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小工具\cursor\"/>
    </mc:Choice>
  </mc:AlternateContent>
  <xr:revisionPtr revIDLastSave="0" documentId="13_ncr:1_{23D947EB-A188-4A72-ABC9-1DDA0918E079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使用说明" sheetId="6" r:id="rId1"/>
    <sheet name="参数设置" sheetId="1" r:id="rId2"/>
    <sheet name="等额本息" sheetId="2" r:id="rId3"/>
    <sheet name="等额本金" sheetId="3" r:id="rId4"/>
    <sheet name="先息后本" sheetId="4" r:id="rId5"/>
    <sheet name="动态还款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B4" i="5"/>
  <c r="D7" i="4"/>
  <c r="D6" i="4"/>
  <c r="F5" i="4"/>
  <c r="B6" i="4" s="1"/>
  <c r="E5" i="4"/>
  <c r="C5" i="4" s="1"/>
  <c r="D5" i="4"/>
  <c r="B5" i="4"/>
  <c r="F4" i="4"/>
  <c r="D4" i="4"/>
  <c r="B4" i="4"/>
  <c r="E4" i="4" s="1"/>
  <c r="C4" i="4" s="1"/>
  <c r="G4" i="4" s="1"/>
  <c r="G5" i="4" s="1"/>
  <c r="D8" i="3"/>
  <c r="D7" i="3"/>
  <c r="D6" i="3"/>
  <c r="D5" i="3"/>
  <c r="F4" i="3"/>
  <c r="B5" i="3" s="1"/>
  <c r="E4" i="3"/>
  <c r="D4" i="3"/>
  <c r="C4" i="3" s="1"/>
  <c r="G4" i="3" s="1"/>
  <c r="B4" i="3"/>
  <c r="C8" i="2"/>
  <c r="C7" i="2"/>
  <c r="C6" i="2"/>
  <c r="C5" i="2"/>
  <c r="D4" i="2"/>
  <c r="C4" i="2"/>
  <c r="G4" i="2" s="1"/>
  <c r="B4" i="2"/>
  <c r="F4" i="2" s="1"/>
  <c r="F6" i="4" l="1"/>
  <c r="B7" i="4" s="1"/>
  <c r="E6" i="4"/>
  <c r="C6" i="4" s="1"/>
  <c r="E5" i="3"/>
  <c r="C5" i="3" s="1"/>
  <c r="F5" i="3"/>
  <c r="B6" i="3" s="1"/>
  <c r="G5" i="3"/>
  <c r="E4" i="5"/>
  <c r="D4" i="5" s="1"/>
  <c r="G6" i="4"/>
  <c r="B5" i="2"/>
  <c r="G5" i="2"/>
  <c r="E4" i="2"/>
  <c r="F4" i="5"/>
  <c r="G4" i="5" l="1"/>
  <c r="B5" i="5" s="1"/>
  <c r="B6" i="2"/>
  <c r="G6" i="2"/>
  <c r="F6" i="3"/>
  <c r="B7" i="3" s="1"/>
  <c r="E6" i="3"/>
  <c r="C6" i="3" s="1"/>
  <c r="G6" i="3" s="1"/>
  <c r="H4" i="5"/>
  <c r="I4" i="5"/>
  <c r="D5" i="2"/>
  <c r="E5" i="2" s="1"/>
  <c r="F7" i="4"/>
  <c r="B8" i="4" s="1"/>
  <c r="E7" i="4"/>
  <c r="C7" i="4" s="1"/>
  <c r="G7" i="4" s="1"/>
  <c r="F7" i="3" l="1"/>
  <c r="B8" i="3" s="1"/>
  <c r="E7" i="3"/>
  <c r="C7" i="3" s="1"/>
  <c r="G7" i="3" s="1"/>
  <c r="E8" i="4"/>
  <c r="D8" i="4"/>
  <c r="F5" i="2"/>
  <c r="G7" i="2"/>
  <c r="B7" i="2"/>
  <c r="F6" i="2"/>
  <c r="D6" i="2"/>
  <c r="E6" i="2" s="1"/>
  <c r="F5" i="5"/>
  <c r="E5" i="5" s="1"/>
  <c r="D5" i="5" s="1"/>
  <c r="I5" i="5" s="1"/>
  <c r="H5" i="5" l="1"/>
  <c r="F8" i="3"/>
  <c r="E8" i="3"/>
  <c r="C8" i="3" s="1"/>
  <c r="G8" i="3" s="1"/>
  <c r="D7" i="2"/>
  <c r="E7" i="2" s="1"/>
  <c r="G5" i="5"/>
  <c r="B6" i="5" s="1"/>
  <c r="B8" i="2"/>
  <c r="G8" i="2"/>
  <c r="C8" i="4"/>
  <c r="G8" i="4" s="1"/>
  <c r="F8" i="4"/>
  <c r="F8" i="2" l="1"/>
  <c r="D8" i="2"/>
  <c r="E8" i="2" s="1"/>
  <c r="F6" i="5"/>
  <c r="E6" i="5" s="1"/>
  <c r="D6" i="5" s="1"/>
  <c r="I6" i="5" s="1"/>
  <c r="F7" i="2"/>
  <c r="H6" i="5" l="1"/>
  <c r="G6" i="5"/>
  <c r="B7" i="5" s="1"/>
  <c r="F7" i="5" l="1"/>
  <c r="E7" i="5" s="1"/>
  <c r="D7" i="5" s="1"/>
  <c r="I7" i="5" s="1"/>
  <c r="H7" i="5" l="1"/>
  <c r="G7" i="5"/>
  <c r="B8" i="5" s="1"/>
  <c r="F8" i="5" l="1"/>
  <c r="E8" i="5" s="1"/>
  <c r="D8" i="5" s="1"/>
  <c r="I8" i="5" s="1"/>
  <c r="H8" i="5" l="1"/>
  <c r="G8" i="5"/>
</calcChain>
</file>

<file path=xl/sharedStrings.xml><?xml version="1.0" encoding="utf-8"?>
<sst xmlns="http://schemas.openxmlformats.org/spreadsheetml/2006/main" count="49" uniqueCount="27">
  <si>
    <t>贷款计算基础参数</t>
  </si>
  <si>
    <t>贷款本金</t>
  </si>
  <si>
    <t>年份</t>
  </si>
  <si>
    <t>可用现金流</t>
  </si>
  <si>
    <t>年利率</t>
  </si>
  <si>
    <t>第1年</t>
  </si>
  <si>
    <t>贷款年限</t>
  </si>
  <si>
    <t>第2年</t>
  </si>
  <si>
    <t>还款频率</t>
  </si>
  <si>
    <t>年</t>
  </si>
  <si>
    <t>第3年</t>
  </si>
  <si>
    <t>第4年</t>
  </si>
  <si>
    <t>第5年</t>
  </si>
  <si>
    <t>等额本息还款计划</t>
  </si>
  <si>
    <t>期数</t>
  </si>
  <si>
    <t>期初余额</t>
  </si>
  <si>
    <t>还款额</t>
  </si>
  <si>
    <t>本金</t>
  </si>
  <si>
    <t>利息</t>
  </si>
  <si>
    <t>期末余额</t>
  </si>
  <si>
    <t>累计还款</t>
  </si>
  <si>
    <t>等额本金还款计划</t>
  </si>
  <si>
    <t>先息后本还款计划</t>
  </si>
  <si>
    <t>动态还款计划</t>
  </si>
  <si>
    <t>现金流结余</t>
  </si>
  <si>
    <t xml:space="preserve"># 贷款计算Excel模板生成器
这个项目可以生成一个包含多种还款方式计算的Excel模板。
## 功能特点
该模板包含以下还款方式的计算：
1. 等额本息
2. 等额本金
3. 先息后本
4. 动态还款（根据现金流情况）
## 安装依赖
```bash
pip install -r requirements.txt
```
## 使用方法
1. 运行Python脚本生成模板：
```bash
python create_loan_template.py
```
2. 运行后会生成`loan_calculation_template.xlsx`文件，包含以下sheet页：
   - 参数设置：设置基本参数（贷款本金、利率、期限等）
   - 等额本息：等额本息还款计划
   - 等额本金：等额本金还款计划
   - 先息后本：先息后本还款计划
   - 动态还款：根据现金流情况的动态还款计划
3. 在"参数设置"页面中修改基本参数：
   - 贷款本金
   - 年利率
   - 贷款年限
   - 还款频率
   - 每年可用现金流（用于动态还款计算）
## 注意事项
- 所有计算公式都已设置好，修改参数后会自动更新计算结果
- 动态还款模式下，系统会根据可用现金流自动计算最大可还款金额
- 所有金额单位为元
- 利率请输入小数形式（如4.5%请输入0.045） </t>
    <phoneticPr fontId="4" type="noConversion"/>
  </si>
  <si>
    <r>
      <t xml:space="preserve">参数设置页面：
包含基本参数：贷款本金（默认100万）、年利率（默认4.5%）、贷款年限（默认5年）
包含每年可用现金流设置（默认每年30万，用于动态还款计算）
</t>
    </r>
    <r>
      <rPr>
        <b/>
        <sz val="11"/>
        <color rgb="FFFF0000"/>
        <rFont val="宋体"/>
        <family val="3"/>
        <charset val="134"/>
        <scheme val="minor"/>
      </rPr>
      <t>等额本息页面：</t>
    </r>
    <r>
      <rPr>
        <sz val="11"/>
        <color theme="1"/>
        <rFont val="宋体"/>
        <family val="2"/>
        <scheme val="minor"/>
      </rPr>
      <t xml:space="preserve">
  使用Excel的PMT函数计算每期还款额
  显示每期的本金、利息分配
  计算累计还款金额
  所有计算都链接到参数设置页面
</t>
    </r>
    <r>
      <rPr>
        <b/>
        <sz val="11"/>
        <color rgb="FFFF0000"/>
        <rFont val="宋体"/>
        <family val="3"/>
        <charset val="134"/>
        <scheme val="minor"/>
      </rPr>
      <t>等额本金页面：</t>
    </r>
    <r>
      <rPr>
        <sz val="11"/>
        <color theme="1"/>
        <rFont val="宋体"/>
        <family val="2"/>
        <scheme val="minor"/>
      </rPr>
      <t xml:space="preserve">
  每期还款本金相同
  利息随本金减少而减少
  总还款额随期数递减
  所有计算都链接到参数设置页面
</t>
    </r>
    <r>
      <rPr>
        <b/>
        <sz val="11"/>
        <color rgb="FFFF0000"/>
        <rFont val="宋体"/>
        <family val="3"/>
        <charset val="134"/>
        <scheme val="minor"/>
      </rPr>
      <t>先息后本页面：</t>
    </r>
    <r>
      <rPr>
        <sz val="11"/>
        <color theme="1"/>
        <rFont val="宋体"/>
        <family val="2"/>
        <scheme val="minor"/>
      </rPr>
      <t xml:space="preserve">
  每期只还利息
  最后一期还清所有本金
  所有计算都链接到参数设置页面
</t>
    </r>
    <r>
      <rPr>
        <b/>
        <sz val="11"/>
        <color rgb="FFFF0000"/>
        <rFont val="宋体"/>
        <family val="3"/>
        <charset val="134"/>
        <scheme val="minor"/>
      </rPr>
      <t>动态还款页面：</t>
    </r>
    <r>
      <rPr>
        <sz val="11"/>
        <color theme="1"/>
        <rFont val="宋体"/>
        <family val="2"/>
        <scheme val="minor"/>
      </rPr>
      <t xml:space="preserve">
  根据每年的可用现金流情况计算还款额
  优先支付利息
  剩余现金用于还本
  显示每期的现金流结余
所有计算都链接到参数设置页面
</t>
    </r>
    <r>
      <rPr>
        <b/>
        <sz val="11"/>
        <color rgb="FFFF0000"/>
        <rFont val="宋体"/>
        <family val="3"/>
        <charset val="134"/>
        <scheme val="minor"/>
      </rPr>
      <t>使用方法：</t>
    </r>
    <r>
      <rPr>
        <sz val="11"/>
        <color theme="1"/>
        <rFont val="宋体"/>
        <family val="2"/>
        <scheme val="minor"/>
      </rPr>
      <t xml:space="preserve">
 1.打开生成的loan_calculation_template.xlsx文件
 2.在"参数设置"页面修改您的实际参数
 3. 其他页面的计算结果会自动更新
 4.对于动态还款，您可以在参数设置页面修改每年的可用现金流
</t>
    </r>
    <r>
      <rPr>
        <b/>
        <sz val="11"/>
        <color rgb="FFFF0000"/>
        <rFont val="宋体"/>
        <family val="3"/>
        <charset val="134"/>
        <scheme val="minor"/>
      </rPr>
      <t>需要注意的是：</t>
    </r>
    <r>
      <rPr>
        <sz val="11"/>
        <color theme="1"/>
        <rFont val="宋体"/>
        <family val="2"/>
        <scheme val="minor"/>
      </rPr>
      <t xml:space="preserve">
  所有金额单位为元
  利率请输入小数形式（如4.5%请输入0.045）
  可以随时修改参数，所有计算都会自动更新
  动态还款模式会自动计算最优的还款方案，确保优先支付利息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</si>
</sst>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wrapText="1"/>
    </xf>
    <xf numFmtId="0" fontId="5" fillId="2" borderId="0" xfId="0" applyFont="1" applyFill="1" applyAlignment="1">
      <alignment horizontal="left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left" vertical="top" wrapText="1"/>
    </xf>
    <xf numFmtId="43" fontId="0" fillId="0" borderId="0" xfId="1" applyFont="1" applyAlignment="1"/>
    <xf numFmtId="43" fontId="2" fillId="0" borderId="0" xfId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693F-5B05-42C7-A8D8-A50E045A177D}">
  <sheetPr codeName="Sheet6"/>
  <dimension ref="A2:U46"/>
  <sheetViews>
    <sheetView workbookViewId="0">
      <selection activeCell="A5" sqref="A5"/>
    </sheetView>
  </sheetViews>
  <sheetFormatPr defaultRowHeight="14" x14ac:dyDescent="0.25"/>
  <sheetData>
    <row r="2" spans="1:21" ht="14" customHeight="1" x14ac:dyDescent="0.25">
      <c r="B2" s="4"/>
      <c r="C2" s="5" t="s">
        <v>25</v>
      </c>
      <c r="D2" s="5"/>
      <c r="E2" s="5"/>
      <c r="F2" s="5"/>
      <c r="G2" s="5"/>
      <c r="H2" s="5"/>
      <c r="I2" s="5"/>
      <c r="J2" s="5"/>
      <c r="K2" s="5"/>
      <c r="L2" s="4"/>
      <c r="M2" s="7" t="s">
        <v>26</v>
      </c>
      <c r="N2" s="7"/>
      <c r="O2" s="7"/>
      <c r="P2" s="7"/>
      <c r="Q2" s="7"/>
      <c r="R2" s="7"/>
      <c r="S2" s="7"/>
      <c r="T2" s="7"/>
      <c r="U2" s="7"/>
    </row>
    <row r="3" spans="1:2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4"/>
      <c r="M3" s="7"/>
      <c r="N3" s="7"/>
      <c r="O3" s="7"/>
      <c r="P3" s="7"/>
      <c r="Q3" s="7"/>
      <c r="R3" s="7"/>
      <c r="S3" s="7"/>
      <c r="T3" s="7"/>
      <c r="U3" s="7"/>
    </row>
    <row r="4" spans="1:21" x14ac:dyDescent="0.25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4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4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4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4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4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4"/>
      <c r="B9" s="4"/>
      <c r="C9" s="5"/>
      <c r="D9" s="5"/>
      <c r="E9" s="5"/>
      <c r="F9" s="5"/>
      <c r="G9" s="5"/>
      <c r="H9" s="5"/>
      <c r="I9" s="5"/>
      <c r="J9" s="5"/>
      <c r="K9" s="5"/>
      <c r="L9" s="4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s="4"/>
      <c r="B10" s="4"/>
      <c r="C10" s="5"/>
      <c r="D10" s="5"/>
      <c r="E10" s="5"/>
      <c r="F10" s="5"/>
      <c r="G10" s="5"/>
      <c r="H10" s="5"/>
      <c r="I10" s="5"/>
      <c r="J10" s="5"/>
      <c r="K10" s="5"/>
      <c r="L10" s="4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4"/>
      <c r="B11" s="4"/>
      <c r="C11" s="5"/>
      <c r="D11" s="5"/>
      <c r="E11" s="5"/>
      <c r="F11" s="5"/>
      <c r="G11" s="5"/>
      <c r="H11" s="5"/>
      <c r="I11" s="5"/>
      <c r="J11" s="5"/>
      <c r="K11" s="5"/>
      <c r="L11" s="4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4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4"/>
      <c r="B13" s="4"/>
      <c r="C13" s="5"/>
      <c r="D13" s="5"/>
      <c r="E13" s="5"/>
      <c r="F13" s="5"/>
      <c r="G13" s="5"/>
      <c r="H13" s="5"/>
      <c r="I13" s="5"/>
      <c r="J13" s="5"/>
      <c r="K13" s="5"/>
      <c r="L13" s="4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4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4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4"/>
      <c r="B16" s="4"/>
      <c r="C16" s="5"/>
      <c r="D16" s="5"/>
      <c r="E16" s="5"/>
      <c r="F16" s="5"/>
      <c r="G16" s="5"/>
      <c r="H16" s="5"/>
      <c r="I16" s="5"/>
      <c r="J16" s="5"/>
      <c r="K16" s="5"/>
      <c r="L16" s="4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4"/>
      <c r="B17" s="4"/>
      <c r="C17" s="5"/>
      <c r="D17" s="5"/>
      <c r="E17" s="5"/>
      <c r="F17" s="5"/>
      <c r="G17" s="5"/>
      <c r="H17" s="5"/>
      <c r="I17" s="5"/>
      <c r="J17" s="5"/>
      <c r="K17" s="5"/>
      <c r="L17" s="4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4"/>
      <c r="B18" s="4"/>
      <c r="C18" s="5"/>
      <c r="D18" s="5"/>
      <c r="E18" s="5"/>
      <c r="F18" s="5"/>
      <c r="G18" s="5"/>
      <c r="H18" s="5"/>
      <c r="I18" s="5"/>
      <c r="J18" s="5"/>
      <c r="K18" s="5"/>
      <c r="L18" s="4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4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4"/>
      <c r="B20" s="4"/>
      <c r="C20" s="5"/>
      <c r="D20" s="5"/>
      <c r="E20" s="5"/>
      <c r="F20" s="5"/>
      <c r="G20" s="5"/>
      <c r="H20" s="5"/>
      <c r="I20" s="5"/>
      <c r="J20" s="5"/>
      <c r="K20" s="5"/>
      <c r="L20" s="4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4"/>
      <c r="B21" s="4"/>
      <c r="C21" s="5"/>
      <c r="D21" s="5"/>
      <c r="E21" s="5"/>
      <c r="F21" s="5"/>
      <c r="G21" s="5"/>
      <c r="H21" s="5"/>
      <c r="I21" s="5"/>
      <c r="J21" s="5"/>
      <c r="K21" s="5"/>
      <c r="L21" s="4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4"/>
      <c r="B22" s="4"/>
      <c r="C22" s="5"/>
      <c r="D22" s="5"/>
      <c r="E22" s="5"/>
      <c r="F22" s="5"/>
      <c r="G22" s="5"/>
      <c r="H22" s="5"/>
      <c r="I22" s="5"/>
      <c r="J22" s="5"/>
      <c r="K22" s="5"/>
      <c r="L22" s="4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4"/>
      <c r="B23" s="4"/>
      <c r="C23" s="5"/>
      <c r="D23" s="5"/>
      <c r="E23" s="5"/>
      <c r="F23" s="5"/>
      <c r="G23" s="5"/>
      <c r="H23" s="5"/>
      <c r="I23" s="5"/>
      <c r="J23" s="5"/>
      <c r="K23" s="5"/>
      <c r="L23" s="4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4"/>
      <c r="B24" s="4"/>
      <c r="C24" s="5"/>
      <c r="D24" s="5"/>
      <c r="E24" s="5"/>
      <c r="F24" s="5"/>
      <c r="G24" s="5"/>
      <c r="H24" s="5"/>
      <c r="I24" s="5"/>
      <c r="J24" s="5"/>
      <c r="K24" s="5"/>
      <c r="L24" s="4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  <c r="L25" s="4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A26" s="4"/>
      <c r="B26" s="4"/>
      <c r="C26" s="5"/>
      <c r="D26" s="5"/>
      <c r="E26" s="5"/>
      <c r="F26" s="5"/>
      <c r="G26" s="5"/>
      <c r="H26" s="5"/>
      <c r="I26" s="5"/>
      <c r="J26" s="5"/>
      <c r="K26" s="5"/>
      <c r="L26" s="4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4"/>
      <c r="B27" s="4"/>
      <c r="C27" s="5"/>
      <c r="D27" s="5"/>
      <c r="E27" s="5"/>
      <c r="F27" s="5"/>
      <c r="G27" s="5"/>
      <c r="H27" s="5"/>
      <c r="I27" s="5"/>
      <c r="J27" s="5"/>
      <c r="K27" s="5"/>
      <c r="L27" s="4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4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4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4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4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4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25">
      <c r="A33" s="4"/>
      <c r="B33" s="4"/>
      <c r="C33" s="5"/>
      <c r="D33" s="5"/>
      <c r="E33" s="5"/>
      <c r="F33" s="5"/>
      <c r="G33" s="5"/>
      <c r="H33" s="5"/>
      <c r="I33" s="5"/>
      <c r="J33" s="5"/>
      <c r="K33" s="5"/>
      <c r="L33" s="4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25">
      <c r="A34" s="4"/>
      <c r="B34" s="4"/>
      <c r="C34" s="5"/>
      <c r="D34" s="5"/>
      <c r="E34" s="5"/>
      <c r="F34" s="5"/>
      <c r="G34" s="5"/>
      <c r="H34" s="5"/>
      <c r="I34" s="5"/>
      <c r="J34" s="5"/>
      <c r="K34" s="5"/>
      <c r="L34" s="4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5">
      <c r="A35" s="4"/>
      <c r="B35" s="4"/>
      <c r="C35" s="5"/>
      <c r="D35" s="5"/>
      <c r="E35" s="5"/>
      <c r="F35" s="5"/>
      <c r="G35" s="5"/>
      <c r="H35" s="5"/>
      <c r="I35" s="5"/>
      <c r="J35" s="5"/>
      <c r="K35" s="5"/>
      <c r="L35" s="4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5">
      <c r="A36" s="4"/>
      <c r="B36" s="4"/>
      <c r="C36" s="5"/>
      <c r="D36" s="5"/>
      <c r="E36" s="5"/>
      <c r="F36" s="5"/>
      <c r="G36" s="5"/>
      <c r="H36" s="5"/>
      <c r="I36" s="5"/>
      <c r="J36" s="5"/>
      <c r="K36" s="5"/>
      <c r="L36" s="4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5">
      <c r="A37" s="4"/>
      <c r="B37" s="4"/>
      <c r="C37" s="5"/>
      <c r="D37" s="5"/>
      <c r="E37" s="5"/>
      <c r="F37" s="5"/>
      <c r="G37" s="5"/>
      <c r="H37" s="5"/>
      <c r="I37" s="5"/>
      <c r="J37" s="5"/>
      <c r="K37" s="5"/>
      <c r="L37" s="4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C38" s="5"/>
      <c r="D38" s="5"/>
      <c r="E38" s="5"/>
      <c r="F38" s="5"/>
      <c r="G38" s="5"/>
      <c r="H38" s="5"/>
      <c r="I38" s="5"/>
      <c r="J38" s="5"/>
      <c r="K38" s="5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C39" s="5"/>
      <c r="D39" s="5"/>
      <c r="E39" s="5"/>
      <c r="F39" s="5"/>
      <c r="G39" s="5"/>
      <c r="H39" s="5"/>
      <c r="I39" s="5"/>
      <c r="J39" s="5"/>
      <c r="K39" s="5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C40" s="5"/>
      <c r="D40" s="5"/>
      <c r="E40" s="5"/>
      <c r="F40" s="5"/>
      <c r="G40" s="5"/>
      <c r="H40" s="5"/>
      <c r="I40" s="5"/>
      <c r="J40" s="5"/>
      <c r="K40" s="5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C41" s="5"/>
      <c r="D41" s="5"/>
      <c r="E41" s="5"/>
      <c r="F41" s="5"/>
      <c r="G41" s="5"/>
      <c r="H41" s="5"/>
      <c r="I41" s="5"/>
      <c r="J41" s="5"/>
      <c r="K41" s="5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C42" s="5"/>
      <c r="D42" s="5"/>
      <c r="E42" s="5"/>
      <c r="F42" s="5"/>
      <c r="G42" s="5"/>
      <c r="H42" s="5"/>
      <c r="I42" s="5"/>
      <c r="J42" s="5"/>
      <c r="K42" s="5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C43" s="5"/>
      <c r="D43" s="5"/>
      <c r="E43" s="5"/>
      <c r="F43" s="5"/>
      <c r="G43" s="5"/>
      <c r="H43" s="5"/>
      <c r="I43" s="5"/>
      <c r="J43" s="5"/>
      <c r="K43" s="5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C44" s="5"/>
      <c r="D44" s="5"/>
      <c r="E44" s="5"/>
      <c r="F44" s="5"/>
      <c r="G44" s="5"/>
      <c r="H44" s="5"/>
      <c r="I44" s="5"/>
      <c r="J44" s="5"/>
      <c r="K44" s="5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C45" s="5"/>
      <c r="D45" s="5"/>
      <c r="E45" s="5"/>
      <c r="F45" s="5"/>
      <c r="G45" s="5"/>
      <c r="H45" s="5"/>
      <c r="I45" s="5"/>
      <c r="J45" s="5"/>
      <c r="K45" s="5"/>
    </row>
    <row r="46" spans="1:21" x14ac:dyDescent="0.25">
      <c r="C46" s="5"/>
      <c r="D46" s="5"/>
      <c r="E46" s="5"/>
      <c r="F46" s="5"/>
      <c r="G46" s="5"/>
      <c r="H46" s="5"/>
      <c r="I46" s="5"/>
      <c r="J46" s="5"/>
      <c r="K46" s="5"/>
    </row>
  </sheetData>
  <mergeCells count="2">
    <mergeCell ref="C2:K46"/>
    <mergeCell ref="M2:U3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7"/>
  <sheetViews>
    <sheetView workbookViewId="0">
      <selection activeCell="B2" sqref="B1:F1048576"/>
    </sheetView>
  </sheetViews>
  <sheetFormatPr defaultRowHeight="14" x14ac:dyDescent="0.25"/>
  <cols>
    <col min="1" max="1" width="13.90625" customWidth="1"/>
    <col min="2" max="2" width="15.7265625" style="8" bestFit="1" customWidth="1"/>
    <col min="3" max="5" width="8.7265625" style="8"/>
    <col min="6" max="6" width="13.54296875" style="8" bestFit="1" customWidth="1"/>
  </cols>
  <sheetData>
    <row r="1" spans="1:6" ht="17.5" x14ac:dyDescent="0.3">
      <c r="A1" s="2" t="s">
        <v>0</v>
      </c>
      <c r="B1" s="3"/>
      <c r="C1" s="3"/>
      <c r="D1" s="3"/>
    </row>
    <row r="2" spans="1:6" x14ac:dyDescent="0.25">
      <c r="A2" s="1" t="s">
        <v>1</v>
      </c>
      <c r="B2" s="8">
        <v>1000000</v>
      </c>
      <c r="E2" s="9" t="s">
        <v>2</v>
      </c>
      <c r="F2" s="9" t="s">
        <v>3</v>
      </c>
    </row>
    <row r="3" spans="1:6" x14ac:dyDescent="0.25">
      <c r="A3" s="1" t="s">
        <v>4</v>
      </c>
      <c r="B3" s="8">
        <v>4.4999999999999998E-2</v>
      </c>
      <c r="E3" s="8" t="s">
        <v>5</v>
      </c>
      <c r="F3" s="8">
        <v>300000</v>
      </c>
    </row>
    <row r="4" spans="1:6" x14ac:dyDescent="0.25">
      <c r="A4" s="1" t="s">
        <v>6</v>
      </c>
      <c r="B4" s="8">
        <v>5</v>
      </c>
      <c r="E4" s="8" t="s">
        <v>7</v>
      </c>
      <c r="F4" s="8">
        <v>300000</v>
      </c>
    </row>
    <row r="5" spans="1:6" x14ac:dyDescent="0.25">
      <c r="A5" s="1" t="s">
        <v>8</v>
      </c>
      <c r="B5" s="8" t="s">
        <v>9</v>
      </c>
      <c r="E5" s="8" t="s">
        <v>10</v>
      </c>
      <c r="F5" s="8">
        <v>300000</v>
      </c>
    </row>
    <row r="6" spans="1:6" x14ac:dyDescent="0.25">
      <c r="E6" s="8" t="s">
        <v>11</v>
      </c>
      <c r="F6" s="8">
        <v>300000</v>
      </c>
    </row>
    <row r="7" spans="1:6" x14ac:dyDescent="0.25">
      <c r="E7" s="8" t="s">
        <v>12</v>
      </c>
      <c r="F7" s="8">
        <v>300000</v>
      </c>
    </row>
  </sheetData>
  <mergeCells count="1">
    <mergeCell ref="A1:D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8"/>
  <sheetViews>
    <sheetView tabSelected="1" workbookViewId="0">
      <selection activeCell="L22" sqref="L22"/>
    </sheetView>
  </sheetViews>
  <sheetFormatPr defaultRowHeight="14" x14ac:dyDescent="0.25"/>
  <cols>
    <col min="2" max="2" width="15.7265625" style="8" bestFit="1" customWidth="1"/>
    <col min="3" max="3" width="13.54296875" style="8" bestFit="1" customWidth="1"/>
    <col min="4" max="4" width="12.453125" style="8" bestFit="1" customWidth="1"/>
    <col min="5" max="6" width="13.54296875" style="8" bestFit="1" customWidth="1"/>
    <col min="7" max="7" width="15.7265625" style="8" bestFit="1" customWidth="1"/>
  </cols>
  <sheetData>
    <row r="1" spans="1:7" ht="17.5" x14ac:dyDescent="0.3">
      <c r="A1" s="2" t="s">
        <v>13</v>
      </c>
      <c r="B1" s="3"/>
      <c r="C1" s="3"/>
      <c r="D1" s="3"/>
      <c r="E1" s="3"/>
      <c r="F1" s="3"/>
      <c r="G1" s="3"/>
    </row>
    <row r="3" spans="1:7" x14ac:dyDescent="0.25">
      <c r="A3" s="1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</row>
    <row r="4" spans="1:7" x14ac:dyDescent="0.25">
      <c r="A4">
        <v>1</v>
      </c>
      <c r="B4" s="8">
        <f>参数设置!B2</f>
        <v>1000000</v>
      </c>
      <c r="C4" s="8">
        <f>PMT(参数设置!B3,参数设置!B4,-参数设置!B2)</f>
        <v>227791.63950446207</v>
      </c>
      <c r="D4" s="8">
        <f>B4*参数设置!B3</f>
        <v>45000</v>
      </c>
      <c r="E4" s="8">
        <f>C4-D4</f>
        <v>182791.63950446207</v>
      </c>
      <c r="F4" s="8">
        <f>B4-D4</f>
        <v>955000</v>
      </c>
      <c r="G4" s="8">
        <f>IF(ROW()=4,C4,G3+C4)</f>
        <v>227791.63950446207</v>
      </c>
    </row>
    <row r="5" spans="1:7" x14ac:dyDescent="0.25">
      <c r="A5">
        <v>2</v>
      </c>
      <c r="B5" s="8">
        <f>G4</f>
        <v>227791.63950446207</v>
      </c>
      <c r="C5" s="8">
        <f>PMT(参数设置!B3,参数设置!B4,-参数设置!B2)</f>
        <v>227791.63950446207</v>
      </c>
      <c r="D5" s="8">
        <f>B5*参数设置!B3</f>
        <v>10250.623777700794</v>
      </c>
      <c r="E5" s="8">
        <f>C5-D5</f>
        <v>217541.01572676128</v>
      </c>
      <c r="F5" s="8">
        <f>B5-D5</f>
        <v>217541.01572676128</v>
      </c>
      <c r="G5" s="8">
        <f>IF(ROW()=4,C4,G4+C5)</f>
        <v>455583.27900892415</v>
      </c>
    </row>
    <row r="6" spans="1:7" x14ac:dyDescent="0.25">
      <c r="A6">
        <v>3</v>
      </c>
      <c r="B6" s="8">
        <f>G5</f>
        <v>455583.27900892415</v>
      </c>
      <c r="C6" s="8">
        <f>PMT(参数设置!B3,参数设置!B4,-参数设置!B2)</f>
        <v>227791.63950446207</v>
      </c>
      <c r="D6" s="8">
        <f>B6*参数设置!B3</f>
        <v>20501.247555401587</v>
      </c>
      <c r="E6" s="8">
        <f>C6-D6</f>
        <v>207290.39194906049</v>
      </c>
      <c r="F6" s="8">
        <f>B6-D6</f>
        <v>435082.03145352256</v>
      </c>
      <c r="G6" s="8">
        <f>IF(ROW()=4,C4,G5+C6)</f>
        <v>683374.91851338628</v>
      </c>
    </row>
    <row r="7" spans="1:7" x14ac:dyDescent="0.25">
      <c r="A7">
        <v>4</v>
      </c>
      <c r="B7" s="8">
        <f>G6</f>
        <v>683374.91851338628</v>
      </c>
      <c r="C7" s="8">
        <f>PMT(参数设置!B3,参数设置!B4,-参数设置!B2)</f>
        <v>227791.63950446207</v>
      </c>
      <c r="D7" s="8">
        <f>B7*参数设置!B3</f>
        <v>30751.871333102383</v>
      </c>
      <c r="E7" s="8">
        <f>C7-D7</f>
        <v>197039.7681713597</v>
      </c>
      <c r="F7" s="8">
        <f>B7-D7</f>
        <v>652623.04718028393</v>
      </c>
      <c r="G7" s="8">
        <f>IF(ROW()=4,C4,G6+C7)</f>
        <v>911166.55801784829</v>
      </c>
    </row>
    <row r="8" spans="1:7" x14ac:dyDescent="0.25">
      <c r="A8">
        <v>5</v>
      </c>
      <c r="B8" s="8">
        <f>G7</f>
        <v>911166.55801784829</v>
      </c>
      <c r="C8" s="8">
        <f>PMT(参数设置!B3,参数设置!B4,-参数设置!B2)</f>
        <v>227791.63950446207</v>
      </c>
      <c r="D8" s="8">
        <f>B8*参数设置!B3</f>
        <v>41002.495110803175</v>
      </c>
      <c r="E8" s="8">
        <f>C8-D8</f>
        <v>186789.14439365891</v>
      </c>
      <c r="F8" s="8">
        <f>B8-D8</f>
        <v>870164.06290704513</v>
      </c>
      <c r="G8" s="8">
        <f>IF(ROW()=4,C4,G7+C8)</f>
        <v>1138958.1975223103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8"/>
  <sheetViews>
    <sheetView workbookViewId="0">
      <selection activeCell="B2" sqref="B1:G1048576"/>
    </sheetView>
  </sheetViews>
  <sheetFormatPr defaultRowHeight="14" x14ac:dyDescent="0.25"/>
  <cols>
    <col min="2" max="2" width="15.7265625" style="8" bestFit="1" customWidth="1"/>
    <col min="3" max="4" width="13.54296875" style="8" bestFit="1" customWidth="1"/>
    <col min="5" max="5" width="12.453125" style="8" bestFit="1" customWidth="1"/>
    <col min="6" max="6" width="13.54296875" style="8" bestFit="1" customWidth="1"/>
    <col min="7" max="7" width="15.7265625" style="8" bestFit="1" customWidth="1"/>
  </cols>
  <sheetData>
    <row r="1" spans="1:7" ht="17.5" x14ac:dyDescent="0.3">
      <c r="A1" s="2" t="s">
        <v>21</v>
      </c>
      <c r="B1" s="3"/>
      <c r="C1" s="3"/>
      <c r="D1" s="3"/>
      <c r="E1" s="3"/>
      <c r="F1" s="3"/>
      <c r="G1" s="3"/>
    </row>
    <row r="3" spans="1:7" x14ac:dyDescent="0.25">
      <c r="A3" s="1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</row>
    <row r="4" spans="1:7" x14ac:dyDescent="0.25">
      <c r="A4">
        <v>1</v>
      </c>
      <c r="B4" s="8">
        <f>参数设置!B2</f>
        <v>1000000</v>
      </c>
      <c r="C4" s="8">
        <f>D4+E4</f>
        <v>245000</v>
      </c>
      <c r="D4" s="8">
        <f>参数设置!B2/参数设置!B4</f>
        <v>200000</v>
      </c>
      <c r="E4" s="8">
        <f>B4*参数设置!B3</f>
        <v>45000</v>
      </c>
      <c r="F4" s="8">
        <f>B4-D4</f>
        <v>800000</v>
      </c>
      <c r="G4" s="8">
        <f>IF(ROW()=4,C4,G3+C4)</f>
        <v>245000</v>
      </c>
    </row>
    <row r="5" spans="1:7" x14ac:dyDescent="0.25">
      <c r="A5">
        <v>2</v>
      </c>
      <c r="B5" s="8">
        <f>F4</f>
        <v>800000</v>
      </c>
      <c r="C5" s="8">
        <f>D5+E5</f>
        <v>236000</v>
      </c>
      <c r="D5" s="8">
        <f>参数设置!B2/参数设置!B4</f>
        <v>200000</v>
      </c>
      <c r="E5" s="8">
        <f>B5*参数设置!B3</f>
        <v>36000</v>
      </c>
      <c r="F5" s="8">
        <f>B5-D5</f>
        <v>600000</v>
      </c>
      <c r="G5" s="8">
        <f>IF(ROW()=4,C4,G4+C5)</f>
        <v>481000</v>
      </c>
    </row>
    <row r="6" spans="1:7" x14ac:dyDescent="0.25">
      <c r="A6">
        <v>3</v>
      </c>
      <c r="B6" s="8">
        <f>F5</f>
        <v>600000</v>
      </c>
      <c r="C6" s="8">
        <f>D6+E6</f>
        <v>227000</v>
      </c>
      <c r="D6" s="8">
        <f>参数设置!B2/参数设置!B4</f>
        <v>200000</v>
      </c>
      <c r="E6" s="8">
        <f>B6*参数设置!B3</f>
        <v>27000</v>
      </c>
      <c r="F6" s="8">
        <f>B6-D6</f>
        <v>400000</v>
      </c>
      <c r="G6" s="8">
        <f>IF(ROW()=4,C4,G5+C6)</f>
        <v>708000</v>
      </c>
    </row>
    <row r="7" spans="1:7" x14ac:dyDescent="0.25">
      <c r="A7">
        <v>4</v>
      </c>
      <c r="B7" s="8">
        <f>F6</f>
        <v>400000</v>
      </c>
      <c r="C7" s="8">
        <f>D7+E7</f>
        <v>218000</v>
      </c>
      <c r="D7" s="8">
        <f>参数设置!B2/参数设置!B4</f>
        <v>200000</v>
      </c>
      <c r="E7" s="8">
        <f>B7*参数设置!B3</f>
        <v>18000</v>
      </c>
      <c r="F7" s="8">
        <f>B7-D7</f>
        <v>200000</v>
      </c>
      <c r="G7" s="8">
        <f>IF(ROW()=4,C4,G6+C7)</f>
        <v>926000</v>
      </c>
    </row>
    <row r="8" spans="1:7" x14ac:dyDescent="0.25">
      <c r="A8">
        <v>5</v>
      </c>
      <c r="B8" s="8">
        <f>F7</f>
        <v>200000</v>
      </c>
      <c r="C8" s="8">
        <f>D8+E8</f>
        <v>209000</v>
      </c>
      <c r="D8" s="8">
        <f>参数设置!B2/参数设置!B4</f>
        <v>200000</v>
      </c>
      <c r="E8" s="8">
        <f>B8*参数设置!B3</f>
        <v>9000</v>
      </c>
      <c r="F8" s="8">
        <f>B8-D8</f>
        <v>0</v>
      </c>
      <c r="G8" s="8">
        <f>IF(ROW()=4,C4,G7+C8)</f>
        <v>1135000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8"/>
  <sheetViews>
    <sheetView workbookViewId="0">
      <selection activeCell="B2" sqref="B1:G1048576"/>
    </sheetView>
  </sheetViews>
  <sheetFormatPr defaultRowHeight="14" x14ac:dyDescent="0.25"/>
  <cols>
    <col min="2" max="4" width="15.7265625" style="8" bestFit="1" customWidth="1"/>
    <col min="5" max="5" width="12.453125" style="8" bestFit="1" customWidth="1"/>
    <col min="6" max="7" width="15.7265625" style="8" bestFit="1" customWidth="1"/>
  </cols>
  <sheetData>
    <row r="1" spans="1:7" ht="17.5" x14ac:dyDescent="0.3">
      <c r="A1" s="2" t="s">
        <v>22</v>
      </c>
      <c r="B1" s="3"/>
      <c r="C1" s="3"/>
      <c r="D1" s="3"/>
      <c r="E1" s="3"/>
      <c r="F1" s="3"/>
      <c r="G1" s="3"/>
    </row>
    <row r="3" spans="1:7" x14ac:dyDescent="0.25">
      <c r="A3" s="1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</row>
    <row r="4" spans="1:7" x14ac:dyDescent="0.25">
      <c r="A4">
        <v>1</v>
      </c>
      <c r="B4" s="8">
        <f>参数设置!B2</f>
        <v>1000000</v>
      </c>
      <c r="C4" s="8">
        <f>D4+E4</f>
        <v>45000</v>
      </c>
      <c r="D4" s="8">
        <f>IF(A4=参数设置!B4,B4,0)</f>
        <v>0</v>
      </c>
      <c r="E4" s="8">
        <f>B4*参数设置!B3</f>
        <v>45000</v>
      </c>
      <c r="F4" s="8">
        <f>B4-D4</f>
        <v>1000000</v>
      </c>
      <c r="G4" s="8">
        <f>IF(ROW()=4,C4,G3+C4)</f>
        <v>45000</v>
      </c>
    </row>
    <row r="5" spans="1:7" x14ac:dyDescent="0.25">
      <c r="A5">
        <v>2</v>
      </c>
      <c r="B5" s="8">
        <f>F4</f>
        <v>1000000</v>
      </c>
      <c r="C5" s="8">
        <f>D5+E5</f>
        <v>45000</v>
      </c>
      <c r="D5" s="8">
        <f>IF(A5=参数设置!B4,B5,0)</f>
        <v>0</v>
      </c>
      <c r="E5" s="8">
        <f>B5*参数设置!B3</f>
        <v>45000</v>
      </c>
      <c r="F5" s="8">
        <f>B5-D5</f>
        <v>1000000</v>
      </c>
      <c r="G5" s="8">
        <f>IF(ROW()=4,C4,G4+C5)</f>
        <v>90000</v>
      </c>
    </row>
    <row r="6" spans="1:7" x14ac:dyDescent="0.25">
      <c r="A6">
        <v>3</v>
      </c>
      <c r="B6" s="8">
        <f>F5</f>
        <v>1000000</v>
      </c>
      <c r="C6" s="8">
        <f>D6+E6</f>
        <v>45000</v>
      </c>
      <c r="D6" s="8">
        <f>IF(A6=参数设置!B4,B6,0)</f>
        <v>0</v>
      </c>
      <c r="E6" s="8">
        <f>B6*参数设置!B3</f>
        <v>45000</v>
      </c>
      <c r="F6" s="8">
        <f>B6-D6</f>
        <v>1000000</v>
      </c>
      <c r="G6" s="8">
        <f>IF(ROW()=4,C4,G5+C6)</f>
        <v>135000</v>
      </c>
    </row>
    <row r="7" spans="1:7" x14ac:dyDescent="0.25">
      <c r="A7">
        <v>4</v>
      </c>
      <c r="B7" s="8">
        <f>F6</f>
        <v>1000000</v>
      </c>
      <c r="C7" s="8">
        <f>D7+E7</f>
        <v>45000</v>
      </c>
      <c r="D7" s="8">
        <f>IF(A7=参数设置!B4,B7,0)</f>
        <v>0</v>
      </c>
      <c r="E7" s="8">
        <f>B7*参数设置!B3</f>
        <v>45000</v>
      </c>
      <c r="F7" s="8">
        <f>B7-D7</f>
        <v>1000000</v>
      </c>
      <c r="G7" s="8">
        <f>IF(ROW()=4,C4,G6+C7)</f>
        <v>180000</v>
      </c>
    </row>
    <row r="8" spans="1:7" x14ac:dyDescent="0.25">
      <c r="A8">
        <v>5</v>
      </c>
      <c r="B8" s="8">
        <f>F7</f>
        <v>1000000</v>
      </c>
      <c r="C8" s="8">
        <f>D8+E8</f>
        <v>1045000</v>
      </c>
      <c r="D8" s="8">
        <f>IF(A8=参数设置!B4,B8,0)</f>
        <v>1000000</v>
      </c>
      <c r="E8" s="8">
        <f>B8*参数设置!B3</f>
        <v>45000</v>
      </c>
      <c r="F8" s="8">
        <f>B8-D8</f>
        <v>0</v>
      </c>
      <c r="G8" s="8">
        <f>IF(ROW()=4,C4,G7+C8)</f>
        <v>1225000</v>
      </c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8"/>
  <sheetViews>
    <sheetView workbookViewId="0">
      <selection activeCell="F14" sqref="F14"/>
    </sheetView>
  </sheetViews>
  <sheetFormatPr defaultRowHeight="14" x14ac:dyDescent="0.25"/>
  <cols>
    <col min="2" max="2" width="15.7265625" style="8" bestFit="1" customWidth="1"/>
    <col min="3" max="5" width="13.54296875" style="8" bestFit="1" customWidth="1"/>
    <col min="6" max="6" width="12.453125" style="8" bestFit="1" customWidth="1"/>
    <col min="7" max="7" width="13.54296875" style="8" bestFit="1" customWidth="1"/>
    <col min="8" max="8" width="15.7265625" style="8" bestFit="1" customWidth="1"/>
    <col min="9" max="9" width="13.54296875" style="8" bestFit="1" customWidth="1"/>
  </cols>
  <sheetData>
    <row r="1" spans="1:9" ht="17.5" x14ac:dyDescent="0.3">
      <c r="A1" s="2" t="s">
        <v>23</v>
      </c>
      <c r="B1" s="3"/>
      <c r="C1" s="3"/>
      <c r="D1" s="3"/>
      <c r="E1" s="3"/>
      <c r="F1" s="3"/>
      <c r="G1" s="3"/>
      <c r="H1" s="3"/>
      <c r="I1" s="3"/>
    </row>
    <row r="3" spans="1:9" x14ac:dyDescent="0.25">
      <c r="A3" s="1" t="s">
        <v>14</v>
      </c>
      <c r="B3" s="9" t="s">
        <v>15</v>
      </c>
      <c r="C3" s="9" t="s">
        <v>3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9" t="s">
        <v>24</v>
      </c>
    </row>
    <row r="4" spans="1:9" x14ac:dyDescent="0.25">
      <c r="A4">
        <v>1</v>
      </c>
      <c r="B4" s="8">
        <f>参数设置!B2</f>
        <v>1000000</v>
      </c>
      <c r="C4" s="8">
        <f>参数设置!F3</f>
        <v>300000</v>
      </c>
      <c r="D4" s="8">
        <f>E4+F4</f>
        <v>300000</v>
      </c>
      <c r="E4" s="8">
        <f>MIN(B4,MAX(0,C4-F4))</f>
        <v>255000</v>
      </c>
      <c r="F4" s="8">
        <f>B4*参数设置!B3</f>
        <v>45000</v>
      </c>
      <c r="G4" s="8">
        <f>B4-E4</f>
        <v>745000</v>
      </c>
      <c r="H4" s="8">
        <f>IF(ROW()=4,D4,H3+D4)</f>
        <v>300000</v>
      </c>
      <c r="I4" s="8">
        <f>C4-D4</f>
        <v>0</v>
      </c>
    </row>
    <row r="5" spans="1:9" x14ac:dyDescent="0.25">
      <c r="A5">
        <v>2</v>
      </c>
      <c r="B5" s="8">
        <f>G4</f>
        <v>745000</v>
      </c>
      <c r="C5" s="8">
        <f>参数设置!F4</f>
        <v>300000</v>
      </c>
      <c r="D5" s="8">
        <f>E5+F5</f>
        <v>300000</v>
      </c>
      <c r="E5" s="8">
        <f>MIN(B5,MAX(0,C5-F5))</f>
        <v>266475</v>
      </c>
      <c r="F5" s="8">
        <f>B5*参数设置!B3</f>
        <v>33525</v>
      </c>
      <c r="G5" s="8">
        <f>B5-E5</f>
        <v>478525</v>
      </c>
      <c r="H5" s="8">
        <f>IF(ROW()=4,D4,H4+D5)</f>
        <v>600000</v>
      </c>
      <c r="I5" s="8">
        <f>C5-D5</f>
        <v>0</v>
      </c>
    </row>
    <row r="6" spans="1:9" x14ac:dyDescent="0.25">
      <c r="A6">
        <v>3</v>
      </c>
      <c r="B6" s="8">
        <f>G5</f>
        <v>478525</v>
      </c>
      <c r="C6" s="8">
        <f>参数设置!F5</f>
        <v>300000</v>
      </c>
      <c r="D6" s="8">
        <f>E6+F6</f>
        <v>300000</v>
      </c>
      <c r="E6" s="8">
        <f>MIN(B6,MAX(0,C6-F6))</f>
        <v>278466.375</v>
      </c>
      <c r="F6" s="8">
        <f>B6*参数设置!B3</f>
        <v>21533.625</v>
      </c>
      <c r="G6" s="8">
        <f>B6-E6</f>
        <v>200058.625</v>
      </c>
      <c r="H6" s="8">
        <f>IF(ROW()=4,D4,H5+D6)</f>
        <v>900000</v>
      </c>
      <c r="I6" s="8">
        <f>C6-D6</f>
        <v>0</v>
      </c>
    </row>
    <row r="7" spans="1:9" x14ac:dyDescent="0.25">
      <c r="A7">
        <v>4</v>
      </c>
      <c r="B7" s="8">
        <f>G6</f>
        <v>200058.625</v>
      </c>
      <c r="C7" s="8">
        <f>参数设置!F6</f>
        <v>300000</v>
      </c>
      <c r="D7" s="8">
        <f>E7+F7</f>
        <v>209061.263125</v>
      </c>
      <c r="E7" s="8">
        <f>MIN(B7,MAX(0,C7-F7))</f>
        <v>200058.625</v>
      </c>
      <c r="F7" s="8">
        <f>B7*参数设置!B3</f>
        <v>9002.6381249999995</v>
      </c>
      <c r="G7" s="8">
        <f>B7-E7</f>
        <v>0</v>
      </c>
      <c r="H7" s="8">
        <f>IF(ROW()=4,D4,H6+D7)</f>
        <v>1109061.2631250001</v>
      </c>
      <c r="I7" s="8">
        <f>C7-D7</f>
        <v>90938.736875000002</v>
      </c>
    </row>
    <row r="8" spans="1:9" x14ac:dyDescent="0.25">
      <c r="A8">
        <v>5</v>
      </c>
      <c r="B8" s="8">
        <f>G7</f>
        <v>0</v>
      </c>
      <c r="C8" s="8">
        <f>参数设置!F7</f>
        <v>300000</v>
      </c>
      <c r="D8" s="8">
        <f>E8+F8</f>
        <v>0</v>
      </c>
      <c r="E8" s="8">
        <f>MIN(B8,MAX(0,C8-F8))</f>
        <v>0</v>
      </c>
      <c r="F8" s="8">
        <f>B8*参数设置!B3</f>
        <v>0</v>
      </c>
      <c r="G8" s="8">
        <f>B8-E8</f>
        <v>0</v>
      </c>
      <c r="H8" s="8">
        <f>IF(ROW()=4,D4,H7+D8)</f>
        <v>1109061.2631250001</v>
      </c>
      <c r="I8" s="8">
        <f>C8-D8</f>
        <v>300000</v>
      </c>
    </row>
  </sheetData>
  <mergeCells count="1">
    <mergeCell ref="A1:I1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使用说明</vt:lpstr>
      <vt:lpstr>参数设置</vt:lpstr>
      <vt:lpstr>等额本息</vt:lpstr>
      <vt:lpstr>等额本金</vt:lpstr>
      <vt:lpstr>先息后本</vt:lpstr>
      <vt:lpstr>动态还款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enyin hu</cp:lastModifiedBy>
  <dcterms:created xsi:type="dcterms:W3CDTF">2025-02-20T07:42:25Z</dcterms:created>
  <dcterms:modified xsi:type="dcterms:W3CDTF">2025-02-20T07:50:16Z</dcterms:modified>
</cp:coreProperties>
</file>