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53222"/>
  <mc:AlternateContent xmlns:mc="http://schemas.openxmlformats.org/markup-compatibility/2006">
    <mc:Choice Requires="x15">
      <x15ac:absPath xmlns:x15ac="http://schemas.microsoft.com/office/spreadsheetml/2010/11/ac" url="C:\Users\Eva\Documents\GitHub\Nachhilfeboerse\01_Planning\"/>
    </mc:Choice>
  </mc:AlternateContent>
  <bookViews>
    <workbookView xWindow="0" yWindow="0" windowWidth="16380" windowHeight="8190" tabRatio="500" activeTab="1"/>
  </bookViews>
  <sheets>
    <sheet name="Sheet 1 - Initial" sheetId="1" r:id="rId1"/>
    <sheet name="Sheet 1 - Product Burndown" sheetId="2" r:id="rId2"/>
    <sheet name="Sheet 1 - Drawings" sheetId="3" r:id="rId3"/>
  </sheets>
  <calcPr calcId="152511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I3" i="2" l="1"/>
  <c r="E49" i="2" l="1"/>
  <c r="D49" i="2"/>
  <c r="B49" i="2"/>
  <c r="A6" i="2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5" i="2"/>
  <c r="A4" i="2"/>
  <c r="I4" i="2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G3" i="2"/>
  <c r="H3" i="2" s="1"/>
  <c r="G4" i="2" s="1"/>
  <c r="H4" i="2" s="1"/>
  <c r="F3" i="2"/>
  <c r="J3" i="2" s="1"/>
  <c r="F4" i="2" s="1"/>
  <c r="D3" i="1"/>
  <c r="K3" i="2" l="1"/>
  <c r="J4" i="2" s="1"/>
  <c r="F5" i="2" s="1"/>
  <c r="G5" i="2"/>
  <c r="H5" i="2" s="1"/>
  <c r="K4" i="2"/>
  <c r="J5" i="2" l="1"/>
  <c r="F6" i="2" s="1"/>
  <c r="K5" i="2"/>
  <c r="G6" i="2"/>
  <c r="H6" i="2" s="1"/>
  <c r="J6" i="2" l="1"/>
  <c r="F7" i="2" s="1"/>
  <c r="K6" i="2"/>
  <c r="G7" i="2"/>
  <c r="H7" i="2" s="1"/>
  <c r="J7" i="2" l="1"/>
  <c r="F8" i="2" s="1"/>
  <c r="K7" i="2"/>
  <c r="G8" i="2"/>
  <c r="H8" i="2" s="1"/>
  <c r="J8" i="2" l="1"/>
  <c r="F9" i="2" s="1"/>
  <c r="G9" i="2"/>
  <c r="H9" i="2" s="1"/>
  <c r="G10" i="2" s="1"/>
  <c r="H10" i="2" s="1"/>
  <c r="G11" i="2" s="1"/>
  <c r="H11" i="2" s="1"/>
  <c r="G12" i="2" s="1"/>
  <c r="H12" i="2" s="1"/>
  <c r="G13" i="2" s="1"/>
  <c r="H13" i="2" s="1"/>
  <c r="G14" i="2" s="1"/>
  <c r="H14" i="2" s="1"/>
  <c r="G15" i="2" s="1"/>
  <c r="H15" i="2" s="1"/>
  <c r="G16" i="2" s="1"/>
  <c r="H16" i="2" s="1"/>
  <c r="G17" i="2" s="1"/>
  <c r="H17" i="2" s="1"/>
  <c r="G18" i="2" s="1"/>
  <c r="H18" i="2" s="1"/>
  <c r="G19" i="2" s="1"/>
  <c r="H19" i="2" s="1"/>
  <c r="G20" i="2" s="1"/>
  <c r="H20" i="2" s="1"/>
  <c r="G21" i="2" s="1"/>
  <c r="H21" i="2" s="1"/>
  <c r="G22" i="2" s="1"/>
  <c r="H22" i="2" s="1"/>
  <c r="G23" i="2" s="1"/>
  <c r="H23" i="2" s="1"/>
  <c r="G24" i="2" s="1"/>
  <c r="H24" i="2" s="1"/>
  <c r="G25" i="2" s="1"/>
  <c r="H25" i="2" s="1"/>
  <c r="G26" i="2" s="1"/>
  <c r="H26" i="2" s="1"/>
  <c r="G27" i="2" s="1"/>
  <c r="H27" i="2" s="1"/>
  <c r="G28" i="2" s="1"/>
  <c r="H28" i="2" s="1"/>
  <c r="G29" i="2" s="1"/>
  <c r="H29" i="2" s="1"/>
  <c r="G30" i="2" s="1"/>
  <c r="H30" i="2" s="1"/>
  <c r="G31" i="2" s="1"/>
  <c r="H31" i="2" s="1"/>
  <c r="G32" i="2" s="1"/>
  <c r="H32" i="2" s="1"/>
  <c r="G33" i="2" s="1"/>
  <c r="H33" i="2" s="1"/>
  <c r="G34" i="2" s="1"/>
  <c r="H34" i="2" s="1"/>
  <c r="G35" i="2" s="1"/>
  <c r="H35" i="2" s="1"/>
  <c r="G36" i="2" s="1"/>
  <c r="H36" i="2" s="1"/>
  <c r="G37" i="2" s="1"/>
  <c r="H37" i="2" s="1"/>
  <c r="G38" i="2" s="1"/>
  <c r="H38" i="2" s="1"/>
  <c r="G39" i="2" s="1"/>
  <c r="H39" i="2" s="1"/>
  <c r="G40" i="2" s="1"/>
  <c r="H40" i="2" s="1"/>
  <c r="G41" i="2" s="1"/>
  <c r="H41" i="2" s="1"/>
  <c r="G42" i="2" s="1"/>
  <c r="H42" i="2" s="1"/>
  <c r="G43" i="2" s="1"/>
  <c r="H43" i="2" s="1"/>
  <c r="G44" i="2" s="1"/>
  <c r="H44" i="2" s="1"/>
  <c r="G45" i="2" s="1"/>
  <c r="H45" i="2" s="1"/>
  <c r="G46" i="2" s="1"/>
  <c r="H46" i="2" s="1"/>
  <c r="G47" i="2" s="1"/>
  <c r="H47" i="2" s="1"/>
  <c r="G48" i="2" s="1"/>
  <c r="H48" i="2" s="1"/>
  <c r="K8" i="2"/>
  <c r="K9" i="2" l="1"/>
  <c r="K10" i="2" s="1"/>
  <c r="K11" i="2" s="1"/>
  <c r="K12" i="2" s="1"/>
  <c r="K13" i="2" s="1"/>
  <c r="K14" i="2" s="1"/>
  <c r="K15" i="2" s="1"/>
  <c r="K16" i="2" s="1"/>
  <c r="K17" i="2" s="1"/>
  <c r="K18" i="2" s="1"/>
  <c r="K19" i="2" s="1"/>
  <c r="K20" i="2" s="1"/>
  <c r="K21" i="2" s="1"/>
  <c r="K22" i="2" s="1"/>
  <c r="K23" i="2" s="1"/>
  <c r="K24" i="2" s="1"/>
  <c r="K25" i="2" s="1"/>
  <c r="K26" i="2" s="1"/>
  <c r="K27" i="2" s="1"/>
  <c r="K28" i="2" s="1"/>
  <c r="K29" i="2" s="1"/>
  <c r="K30" i="2" s="1"/>
  <c r="K31" i="2" s="1"/>
  <c r="K32" i="2" s="1"/>
  <c r="K33" i="2" s="1"/>
  <c r="K34" i="2" s="1"/>
  <c r="K35" i="2" s="1"/>
  <c r="K36" i="2" s="1"/>
  <c r="K37" i="2" s="1"/>
  <c r="K38" i="2" s="1"/>
  <c r="K39" i="2" s="1"/>
  <c r="K40" i="2" s="1"/>
  <c r="K41" i="2" s="1"/>
  <c r="K42" i="2" s="1"/>
  <c r="K43" i="2" s="1"/>
  <c r="K44" i="2" s="1"/>
  <c r="K45" i="2" s="1"/>
  <c r="K46" i="2" s="1"/>
  <c r="K47" i="2" s="1"/>
  <c r="K48" i="2" s="1"/>
  <c r="J9" i="2"/>
  <c r="F10" i="2" s="1"/>
  <c r="J10" i="2" l="1"/>
  <c r="F11" i="2" s="1"/>
  <c r="J11" i="2" s="1"/>
  <c r="F12" i="2" s="1"/>
  <c r="J12" i="2" s="1"/>
  <c r="F13" i="2" s="1"/>
  <c r="J13" i="2" s="1"/>
  <c r="F14" i="2" s="1"/>
  <c r="J14" i="2" s="1"/>
  <c r="F15" i="2" s="1"/>
  <c r="J15" i="2" s="1"/>
  <c r="F16" i="2" s="1"/>
  <c r="J16" i="2" s="1"/>
  <c r="F17" i="2" s="1"/>
  <c r="J17" i="2" s="1"/>
  <c r="F18" i="2" s="1"/>
  <c r="J18" i="2" s="1"/>
  <c r="F19" i="2" s="1"/>
  <c r="J19" i="2" s="1"/>
  <c r="F20" i="2" s="1"/>
  <c r="J20" i="2" s="1"/>
  <c r="F21" i="2" s="1"/>
  <c r="J21" i="2" s="1"/>
  <c r="F22" i="2" s="1"/>
  <c r="J22" i="2" s="1"/>
  <c r="F23" i="2" s="1"/>
  <c r="J23" i="2" s="1"/>
  <c r="F24" i="2" s="1"/>
  <c r="J24" i="2" s="1"/>
  <c r="F25" i="2" s="1"/>
  <c r="J25" i="2" s="1"/>
  <c r="F26" i="2" s="1"/>
  <c r="J26" i="2" s="1"/>
  <c r="F27" i="2" s="1"/>
  <c r="J27" i="2" s="1"/>
  <c r="F28" i="2" s="1"/>
  <c r="J28" i="2" s="1"/>
  <c r="F29" i="2" s="1"/>
  <c r="J29" i="2" s="1"/>
  <c r="F30" i="2" s="1"/>
  <c r="J30" i="2" s="1"/>
  <c r="F31" i="2" s="1"/>
  <c r="J31" i="2" s="1"/>
  <c r="F32" i="2" s="1"/>
  <c r="J32" i="2" s="1"/>
  <c r="F33" i="2" s="1"/>
  <c r="J33" i="2" s="1"/>
  <c r="F34" i="2" s="1"/>
  <c r="J34" i="2" s="1"/>
  <c r="F35" i="2" s="1"/>
  <c r="J35" i="2" s="1"/>
  <c r="F36" i="2" s="1"/>
  <c r="J36" i="2" s="1"/>
  <c r="F37" i="2" s="1"/>
  <c r="J37" i="2" s="1"/>
  <c r="F38" i="2" s="1"/>
  <c r="J38" i="2" s="1"/>
  <c r="F39" i="2" s="1"/>
  <c r="J39" i="2" s="1"/>
  <c r="F40" i="2" s="1"/>
  <c r="J40" i="2" s="1"/>
  <c r="F41" i="2" s="1"/>
  <c r="J41" i="2" s="1"/>
  <c r="F42" i="2" s="1"/>
  <c r="J42" i="2" s="1"/>
  <c r="F43" i="2" s="1"/>
  <c r="J43" i="2" s="1"/>
  <c r="F44" i="2" s="1"/>
  <c r="J44" i="2" s="1"/>
  <c r="F45" i="2" s="1"/>
  <c r="J45" i="2" s="1"/>
  <c r="F46" i="2" s="1"/>
  <c r="J46" i="2" s="1"/>
  <c r="F47" i="2" s="1"/>
  <c r="J47" i="2" s="1"/>
  <c r="F48" i="2" s="1"/>
  <c r="J48" i="2" s="1"/>
</calcChain>
</file>

<file path=xl/sharedStrings.xml><?xml version="1.0" encoding="utf-8"?>
<sst xmlns="http://schemas.openxmlformats.org/spreadsheetml/2006/main" count="17" uniqueCount="17">
  <si>
    <t>Initial</t>
  </si>
  <si>
    <t>Open Story Points</t>
  </si>
  <si>
    <t>Accomplished SP till now</t>
  </si>
  <si>
    <t>Hours invested so far</t>
  </si>
  <si>
    <t>Velocity so far</t>
  </si>
  <si>
    <t>Product Burndown</t>
  </si>
  <si>
    <t>Sprint</t>
  </si>
  <si>
    <t>Planned Hours</t>
  </si>
  <si>
    <t>SP change due to plan change</t>
  </si>
  <si>
    <t>Accomplished story points in current sprint</t>
  </si>
  <si>
    <t>Actual Hours</t>
  </si>
  <si>
    <t>Open Story Points at Begin</t>
  </si>
  <si>
    <t>Totally Accompl. SP at Begin</t>
  </si>
  <si>
    <t>Actually accomplished SP at end.</t>
  </si>
  <si>
    <t>Actual Hours so far at Begin</t>
  </si>
  <si>
    <t>Open Story Points at End</t>
  </si>
  <si>
    <t>Velocity (stpts / hour)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</si>
</sst>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m\ d&quot;, &quot;yyyy"/>
    <numFmt numFmtId="165" formatCode="0.0"/>
    <numFmt numFmtId="166" formatCode="0.00000"/>
  </numFmts>
  <fonts count="3" x14ac:knownFonts="1">
    <font>
      <sz val="10"/>
      <name val="Arial"/>
      <charset val="1"/>
    </font>
    <font>
      <sz val="12"/>
      <name val="Arial"/>
      <charset val="1"/>
    </font>
    <font>
      <b/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top" wrapText="1"/>
    </xf>
  </cellStyleXfs>
  <cellXfs count="12">
    <xf numFmtId="0" fontId="0" fillId="0" borderId="0" xfId="0">
      <alignment vertical="top" wrapText="1"/>
    </xf>
    <xf numFmtId="0" fontId="0" fillId="0" borderId="0" xfId="0" applyFont="1" applyAlignment="1" applyProtection="1">
      <alignment vertical="top" wrapText="1"/>
    </xf>
    <xf numFmtId="49" fontId="2" fillId="2" borderId="1" xfId="0" applyNumberFormat="1" applyFont="1" applyFill="1" applyBorder="1" applyAlignment="1" applyProtection="1">
      <alignment vertical="top" wrapText="1"/>
    </xf>
    <xf numFmtId="0" fontId="0" fillId="0" borderId="1" xfId="0" applyFont="1" applyBorder="1" applyAlignment="1" applyProtection="1">
      <alignment vertical="top" wrapText="1"/>
    </xf>
    <xf numFmtId="0" fontId="0" fillId="2" borderId="1" xfId="0" applyFont="1" applyFill="1" applyBorder="1" applyAlignment="1" applyProtection="1">
      <alignment vertical="top" wrapText="1"/>
    </xf>
    <xf numFmtId="164" fontId="2" fillId="2" borderId="1" xfId="0" applyNumberFormat="1" applyFont="1" applyFill="1" applyBorder="1" applyAlignment="1" applyProtection="1">
      <alignment vertical="top" wrapText="1"/>
    </xf>
    <xf numFmtId="165" fontId="0" fillId="2" borderId="1" xfId="0" applyNumberFormat="1" applyFont="1" applyFill="1" applyBorder="1" applyAlignment="1" applyProtection="1">
      <alignment vertical="top" wrapText="1"/>
    </xf>
    <xf numFmtId="166" fontId="0" fillId="2" borderId="1" xfId="0" applyNumberFormat="1" applyFont="1" applyFill="1" applyBorder="1" applyAlignment="1" applyProtection="1">
      <alignment vertical="top" wrapText="1"/>
    </xf>
    <xf numFmtId="164" fontId="2" fillId="0" borderId="1" xfId="0" applyNumberFormat="1" applyFont="1" applyBorder="1" applyAlignment="1" applyProtection="1">
      <alignment vertical="top" wrapText="1"/>
    </xf>
    <xf numFmtId="0" fontId="2" fillId="0" borderId="1" xfId="0" applyFont="1" applyBorder="1" applyAlignment="1" applyProtection="1">
      <alignment vertical="top" wrapText="1"/>
    </xf>
    <xf numFmtId="165" fontId="2" fillId="0" borderId="1" xfId="0" applyNumberFormat="1" applyFont="1" applyBorder="1" applyAlignment="1" applyProtection="1">
      <alignment vertical="top" wrapText="1"/>
    </xf>
    <xf numFmtId="0" fontId="1" fillId="0" borderId="0" xfId="0" applyFont="1" applyBorder="1" applyAlignment="1" applyProtection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8B8B8"/>
      <rgbColor rgb="FF808080"/>
      <rgbColor rgb="FF9999FF"/>
      <rgbColor rgb="FF993366"/>
      <rgbColor rgb="FFFFFFCC"/>
      <rgbColor rgb="FFCCFFFF"/>
      <rgbColor rgb="FF660066"/>
      <rgbColor rgb="FFFF8080"/>
      <rgbColor rgb="FF0365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51A7F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de-DE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8.3901855176541001E-2"/>
          <c:y val="0.14035822771551301"/>
          <c:w val="0.91101137043686398"/>
          <c:h val="0.7897768932648999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'Sheet 1 - Product Burndown'!$J$2:$J$2</c:f>
              <c:strCache>
                <c:ptCount val="1"/>
                <c:pt idx="0">
                  <c:v>Open Story Points at End</c:v>
                </c:pt>
              </c:strCache>
            </c:strRef>
          </c:tx>
          <c:spPr>
            <a:ln w="1260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'Sheet 1 - Product Burndown'!$A$3:$A$48</c:f>
              <c:numCache>
                <c:formatCode>mmm\ d", "yyyy</c:formatCode>
                <c:ptCount val="46"/>
                <c:pt idx="0">
                  <c:v>41391</c:v>
                </c:pt>
                <c:pt idx="1">
                  <c:v>41398</c:v>
                </c:pt>
                <c:pt idx="2">
                  <c:v>41405</c:v>
                </c:pt>
                <c:pt idx="3">
                  <c:v>41412</c:v>
                </c:pt>
                <c:pt idx="4">
                  <c:v>41419</c:v>
                </c:pt>
                <c:pt idx="5">
                  <c:v>41426</c:v>
                </c:pt>
                <c:pt idx="6">
                  <c:v>41433</c:v>
                </c:pt>
                <c:pt idx="7">
                  <c:v>41440</c:v>
                </c:pt>
                <c:pt idx="8">
                  <c:v>41447</c:v>
                </c:pt>
                <c:pt idx="9">
                  <c:v>41454</c:v>
                </c:pt>
                <c:pt idx="10">
                  <c:v>41461</c:v>
                </c:pt>
                <c:pt idx="11">
                  <c:v>41468</c:v>
                </c:pt>
                <c:pt idx="12">
                  <c:v>41475</c:v>
                </c:pt>
                <c:pt idx="13">
                  <c:v>41482</c:v>
                </c:pt>
                <c:pt idx="14">
                  <c:v>41489</c:v>
                </c:pt>
                <c:pt idx="15">
                  <c:v>41496</c:v>
                </c:pt>
                <c:pt idx="16">
                  <c:v>41503</c:v>
                </c:pt>
                <c:pt idx="17">
                  <c:v>41510</c:v>
                </c:pt>
                <c:pt idx="18">
                  <c:v>41517</c:v>
                </c:pt>
                <c:pt idx="19">
                  <c:v>41524</c:v>
                </c:pt>
                <c:pt idx="20">
                  <c:v>41531</c:v>
                </c:pt>
                <c:pt idx="21">
                  <c:v>41538</c:v>
                </c:pt>
                <c:pt idx="22">
                  <c:v>41545</c:v>
                </c:pt>
                <c:pt idx="23">
                  <c:v>41552</c:v>
                </c:pt>
                <c:pt idx="24">
                  <c:v>41559</c:v>
                </c:pt>
                <c:pt idx="25">
                  <c:v>41566</c:v>
                </c:pt>
                <c:pt idx="26">
                  <c:v>41573</c:v>
                </c:pt>
                <c:pt idx="27">
                  <c:v>41580</c:v>
                </c:pt>
                <c:pt idx="28">
                  <c:v>41587</c:v>
                </c:pt>
                <c:pt idx="29">
                  <c:v>41594</c:v>
                </c:pt>
                <c:pt idx="30">
                  <c:v>41601</c:v>
                </c:pt>
                <c:pt idx="31">
                  <c:v>41608</c:v>
                </c:pt>
                <c:pt idx="32">
                  <c:v>41615</c:v>
                </c:pt>
                <c:pt idx="33">
                  <c:v>41622</c:v>
                </c:pt>
                <c:pt idx="34">
                  <c:v>41629</c:v>
                </c:pt>
                <c:pt idx="35">
                  <c:v>41636</c:v>
                </c:pt>
                <c:pt idx="36">
                  <c:v>41643</c:v>
                </c:pt>
                <c:pt idx="37">
                  <c:v>41650</c:v>
                </c:pt>
                <c:pt idx="38">
                  <c:v>41657</c:v>
                </c:pt>
                <c:pt idx="39">
                  <c:v>41664</c:v>
                </c:pt>
                <c:pt idx="40">
                  <c:v>41671</c:v>
                </c:pt>
                <c:pt idx="41">
                  <c:v>41678</c:v>
                </c:pt>
                <c:pt idx="42">
                  <c:v>41685</c:v>
                </c:pt>
                <c:pt idx="43">
                  <c:v>41692</c:v>
                </c:pt>
                <c:pt idx="44">
                  <c:v>41699</c:v>
                </c:pt>
                <c:pt idx="45">
                  <c:v>41706</c:v>
                </c:pt>
              </c:numCache>
            </c:numRef>
          </c:cat>
          <c:val>
            <c:numRef>
              <c:f>'Sheet 1 - Product Burndown'!$J$3:$J$48</c:f>
              <c:numCache>
                <c:formatCode>General</c:formatCode>
                <c:ptCount val="46"/>
                <c:pt idx="0" formatCode="0.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11</c:v>
                </c:pt>
                <c:pt idx="4">
                  <c:v>10.724137931034482</c:v>
                </c:pt>
                <c:pt idx="5">
                  <c:v>11.482758620689655</c:v>
                </c:pt>
                <c:pt idx="6">
                  <c:v>11.344827586206897</c:v>
                </c:pt>
                <c:pt idx="7">
                  <c:v>10.344827586206897</c:v>
                </c:pt>
                <c:pt idx="8">
                  <c:v>9.5670498084291182</c:v>
                </c:pt>
                <c:pt idx="9">
                  <c:v>9.2707535121328224</c:v>
                </c:pt>
                <c:pt idx="10">
                  <c:v>8.9744572158365266</c:v>
                </c:pt>
                <c:pt idx="11">
                  <c:v>8.9744572158365266</c:v>
                </c:pt>
                <c:pt idx="12">
                  <c:v>8.9744572158365266</c:v>
                </c:pt>
                <c:pt idx="13">
                  <c:v>8.9744572158365266</c:v>
                </c:pt>
                <c:pt idx="14">
                  <c:v>8.9744572158365266</c:v>
                </c:pt>
                <c:pt idx="15">
                  <c:v>8.9744572158365266</c:v>
                </c:pt>
                <c:pt idx="16">
                  <c:v>8.9744572158365266</c:v>
                </c:pt>
                <c:pt idx="17">
                  <c:v>8.9744572158365266</c:v>
                </c:pt>
                <c:pt idx="18">
                  <c:v>8.9744572158365266</c:v>
                </c:pt>
                <c:pt idx="19">
                  <c:v>8.9744572158365266</c:v>
                </c:pt>
                <c:pt idx="20">
                  <c:v>8.4559386973180075</c:v>
                </c:pt>
                <c:pt idx="21">
                  <c:v>7.6411238825031926</c:v>
                </c:pt>
                <c:pt idx="22">
                  <c:v>7.3448275862068968</c:v>
                </c:pt>
                <c:pt idx="23">
                  <c:v>7.048531289910601</c:v>
                </c:pt>
                <c:pt idx="24">
                  <c:v>6.7522349936143051</c:v>
                </c:pt>
                <c:pt idx="25">
                  <c:v>6.4559386973180093</c:v>
                </c:pt>
                <c:pt idx="26">
                  <c:v>6.1596424010217135</c:v>
                </c:pt>
                <c:pt idx="27">
                  <c:v>5.8633461047254176</c:v>
                </c:pt>
                <c:pt idx="28">
                  <c:v>5.5670498084291218</c:v>
                </c:pt>
                <c:pt idx="29">
                  <c:v>5.2707535121328259</c:v>
                </c:pt>
                <c:pt idx="30">
                  <c:v>4.9744572158365301</c:v>
                </c:pt>
                <c:pt idx="31">
                  <c:v>4.6781609195402343</c:v>
                </c:pt>
                <c:pt idx="32">
                  <c:v>4.3818646232439384</c:v>
                </c:pt>
                <c:pt idx="33">
                  <c:v>4.0855683269476426</c:v>
                </c:pt>
                <c:pt idx="34">
                  <c:v>3.7892720306513463</c:v>
                </c:pt>
                <c:pt idx="35">
                  <c:v>3.49297573435505</c:v>
                </c:pt>
                <c:pt idx="36">
                  <c:v>3.1966794380587538</c:v>
                </c:pt>
                <c:pt idx="37">
                  <c:v>2.9003831417624575</c:v>
                </c:pt>
                <c:pt idx="38">
                  <c:v>2.6040868454661612</c:v>
                </c:pt>
                <c:pt idx="39">
                  <c:v>2.3077905491698649</c:v>
                </c:pt>
                <c:pt idx="40">
                  <c:v>2.0114942528735686</c:v>
                </c:pt>
                <c:pt idx="41">
                  <c:v>1.7151979565772724</c:v>
                </c:pt>
                <c:pt idx="42">
                  <c:v>1.4189016602809761</c:v>
                </c:pt>
                <c:pt idx="43">
                  <c:v>1.1226053639846798</c:v>
                </c:pt>
                <c:pt idx="44">
                  <c:v>0.82630906768838353</c:v>
                </c:pt>
                <c:pt idx="45">
                  <c:v>0.53001277139208725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-10"/>
        <c:axId val="173452856"/>
        <c:axId val="173447760"/>
      </c:barChart>
      <c:dateAx>
        <c:axId val="173452856"/>
        <c:scaling>
          <c:orientation val="minMax"/>
        </c:scaling>
        <c:delete val="0"/>
        <c:axPos val="b"/>
        <c:numFmt formatCode="mmm\ d&quot;, &quot;yyyy" sourceLinked="1"/>
        <c:majorTickMark val="none"/>
        <c:minorTickMark val="none"/>
        <c:tickLblPos val="low"/>
        <c:spPr>
          <a:ln w="1260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173447760"/>
        <c:crosses val="autoZero"/>
        <c:auto val="1"/>
        <c:lblOffset val="100"/>
        <c:baseTimeUnit val="days"/>
      </c:dateAx>
      <c:valAx>
        <c:axId val="173447760"/>
        <c:scaling>
          <c:orientation val="minMax"/>
        </c:scaling>
        <c:delete val="0"/>
        <c:axPos val="l"/>
        <c:majorGridlines>
          <c:spPr>
            <a:ln w="3240">
              <a:solidFill>
                <a:srgbClr val="B8B8B8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12600">
            <a:noFill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173452856"/>
        <c:crosses val="autoZero"/>
        <c:crossBetween val="between"/>
        <c:majorUnit val="25"/>
        <c:minorUnit val="12.5"/>
      </c:valAx>
      <c:spPr>
        <a:noFill/>
        <a:ln w="12600">
          <a:noFill/>
        </a:ln>
      </c:spPr>
    </c:plotArea>
    <c:legend>
      <c:legendPos val="t"/>
      <c:layout>
        <c:manualLayout>
          <c:xMode val="edge"/>
          <c:yMode val="edge"/>
          <c:x val="7.1742899999999998E-2"/>
          <c:y val="0"/>
        </c:manualLayout>
      </c:layout>
      <c:overlay val="0"/>
      <c:spPr>
        <a:noFill/>
        <a:ln w="12600">
          <a:noFill/>
        </a:ln>
      </c:spPr>
    </c:legend>
    <c:plotVisOnly val="1"/>
    <c:dispBlanksAs val="gap"/>
    <c:showDLblsOverMax val="1"/>
  </c:chart>
  <c:spPr>
    <a:noFill/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235440</xdr:colOff>
      <xdr:row>18</xdr:row>
      <xdr:rowOff>139680</xdr:rowOff>
    </xdr:from>
    <xdr:to>
      <xdr:col>25</xdr:col>
      <xdr:colOff>606600</xdr:colOff>
      <xdr:row>39</xdr:row>
      <xdr:rowOff>109440</xdr:rowOff>
    </xdr:to>
    <xdr:graphicFrame macro=""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472680</xdr:colOff>
      <xdr:row>17</xdr:row>
      <xdr:rowOff>34200</xdr:rowOff>
    </xdr:from>
    <xdr:to>
      <xdr:col>15</xdr:col>
      <xdr:colOff>544320</xdr:colOff>
      <xdr:row>90</xdr:row>
      <xdr:rowOff>113400</xdr:rowOff>
    </xdr:to>
    <xdr:sp macro="" textlink="">
      <xdr:nvSpPr>
        <xdr:cNvPr id="3" name="CustomShape 1"/>
        <xdr:cNvSpPr/>
      </xdr:nvSpPr>
      <xdr:spPr>
        <a:xfrm>
          <a:off x="4705560" y="2840760"/>
          <a:ext cx="6420960" cy="12131640"/>
        </a:xfrm>
        <a:prstGeom prst="rect">
          <a:avLst/>
        </a:prstGeom>
        <a:blipFill>
          <a:blip xmlns:r="http://schemas.openxmlformats.org/officeDocument/2006/relationships" r:embed="rId2"/>
          <a:tile/>
        </a:blipFill>
        <a:ln w="12600">
          <a:noFill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6</xdr:col>
      <xdr:colOff>221040</xdr:colOff>
      <xdr:row>4</xdr:row>
      <xdr:rowOff>108720</xdr:rowOff>
    </xdr:from>
    <xdr:to>
      <xdr:col>7</xdr:col>
      <xdr:colOff>565920</xdr:colOff>
      <xdr:row>6</xdr:row>
      <xdr:rowOff>41400</xdr:rowOff>
    </xdr:to>
    <xdr:sp macro="" textlink="">
      <xdr:nvSpPr>
        <xdr:cNvPr id="4" name="CustomShape 1"/>
        <xdr:cNvSpPr/>
      </xdr:nvSpPr>
      <xdr:spPr>
        <a:xfrm>
          <a:off x="4453920" y="768960"/>
          <a:ext cx="1050120" cy="262800"/>
        </a:xfrm>
        <a:prstGeom prst="rect">
          <a:avLst/>
        </a:prstGeom>
        <a:blipFill>
          <a:blip xmlns:r="http://schemas.openxmlformats.org/officeDocument/2006/relationships" r:embed="rId2"/>
          <a:tile/>
        </a:blipFill>
        <a:ln w="12600">
          <a:noFill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3"/>
  <sheetViews>
    <sheetView showGridLines="0" zoomScaleNormal="100" workbookViewId="0">
      <pane ySplit="2" topLeftCell="A3" activePane="bottomLeft" state="frozen"/>
      <selection pane="bottomLeft" activeCell="B9" sqref="B9"/>
    </sheetView>
  </sheetViews>
  <sheetFormatPr baseColWidth="10" defaultColWidth="9.140625" defaultRowHeight="12.75" x14ac:dyDescent="0.2"/>
  <cols>
    <col min="1" max="1" width="12.85546875" style="1" customWidth="1"/>
    <col min="2" max="3" width="19.5703125" style="1" customWidth="1"/>
    <col min="4" max="4" width="15.42578125" style="1" customWidth="1"/>
    <col min="5" max="256" width="19.5703125" style="1" customWidth="1"/>
    <col min="257" max="1025" width="19.5703125" customWidth="1"/>
  </cols>
  <sheetData>
    <row r="1" spans="1:4" ht="27.95" customHeight="1" x14ac:dyDescent="0.2">
      <c r="A1" s="11" t="s">
        <v>0</v>
      </c>
      <c r="B1" s="11"/>
      <c r="C1" s="11"/>
      <c r="D1" s="11"/>
    </row>
    <row r="2" spans="1:4" ht="32.65" customHeight="1" x14ac:dyDescent="0.2">
      <c r="A2" s="2" t="s">
        <v>1</v>
      </c>
      <c r="B2" s="2" t="s">
        <v>2</v>
      </c>
      <c r="C2" s="2" t="s">
        <v>3</v>
      </c>
      <c r="D2" s="2" t="s">
        <v>4</v>
      </c>
    </row>
    <row r="3" spans="1:4" ht="20.65" customHeight="1" x14ac:dyDescent="0.2">
      <c r="A3" s="3">
        <v>12</v>
      </c>
      <c r="B3" s="3">
        <v>0</v>
      </c>
      <c r="C3" s="3">
        <v>0</v>
      </c>
      <c r="D3" s="4" t="e">
        <f>B3/C3</f>
        <v>#DIV/0!</v>
      </c>
    </row>
  </sheetData>
  <mergeCells count="1">
    <mergeCell ref="A1:D1"/>
  </mergeCells>
  <pageMargins left="0.5" right="0.5" top="0.75" bottom="0.75" header="0.51180555555555496" footer="0.27777777777777801"/>
  <pageSetup firstPageNumber="0" orientation="portrait" horizontalDpi="300" verticalDpi="300"/>
  <headerFooter>
    <oddFooter>&amp;C&amp;12&amp;P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49"/>
  <sheetViews>
    <sheetView showGridLines="0" tabSelected="1" zoomScale="85" zoomScaleNormal="85" workbookViewId="0">
      <pane xSplit="1" ySplit="2" topLeftCell="B19" activePane="bottomRight" state="frozen"/>
      <selection pane="topRight" activeCell="B1" sqref="B1"/>
      <selection pane="bottomLeft" activeCell="A3" sqref="A3"/>
      <selection pane="bottomRight" activeCell="L23" sqref="L23"/>
    </sheetView>
  </sheetViews>
  <sheetFormatPr baseColWidth="10" defaultColWidth="9.140625" defaultRowHeight="12.75" x14ac:dyDescent="0.2"/>
  <cols>
    <col min="1" max="1" width="14.42578125" style="1" customWidth="1"/>
    <col min="2" max="2" width="10.140625" style="1" customWidth="1"/>
    <col min="3" max="3" width="13" style="1" customWidth="1"/>
    <col min="4" max="4" width="16.42578125" style="1" customWidth="1"/>
    <col min="5" max="5" width="8.42578125" style="1" customWidth="1"/>
    <col min="6" max="6" width="16.42578125" style="1" customWidth="1"/>
    <col min="7" max="7" width="17.7109375" style="1" customWidth="1"/>
    <col min="8" max="8" width="16.42578125" style="1" customWidth="1"/>
    <col min="9" max="9" width="13" style="1" customWidth="1"/>
    <col min="10" max="10" width="13.140625" style="1" customWidth="1"/>
    <col min="11" max="256" width="14.42578125" style="1" customWidth="1"/>
    <col min="257" max="1025" width="14.42578125" customWidth="1"/>
  </cols>
  <sheetData>
    <row r="1" spans="1:11" ht="27.95" customHeight="1" x14ac:dyDescent="0.2">
      <c r="A1" s="11" t="s">
        <v>5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44.65" customHeight="1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</row>
    <row r="3" spans="1:11" ht="20.65" customHeight="1" x14ac:dyDescent="0.2">
      <c r="A3" s="5">
        <v>41391</v>
      </c>
      <c r="B3" s="3">
        <v>7</v>
      </c>
      <c r="C3" s="3"/>
      <c r="D3" s="3">
        <v>0</v>
      </c>
      <c r="E3" s="3">
        <v>8</v>
      </c>
      <c r="F3" s="4">
        <f>'Sheet 1 - Initial'!A3+C3</f>
        <v>12</v>
      </c>
      <c r="G3" s="4">
        <f>'Sheet 1 - Initial'!B3</f>
        <v>0</v>
      </c>
      <c r="H3" s="4">
        <f t="shared" ref="H3:H48" si="0">G3+D3</f>
        <v>0</v>
      </c>
      <c r="I3" s="4">
        <f>'Sheet 1 - Initial'!C3</f>
        <v>0</v>
      </c>
      <c r="J3" s="6">
        <f>MAX(IF(OR(ISBLANK(D3),ISBLANK(E3)),F3-'Sheet 1 - Initial'!D3*B3,F3-D3),0)</f>
        <v>12</v>
      </c>
      <c r="K3" s="7">
        <f>IF(OR(ISBLANK(D3),ISBLANK(E3)),'Sheet 1 - Initial'!D3,H3/(I3+E3))</f>
        <v>0</v>
      </c>
    </row>
    <row r="4" spans="1:11" ht="20.45" customHeight="1" x14ac:dyDescent="0.2">
      <c r="A4" s="5">
        <f t="shared" ref="A4:A48" si="1">A3+7</f>
        <v>41398</v>
      </c>
      <c r="B4" s="3">
        <v>7</v>
      </c>
      <c r="C4" s="3"/>
      <c r="D4" s="3"/>
      <c r="E4" s="3">
        <v>8</v>
      </c>
      <c r="F4" s="4">
        <f t="shared" ref="F4:F48" si="2">J3+C4</f>
        <v>12</v>
      </c>
      <c r="G4" s="4">
        <f t="shared" ref="G4:G48" si="3">H3</f>
        <v>0</v>
      </c>
      <c r="H4" s="4">
        <f t="shared" si="0"/>
        <v>0</v>
      </c>
      <c r="I4" s="4">
        <f t="shared" ref="I4:I48" si="4">I3+E3</f>
        <v>8</v>
      </c>
      <c r="J4" s="4">
        <f t="shared" ref="J4:J48" si="5">MAX(IF(OR(ISBLANK(D4),ISBLANK(E4)),F4-K3*B4,F4-D4),0)</f>
        <v>12</v>
      </c>
      <c r="K4" s="7">
        <f t="shared" ref="K4:K48" si="6">IF(OR(ISBLANK(D4),ISBLANK(E4)),K3,H4/(I4+E4))</f>
        <v>0</v>
      </c>
    </row>
    <row r="5" spans="1:11" ht="20.45" customHeight="1" x14ac:dyDescent="0.2">
      <c r="A5" s="5">
        <f t="shared" si="1"/>
        <v>41405</v>
      </c>
      <c r="B5" s="3">
        <v>11</v>
      </c>
      <c r="C5" s="3"/>
      <c r="D5" s="3"/>
      <c r="E5" s="3">
        <v>6</v>
      </c>
      <c r="F5" s="4">
        <f t="shared" si="2"/>
        <v>12</v>
      </c>
      <c r="G5" s="4">
        <f t="shared" si="3"/>
        <v>0</v>
      </c>
      <c r="H5" s="4">
        <f t="shared" si="0"/>
        <v>0</v>
      </c>
      <c r="I5" s="4">
        <f t="shared" si="4"/>
        <v>16</v>
      </c>
      <c r="J5" s="4">
        <f t="shared" si="5"/>
        <v>12</v>
      </c>
      <c r="K5" s="7">
        <f t="shared" si="6"/>
        <v>0</v>
      </c>
    </row>
    <row r="6" spans="1:11" ht="20.45" customHeight="1" x14ac:dyDescent="0.2">
      <c r="A6" s="5">
        <f t="shared" si="1"/>
        <v>41412</v>
      </c>
      <c r="B6" s="3">
        <v>9</v>
      </c>
      <c r="C6" s="3"/>
      <c r="D6" s="3">
        <v>1</v>
      </c>
      <c r="E6" s="3">
        <v>7</v>
      </c>
      <c r="F6" s="4">
        <f>J5+C6</f>
        <v>12</v>
      </c>
      <c r="G6" s="4">
        <f t="shared" si="3"/>
        <v>0</v>
      </c>
      <c r="H6" s="4">
        <f t="shared" si="0"/>
        <v>1</v>
      </c>
      <c r="I6" s="4">
        <f t="shared" si="4"/>
        <v>22</v>
      </c>
      <c r="J6" s="4">
        <f t="shared" si="5"/>
        <v>11</v>
      </c>
      <c r="K6" s="7">
        <f t="shared" si="6"/>
        <v>3.4482758620689655E-2</v>
      </c>
    </row>
    <row r="7" spans="1:11" ht="20.45" customHeight="1" x14ac:dyDescent="0.2">
      <c r="A7" s="5">
        <f t="shared" si="1"/>
        <v>41419</v>
      </c>
      <c r="B7" s="3">
        <v>8</v>
      </c>
      <c r="C7" s="3"/>
      <c r="D7" s="3"/>
      <c r="E7" s="3">
        <v>10</v>
      </c>
      <c r="F7" s="4">
        <f t="shared" si="2"/>
        <v>11</v>
      </c>
      <c r="G7" s="4">
        <f t="shared" si="3"/>
        <v>1</v>
      </c>
      <c r="H7" s="4">
        <f t="shared" si="0"/>
        <v>1</v>
      </c>
      <c r="I7" s="4">
        <f t="shared" si="4"/>
        <v>29</v>
      </c>
      <c r="J7" s="4">
        <f t="shared" si="5"/>
        <v>10.724137931034482</v>
      </c>
      <c r="K7" s="7">
        <f t="shared" si="6"/>
        <v>3.4482758620689655E-2</v>
      </c>
    </row>
    <row r="8" spans="1:11" ht="20.45" customHeight="1" x14ac:dyDescent="0.2">
      <c r="A8" s="5">
        <f t="shared" si="1"/>
        <v>41426</v>
      </c>
      <c r="B8" s="3">
        <v>7</v>
      </c>
      <c r="C8" s="3">
        <v>1</v>
      </c>
      <c r="D8" s="3"/>
      <c r="E8" s="3">
        <v>6</v>
      </c>
      <c r="F8" s="4">
        <f t="shared" si="2"/>
        <v>11.724137931034482</v>
      </c>
      <c r="G8" s="4">
        <f t="shared" si="3"/>
        <v>1</v>
      </c>
      <c r="H8" s="4">
        <f t="shared" si="0"/>
        <v>1</v>
      </c>
      <c r="I8" s="4">
        <f t="shared" si="4"/>
        <v>39</v>
      </c>
      <c r="J8" s="4">
        <f t="shared" si="5"/>
        <v>11.482758620689655</v>
      </c>
      <c r="K8" s="7">
        <f t="shared" si="6"/>
        <v>3.4482758620689655E-2</v>
      </c>
    </row>
    <row r="9" spans="1:11" ht="20.45" customHeight="1" x14ac:dyDescent="0.2">
      <c r="A9" s="5">
        <f t="shared" si="1"/>
        <v>41433</v>
      </c>
      <c r="B9" s="3">
        <v>4</v>
      </c>
      <c r="C9" s="3"/>
      <c r="D9" s="3"/>
      <c r="E9" s="3">
        <v>3</v>
      </c>
      <c r="F9" s="4">
        <f t="shared" si="2"/>
        <v>11.482758620689655</v>
      </c>
      <c r="G9" s="4">
        <f t="shared" si="3"/>
        <v>1</v>
      </c>
      <c r="H9" s="4">
        <f t="shared" si="0"/>
        <v>1</v>
      </c>
      <c r="I9" s="4">
        <f t="shared" si="4"/>
        <v>45</v>
      </c>
      <c r="J9" s="4">
        <f t="shared" si="5"/>
        <v>11.344827586206897</v>
      </c>
      <c r="K9" s="7">
        <f t="shared" si="6"/>
        <v>3.4482758620689655E-2</v>
      </c>
    </row>
    <row r="10" spans="1:11" ht="20.45" customHeight="1" x14ac:dyDescent="0.2">
      <c r="A10" s="5">
        <f t="shared" si="1"/>
        <v>41440</v>
      </c>
      <c r="B10" s="3">
        <v>7</v>
      </c>
      <c r="C10" s="3"/>
      <c r="D10" s="3">
        <v>1</v>
      </c>
      <c r="E10" s="3">
        <v>6</v>
      </c>
      <c r="F10" s="4">
        <f t="shared" si="2"/>
        <v>11.344827586206897</v>
      </c>
      <c r="G10" s="4">
        <f t="shared" si="3"/>
        <v>1</v>
      </c>
      <c r="H10" s="4">
        <f t="shared" si="0"/>
        <v>2</v>
      </c>
      <c r="I10" s="4">
        <f t="shared" si="4"/>
        <v>48</v>
      </c>
      <c r="J10" s="4">
        <f t="shared" si="5"/>
        <v>10.344827586206897</v>
      </c>
      <c r="K10" s="7">
        <f t="shared" si="6"/>
        <v>3.7037037037037035E-2</v>
      </c>
    </row>
    <row r="11" spans="1:11" ht="20.45" customHeight="1" x14ac:dyDescent="0.2">
      <c r="A11" s="5">
        <f t="shared" si="1"/>
        <v>41447</v>
      </c>
      <c r="B11" s="3">
        <v>21</v>
      </c>
      <c r="C11" s="3"/>
      <c r="D11" s="3"/>
      <c r="E11" s="3">
        <v>15</v>
      </c>
      <c r="F11" s="4">
        <f t="shared" si="2"/>
        <v>10.344827586206897</v>
      </c>
      <c r="G11" s="4">
        <f t="shared" si="3"/>
        <v>2</v>
      </c>
      <c r="H11" s="4">
        <f t="shared" si="0"/>
        <v>2</v>
      </c>
      <c r="I11" s="4">
        <f t="shared" si="4"/>
        <v>54</v>
      </c>
      <c r="J11" s="4">
        <f t="shared" si="5"/>
        <v>9.5670498084291182</v>
      </c>
      <c r="K11" s="7">
        <f t="shared" si="6"/>
        <v>3.7037037037037035E-2</v>
      </c>
    </row>
    <row r="12" spans="1:11" ht="20.45" customHeight="1" x14ac:dyDescent="0.2">
      <c r="A12" s="5">
        <f t="shared" si="1"/>
        <v>41454</v>
      </c>
      <c r="B12" s="3">
        <v>8</v>
      </c>
      <c r="C12" s="3"/>
      <c r="D12" s="3"/>
      <c r="E12" s="3"/>
      <c r="F12" s="4">
        <f t="shared" si="2"/>
        <v>9.5670498084291182</v>
      </c>
      <c r="G12" s="4">
        <f t="shared" si="3"/>
        <v>2</v>
      </c>
      <c r="H12" s="4">
        <f t="shared" si="0"/>
        <v>2</v>
      </c>
      <c r="I12" s="4">
        <f t="shared" si="4"/>
        <v>69</v>
      </c>
      <c r="J12" s="4">
        <f t="shared" si="5"/>
        <v>9.2707535121328224</v>
      </c>
      <c r="K12" s="7">
        <f t="shared" si="6"/>
        <v>3.7037037037037035E-2</v>
      </c>
    </row>
    <row r="13" spans="1:11" ht="20.45" customHeight="1" x14ac:dyDescent="0.2">
      <c r="A13" s="5">
        <f t="shared" si="1"/>
        <v>41461</v>
      </c>
      <c r="B13" s="3">
        <v>8</v>
      </c>
      <c r="C13" s="3"/>
      <c r="D13" s="3"/>
      <c r="E13" s="3"/>
      <c r="F13" s="4">
        <f t="shared" si="2"/>
        <v>9.2707535121328224</v>
      </c>
      <c r="G13" s="4">
        <f t="shared" si="3"/>
        <v>2</v>
      </c>
      <c r="H13" s="4">
        <f t="shared" si="0"/>
        <v>2</v>
      </c>
      <c r="I13" s="4">
        <f t="shared" si="4"/>
        <v>69</v>
      </c>
      <c r="J13" s="4">
        <f t="shared" si="5"/>
        <v>8.9744572158365266</v>
      </c>
      <c r="K13" s="7">
        <f t="shared" si="6"/>
        <v>3.7037037037037035E-2</v>
      </c>
    </row>
    <row r="14" spans="1:11" ht="20.45" customHeight="1" x14ac:dyDescent="0.2">
      <c r="A14" s="5">
        <f t="shared" si="1"/>
        <v>41468</v>
      </c>
      <c r="B14" s="3">
        <v>0</v>
      </c>
      <c r="C14" s="3"/>
      <c r="D14" s="3"/>
      <c r="E14" s="3"/>
      <c r="F14" s="4">
        <f t="shared" si="2"/>
        <v>8.9744572158365266</v>
      </c>
      <c r="G14" s="4">
        <f t="shared" si="3"/>
        <v>2</v>
      </c>
      <c r="H14" s="4">
        <f t="shared" si="0"/>
        <v>2</v>
      </c>
      <c r="I14" s="4">
        <f t="shared" si="4"/>
        <v>69</v>
      </c>
      <c r="J14" s="4">
        <f t="shared" si="5"/>
        <v>8.9744572158365266</v>
      </c>
      <c r="K14" s="7">
        <f t="shared" si="6"/>
        <v>3.7037037037037035E-2</v>
      </c>
    </row>
    <row r="15" spans="1:11" ht="20.45" customHeight="1" x14ac:dyDescent="0.2">
      <c r="A15" s="5">
        <f t="shared" si="1"/>
        <v>41475</v>
      </c>
      <c r="B15" s="3">
        <v>0</v>
      </c>
      <c r="C15" s="3"/>
      <c r="D15" s="3"/>
      <c r="E15" s="3"/>
      <c r="F15" s="4">
        <f t="shared" si="2"/>
        <v>8.9744572158365266</v>
      </c>
      <c r="G15" s="4">
        <f t="shared" si="3"/>
        <v>2</v>
      </c>
      <c r="H15" s="4">
        <f t="shared" si="0"/>
        <v>2</v>
      </c>
      <c r="I15" s="4">
        <f t="shared" si="4"/>
        <v>69</v>
      </c>
      <c r="J15" s="4">
        <f t="shared" si="5"/>
        <v>8.9744572158365266</v>
      </c>
      <c r="K15" s="7">
        <f t="shared" si="6"/>
        <v>3.7037037037037035E-2</v>
      </c>
    </row>
    <row r="16" spans="1:11" ht="20.45" customHeight="1" x14ac:dyDescent="0.2">
      <c r="A16" s="5">
        <f t="shared" si="1"/>
        <v>41482</v>
      </c>
      <c r="B16" s="3">
        <v>0</v>
      </c>
      <c r="C16" s="3"/>
      <c r="D16" s="3"/>
      <c r="E16" s="3"/>
      <c r="F16" s="4">
        <f t="shared" si="2"/>
        <v>8.9744572158365266</v>
      </c>
      <c r="G16" s="4">
        <f t="shared" si="3"/>
        <v>2</v>
      </c>
      <c r="H16" s="4">
        <f t="shared" si="0"/>
        <v>2</v>
      </c>
      <c r="I16" s="4">
        <f t="shared" si="4"/>
        <v>69</v>
      </c>
      <c r="J16" s="4">
        <f t="shared" si="5"/>
        <v>8.9744572158365266</v>
      </c>
      <c r="K16" s="7">
        <f t="shared" si="6"/>
        <v>3.7037037037037035E-2</v>
      </c>
    </row>
    <row r="17" spans="1:11" ht="20.45" customHeight="1" x14ac:dyDescent="0.2">
      <c r="A17" s="5">
        <f t="shared" si="1"/>
        <v>41489</v>
      </c>
      <c r="B17" s="3">
        <v>0</v>
      </c>
      <c r="C17" s="3"/>
      <c r="D17" s="3"/>
      <c r="E17" s="3"/>
      <c r="F17" s="4">
        <f t="shared" si="2"/>
        <v>8.9744572158365266</v>
      </c>
      <c r="G17" s="4">
        <f t="shared" si="3"/>
        <v>2</v>
      </c>
      <c r="H17" s="4">
        <f t="shared" si="0"/>
        <v>2</v>
      </c>
      <c r="I17" s="4">
        <f t="shared" si="4"/>
        <v>69</v>
      </c>
      <c r="J17" s="4">
        <f t="shared" si="5"/>
        <v>8.9744572158365266</v>
      </c>
      <c r="K17" s="7">
        <f t="shared" si="6"/>
        <v>3.7037037037037035E-2</v>
      </c>
    </row>
    <row r="18" spans="1:11" ht="20.45" customHeight="1" x14ac:dyDescent="0.2">
      <c r="A18" s="5">
        <f t="shared" si="1"/>
        <v>41496</v>
      </c>
      <c r="B18" s="3">
        <v>0</v>
      </c>
      <c r="C18" s="3"/>
      <c r="D18" s="3"/>
      <c r="E18" s="3"/>
      <c r="F18" s="4">
        <f t="shared" si="2"/>
        <v>8.9744572158365266</v>
      </c>
      <c r="G18" s="4">
        <f t="shared" si="3"/>
        <v>2</v>
      </c>
      <c r="H18" s="4">
        <f t="shared" si="0"/>
        <v>2</v>
      </c>
      <c r="I18" s="4">
        <f t="shared" si="4"/>
        <v>69</v>
      </c>
      <c r="J18" s="4">
        <f t="shared" si="5"/>
        <v>8.9744572158365266</v>
      </c>
      <c r="K18" s="7">
        <f t="shared" si="6"/>
        <v>3.7037037037037035E-2</v>
      </c>
    </row>
    <row r="19" spans="1:11" ht="20.45" customHeight="1" x14ac:dyDescent="0.2">
      <c r="A19" s="5">
        <f t="shared" si="1"/>
        <v>41503</v>
      </c>
      <c r="B19" s="3">
        <v>0</v>
      </c>
      <c r="C19" s="3"/>
      <c r="D19" s="3"/>
      <c r="E19" s="3"/>
      <c r="F19" s="4">
        <f t="shared" si="2"/>
        <v>8.9744572158365266</v>
      </c>
      <c r="G19" s="4">
        <f t="shared" si="3"/>
        <v>2</v>
      </c>
      <c r="H19" s="4">
        <f t="shared" si="0"/>
        <v>2</v>
      </c>
      <c r="I19" s="4">
        <f t="shared" si="4"/>
        <v>69</v>
      </c>
      <c r="J19" s="4">
        <f t="shared" si="5"/>
        <v>8.9744572158365266</v>
      </c>
      <c r="K19" s="7">
        <f t="shared" si="6"/>
        <v>3.7037037037037035E-2</v>
      </c>
    </row>
    <row r="20" spans="1:11" ht="20.45" customHeight="1" x14ac:dyDescent="0.2">
      <c r="A20" s="5">
        <f t="shared" si="1"/>
        <v>41510</v>
      </c>
      <c r="B20" s="3">
        <v>0</v>
      </c>
      <c r="C20" s="3"/>
      <c r="D20" s="3"/>
      <c r="E20" s="3"/>
      <c r="F20" s="4">
        <f t="shared" si="2"/>
        <v>8.9744572158365266</v>
      </c>
      <c r="G20" s="4">
        <f t="shared" si="3"/>
        <v>2</v>
      </c>
      <c r="H20" s="4">
        <f t="shared" si="0"/>
        <v>2</v>
      </c>
      <c r="I20" s="4">
        <f t="shared" si="4"/>
        <v>69</v>
      </c>
      <c r="J20" s="4">
        <f t="shared" si="5"/>
        <v>8.9744572158365266</v>
      </c>
      <c r="K20" s="7">
        <f t="shared" si="6"/>
        <v>3.7037037037037035E-2</v>
      </c>
    </row>
    <row r="21" spans="1:11" ht="20.45" customHeight="1" x14ac:dyDescent="0.2">
      <c r="A21" s="5">
        <f t="shared" si="1"/>
        <v>41517</v>
      </c>
      <c r="B21" s="3">
        <v>0</v>
      </c>
      <c r="C21" s="3"/>
      <c r="D21" s="3"/>
      <c r="E21" s="3"/>
      <c r="F21" s="4">
        <f t="shared" si="2"/>
        <v>8.9744572158365266</v>
      </c>
      <c r="G21" s="4">
        <f t="shared" si="3"/>
        <v>2</v>
      </c>
      <c r="H21" s="4">
        <f t="shared" si="0"/>
        <v>2</v>
      </c>
      <c r="I21" s="4">
        <f t="shared" si="4"/>
        <v>69</v>
      </c>
      <c r="J21" s="4">
        <f t="shared" si="5"/>
        <v>8.9744572158365266</v>
      </c>
      <c r="K21" s="7">
        <f t="shared" si="6"/>
        <v>3.7037037037037035E-2</v>
      </c>
    </row>
    <row r="22" spans="1:11" ht="20.45" customHeight="1" x14ac:dyDescent="0.2">
      <c r="A22" s="5">
        <f t="shared" si="1"/>
        <v>41524</v>
      </c>
      <c r="B22" s="3">
        <v>0</v>
      </c>
      <c r="C22" s="3"/>
      <c r="D22" s="3"/>
      <c r="E22" s="3"/>
      <c r="F22" s="4">
        <f t="shared" si="2"/>
        <v>8.9744572158365266</v>
      </c>
      <c r="G22" s="4">
        <f t="shared" si="3"/>
        <v>2</v>
      </c>
      <c r="H22" s="4">
        <f t="shared" si="0"/>
        <v>2</v>
      </c>
      <c r="I22" s="4">
        <f t="shared" si="4"/>
        <v>69</v>
      </c>
      <c r="J22" s="4">
        <f t="shared" si="5"/>
        <v>8.9744572158365266</v>
      </c>
      <c r="K22" s="7">
        <f t="shared" si="6"/>
        <v>3.7037037037037035E-2</v>
      </c>
    </row>
    <row r="23" spans="1:11" ht="20.45" customHeight="1" x14ac:dyDescent="0.2">
      <c r="A23" s="5">
        <f t="shared" si="1"/>
        <v>41531</v>
      </c>
      <c r="B23" s="3">
        <v>14</v>
      </c>
      <c r="C23" s="3"/>
      <c r="D23" s="3"/>
      <c r="E23" s="3">
        <v>9</v>
      </c>
      <c r="F23" s="4">
        <f t="shared" si="2"/>
        <v>8.9744572158365266</v>
      </c>
      <c r="G23" s="4">
        <f t="shared" si="3"/>
        <v>2</v>
      </c>
      <c r="H23" s="4">
        <f t="shared" si="0"/>
        <v>2</v>
      </c>
      <c r="I23" s="4">
        <f t="shared" si="4"/>
        <v>69</v>
      </c>
      <c r="J23" s="4">
        <f t="shared" si="5"/>
        <v>8.4559386973180075</v>
      </c>
      <c r="K23" s="7">
        <f t="shared" si="6"/>
        <v>3.7037037037037035E-2</v>
      </c>
    </row>
    <row r="24" spans="1:11" ht="20.45" customHeight="1" x14ac:dyDescent="0.2">
      <c r="A24" s="5">
        <f t="shared" si="1"/>
        <v>41538</v>
      </c>
      <c r="B24" s="3">
        <v>22</v>
      </c>
      <c r="C24" s="3"/>
      <c r="D24" s="3"/>
      <c r="E24" s="3"/>
      <c r="F24" s="4">
        <f t="shared" si="2"/>
        <v>8.4559386973180075</v>
      </c>
      <c r="G24" s="4">
        <f t="shared" si="3"/>
        <v>2</v>
      </c>
      <c r="H24" s="4">
        <f t="shared" si="0"/>
        <v>2</v>
      </c>
      <c r="I24" s="4">
        <f t="shared" si="4"/>
        <v>78</v>
      </c>
      <c r="J24" s="4">
        <f t="shared" si="5"/>
        <v>7.6411238825031926</v>
      </c>
      <c r="K24" s="7">
        <f t="shared" si="6"/>
        <v>3.7037037037037035E-2</v>
      </c>
    </row>
    <row r="25" spans="1:11" ht="20.45" customHeight="1" x14ac:dyDescent="0.2">
      <c r="A25" s="5">
        <f t="shared" si="1"/>
        <v>41545</v>
      </c>
      <c r="B25" s="3">
        <v>8</v>
      </c>
      <c r="C25" s="3"/>
      <c r="D25" s="3"/>
      <c r="E25" s="3"/>
      <c r="F25" s="4">
        <f t="shared" si="2"/>
        <v>7.6411238825031926</v>
      </c>
      <c r="G25" s="4">
        <f t="shared" si="3"/>
        <v>2</v>
      </c>
      <c r="H25" s="4">
        <f t="shared" si="0"/>
        <v>2</v>
      </c>
      <c r="I25" s="4">
        <f t="shared" si="4"/>
        <v>78</v>
      </c>
      <c r="J25" s="4">
        <f t="shared" si="5"/>
        <v>7.3448275862068968</v>
      </c>
      <c r="K25" s="7">
        <f t="shared" si="6"/>
        <v>3.7037037037037035E-2</v>
      </c>
    </row>
    <row r="26" spans="1:11" ht="20.45" customHeight="1" x14ac:dyDescent="0.2">
      <c r="A26" s="5">
        <f t="shared" si="1"/>
        <v>41552</v>
      </c>
      <c r="B26" s="3">
        <v>8</v>
      </c>
      <c r="C26" s="3"/>
      <c r="D26" s="3"/>
      <c r="E26" s="3"/>
      <c r="F26" s="4">
        <f t="shared" si="2"/>
        <v>7.3448275862068968</v>
      </c>
      <c r="G26" s="4">
        <f t="shared" si="3"/>
        <v>2</v>
      </c>
      <c r="H26" s="4">
        <f t="shared" si="0"/>
        <v>2</v>
      </c>
      <c r="I26" s="4">
        <f t="shared" si="4"/>
        <v>78</v>
      </c>
      <c r="J26" s="4">
        <f t="shared" si="5"/>
        <v>7.048531289910601</v>
      </c>
      <c r="K26" s="7">
        <f t="shared" si="6"/>
        <v>3.7037037037037035E-2</v>
      </c>
    </row>
    <row r="27" spans="1:11" ht="20.45" customHeight="1" x14ac:dyDescent="0.2">
      <c r="A27" s="5">
        <f t="shared" si="1"/>
        <v>41559</v>
      </c>
      <c r="B27" s="3">
        <v>8</v>
      </c>
      <c r="C27" s="3"/>
      <c r="D27" s="3"/>
      <c r="E27" s="3"/>
      <c r="F27" s="4">
        <f t="shared" si="2"/>
        <v>7.048531289910601</v>
      </c>
      <c r="G27" s="4">
        <f t="shared" si="3"/>
        <v>2</v>
      </c>
      <c r="H27" s="4">
        <f t="shared" si="0"/>
        <v>2</v>
      </c>
      <c r="I27" s="4">
        <f t="shared" si="4"/>
        <v>78</v>
      </c>
      <c r="J27" s="4">
        <f t="shared" si="5"/>
        <v>6.7522349936143051</v>
      </c>
      <c r="K27" s="7">
        <f t="shared" si="6"/>
        <v>3.7037037037037035E-2</v>
      </c>
    </row>
    <row r="28" spans="1:11" ht="20.45" customHeight="1" x14ac:dyDescent="0.2">
      <c r="A28" s="5">
        <f t="shared" si="1"/>
        <v>41566</v>
      </c>
      <c r="B28" s="3">
        <v>8</v>
      </c>
      <c r="C28" s="3"/>
      <c r="D28" s="3"/>
      <c r="E28" s="3"/>
      <c r="F28" s="4">
        <f t="shared" si="2"/>
        <v>6.7522349936143051</v>
      </c>
      <c r="G28" s="4">
        <f t="shared" si="3"/>
        <v>2</v>
      </c>
      <c r="H28" s="4">
        <f t="shared" si="0"/>
        <v>2</v>
      </c>
      <c r="I28" s="4">
        <f t="shared" si="4"/>
        <v>78</v>
      </c>
      <c r="J28" s="4">
        <f t="shared" si="5"/>
        <v>6.4559386973180093</v>
      </c>
      <c r="K28" s="7">
        <f t="shared" si="6"/>
        <v>3.7037037037037035E-2</v>
      </c>
    </row>
    <row r="29" spans="1:11" ht="20.45" customHeight="1" x14ac:dyDescent="0.2">
      <c r="A29" s="5">
        <f t="shared" si="1"/>
        <v>41573</v>
      </c>
      <c r="B29" s="3">
        <v>8</v>
      </c>
      <c r="C29" s="3"/>
      <c r="D29" s="3"/>
      <c r="E29" s="3"/>
      <c r="F29" s="4">
        <f t="shared" si="2"/>
        <v>6.4559386973180093</v>
      </c>
      <c r="G29" s="4">
        <f t="shared" si="3"/>
        <v>2</v>
      </c>
      <c r="H29" s="4">
        <f t="shared" si="0"/>
        <v>2</v>
      </c>
      <c r="I29" s="4">
        <f t="shared" si="4"/>
        <v>78</v>
      </c>
      <c r="J29" s="4">
        <f t="shared" si="5"/>
        <v>6.1596424010217135</v>
      </c>
      <c r="K29" s="7">
        <f t="shared" si="6"/>
        <v>3.7037037037037035E-2</v>
      </c>
    </row>
    <row r="30" spans="1:11" ht="20.45" customHeight="1" x14ac:dyDescent="0.2">
      <c r="A30" s="5">
        <f t="shared" si="1"/>
        <v>41580</v>
      </c>
      <c r="B30" s="3">
        <v>8</v>
      </c>
      <c r="C30" s="3"/>
      <c r="D30" s="3"/>
      <c r="E30" s="3"/>
      <c r="F30" s="4">
        <f t="shared" si="2"/>
        <v>6.1596424010217135</v>
      </c>
      <c r="G30" s="4">
        <f t="shared" si="3"/>
        <v>2</v>
      </c>
      <c r="H30" s="4">
        <f t="shared" si="0"/>
        <v>2</v>
      </c>
      <c r="I30" s="4">
        <f t="shared" si="4"/>
        <v>78</v>
      </c>
      <c r="J30" s="4">
        <f t="shared" si="5"/>
        <v>5.8633461047254176</v>
      </c>
      <c r="K30" s="7">
        <f t="shared" si="6"/>
        <v>3.7037037037037035E-2</v>
      </c>
    </row>
    <row r="31" spans="1:11" ht="20.45" customHeight="1" x14ac:dyDescent="0.2">
      <c r="A31" s="5">
        <f t="shared" si="1"/>
        <v>41587</v>
      </c>
      <c r="B31" s="3">
        <v>8</v>
      </c>
      <c r="C31" s="3"/>
      <c r="D31" s="3"/>
      <c r="E31" s="3"/>
      <c r="F31" s="4">
        <f t="shared" si="2"/>
        <v>5.8633461047254176</v>
      </c>
      <c r="G31" s="4">
        <f t="shared" si="3"/>
        <v>2</v>
      </c>
      <c r="H31" s="4">
        <f t="shared" si="0"/>
        <v>2</v>
      </c>
      <c r="I31" s="4">
        <f t="shared" si="4"/>
        <v>78</v>
      </c>
      <c r="J31" s="4">
        <f t="shared" si="5"/>
        <v>5.5670498084291218</v>
      </c>
      <c r="K31" s="7">
        <f t="shared" si="6"/>
        <v>3.7037037037037035E-2</v>
      </c>
    </row>
    <row r="32" spans="1:11" ht="20.45" customHeight="1" x14ac:dyDescent="0.2">
      <c r="A32" s="5">
        <f t="shared" si="1"/>
        <v>41594</v>
      </c>
      <c r="B32" s="3">
        <v>8</v>
      </c>
      <c r="C32" s="3"/>
      <c r="D32" s="3"/>
      <c r="E32" s="3"/>
      <c r="F32" s="4">
        <f t="shared" si="2"/>
        <v>5.5670498084291218</v>
      </c>
      <c r="G32" s="4">
        <f t="shared" si="3"/>
        <v>2</v>
      </c>
      <c r="H32" s="4">
        <f t="shared" si="0"/>
        <v>2</v>
      </c>
      <c r="I32" s="4">
        <f t="shared" si="4"/>
        <v>78</v>
      </c>
      <c r="J32" s="4">
        <f t="shared" si="5"/>
        <v>5.2707535121328259</v>
      </c>
      <c r="K32" s="7">
        <f t="shared" si="6"/>
        <v>3.7037037037037035E-2</v>
      </c>
    </row>
    <row r="33" spans="1:11" ht="20.45" customHeight="1" x14ac:dyDescent="0.2">
      <c r="A33" s="5">
        <f t="shared" si="1"/>
        <v>41601</v>
      </c>
      <c r="B33" s="3">
        <v>8</v>
      </c>
      <c r="C33" s="3"/>
      <c r="D33" s="3"/>
      <c r="E33" s="3"/>
      <c r="F33" s="4">
        <f t="shared" si="2"/>
        <v>5.2707535121328259</v>
      </c>
      <c r="G33" s="4">
        <f t="shared" si="3"/>
        <v>2</v>
      </c>
      <c r="H33" s="4">
        <f t="shared" si="0"/>
        <v>2</v>
      </c>
      <c r="I33" s="4">
        <f t="shared" si="4"/>
        <v>78</v>
      </c>
      <c r="J33" s="4">
        <f t="shared" si="5"/>
        <v>4.9744572158365301</v>
      </c>
      <c r="K33" s="7">
        <f t="shared" si="6"/>
        <v>3.7037037037037035E-2</v>
      </c>
    </row>
    <row r="34" spans="1:11" ht="20.45" customHeight="1" x14ac:dyDescent="0.2">
      <c r="A34" s="5">
        <f t="shared" si="1"/>
        <v>41608</v>
      </c>
      <c r="B34" s="3">
        <v>8</v>
      </c>
      <c r="C34" s="3"/>
      <c r="D34" s="3"/>
      <c r="E34" s="3"/>
      <c r="F34" s="4">
        <f t="shared" si="2"/>
        <v>4.9744572158365301</v>
      </c>
      <c r="G34" s="4">
        <f t="shared" si="3"/>
        <v>2</v>
      </c>
      <c r="H34" s="4">
        <f t="shared" si="0"/>
        <v>2</v>
      </c>
      <c r="I34" s="4">
        <f t="shared" si="4"/>
        <v>78</v>
      </c>
      <c r="J34" s="4">
        <f t="shared" si="5"/>
        <v>4.6781609195402343</v>
      </c>
      <c r="K34" s="7">
        <f t="shared" si="6"/>
        <v>3.7037037037037035E-2</v>
      </c>
    </row>
    <row r="35" spans="1:11" ht="20.45" customHeight="1" x14ac:dyDescent="0.2">
      <c r="A35" s="5">
        <f t="shared" si="1"/>
        <v>41615</v>
      </c>
      <c r="B35" s="3">
        <v>8</v>
      </c>
      <c r="C35" s="3"/>
      <c r="D35" s="3"/>
      <c r="E35" s="3"/>
      <c r="F35" s="4">
        <f t="shared" si="2"/>
        <v>4.6781609195402343</v>
      </c>
      <c r="G35" s="4">
        <f t="shared" si="3"/>
        <v>2</v>
      </c>
      <c r="H35" s="4">
        <f t="shared" si="0"/>
        <v>2</v>
      </c>
      <c r="I35" s="4">
        <f t="shared" si="4"/>
        <v>78</v>
      </c>
      <c r="J35" s="4">
        <f t="shared" si="5"/>
        <v>4.3818646232439384</v>
      </c>
      <c r="K35" s="7">
        <f t="shared" si="6"/>
        <v>3.7037037037037035E-2</v>
      </c>
    </row>
    <row r="36" spans="1:11" ht="20.45" customHeight="1" x14ac:dyDescent="0.2">
      <c r="A36" s="5">
        <f t="shared" si="1"/>
        <v>41622</v>
      </c>
      <c r="B36" s="3">
        <v>8</v>
      </c>
      <c r="C36" s="3"/>
      <c r="D36" s="3"/>
      <c r="E36" s="3"/>
      <c r="F36" s="4">
        <f t="shared" si="2"/>
        <v>4.3818646232439384</v>
      </c>
      <c r="G36" s="4">
        <f t="shared" si="3"/>
        <v>2</v>
      </c>
      <c r="H36" s="4">
        <f t="shared" si="0"/>
        <v>2</v>
      </c>
      <c r="I36" s="4">
        <f t="shared" si="4"/>
        <v>78</v>
      </c>
      <c r="J36" s="4">
        <f t="shared" si="5"/>
        <v>4.0855683269476426</v>
      </c>
      <c r="K36" s="7">
        <f t="shared" si="6"/>
        <v>3.7037037037037035E-2</v>
      </c>
    </row>
    <row r="37" spans="1:11" ht="20.45" customHeight="1" x14ac:dyDescent="0.2">
      <c r="A37" s="5">
        <f t="shared" si="1"/>
        <v>41629</v>
      </c>
      <c r="B37" s="3">
        <v>8</v>
      </c>
      <c r="C37" s="3"/>
      <c r="D37" s="3"/>
      <c r="E37" s="3"/>
      <c r="F37" s="4">
        <f t="shared" si="2"/>
        <v>4.0855683269476426</v>
      </c>
      <c r="G37" s="4">
        <f t="shared" si="3"/>
        <v>2</v>
      </c>
      <c r="H37" s="4">
        <f t="shared" si="0"/>
        <v>2</v>
      </c>
      <c r="I37" s="4">
        <f t="shared" si="4"/>
        <v>78</v>
      </c>
      <c r="J37" s="4">
        <f t="shared" si="5"/>
        <v>3.7892720306513463</v>
      </c>
      <c r="K37" s="7">
        <f t="shared" si="6"/>
        <v>3.7037037037037035E-2</v>
      </c>
    </row>
    <row r="38" spans="1:11" ht="20.45" customHeight="1" x14ac:dyDescent="0.2">
      <c r="A38" s="5">
        <f t="shared" si="1"/>
        <v>41636</v>
      </c>
      <c r="B38" s="3">
        <v>8</v>
      </c>
      <c r="C38" s="3"/>
      <c r="D38" s="3"/>
      <c r="E38" s="3"/>
      <c r="F38" s="4">
        <f t="shared" si="2"/>
        <v>3.7892720306513463</v>
      </c>
      <c r="G38" s="4">
        <f t="shared" si="3"/>
        <v>2</v>
      </c>
      <c r="H38" s="4">
        <f t="shared" si="0"/>
        <v>2</v>
      </c>
      <c r="I38" s="4">
        <f t="shared" si="4"/>
        <v>78</v>
      </c>
      <c r="J38" s="4">
        <f t="shared" si="5"/>
        <v>3.49297573435505</v>
      </c>
      <c r="K38" s="7">
        <f t="shared" si="6"/>
        <v>3.7037037037037035E-2</v>
      </c>
    </row>
    <row r="39" spans="1:11" ht="20.45" customHeight="1" x14ac:dyDescent="0.2">
      <c r="A39" s="5">
        <f t="shared" si="1"/>
        <v>41643</v>
      </c>
      <c r="B39" s="3">
        <v>8</v>
      </c>
      <c r="C39" s="3"/>
      <c r="D39" s="3"/>
      <c r="E39" s="3"/>
      <c r="F39" s="4">
        <f t="shared" si="2"/>
        <v>3.49297573435505</v>
      </c>
      <c r="G39" s="4">
        <f t="shared" si="3"/>
        <v>2</v>
      </c>
      <c r="H39" s="4">
        <f t="shared" si="0"/>
        <v>2</v>
      </c>
      <c r="I39" s="4">
        <f t="shared" si="4"/>
        <v>78</v>
      </c>
      <c r="J39" s="4">
        <f t="shared" si="5"/>
        <v>3.1966794380587538</v>
      </c>
      <c r="K39" s="7">
        <f t="shared" si="6"/>
        <v>3.7037037037037035E-2</v>
      </c>
    </row>
    <row r="40" spans="1:11" ht="20.45" customHeight="1" x14ac:dyDescent="0.2">
      <c r="A40" s="5">
        <f t="shared" si="1"/>
        <v>41650</v>
      </c>
      <c r="B40" s="3">
        <v>8</v>
      </c>
      <c r="C40" s="3"/>
      <c r="D40" s="3"/>
      <c r="E40" s="3"/>
      <c r="F40" s="4">
        <f t="shared" si="2"/>
        <v>3.1966794380587538</v>
      </c>
      <c r="G40" s="4">
        <f t="shared" si="3"/>
        <v>2</v>
      </c>
      <c r="H40" s="4">
        <f t="shared" si="0"/>
        <v>2</v>
      </c>
      <c r="I40" s="4">
        <f t="shared" si="4"/>
        <v>78</v>
      </c>
      <c r="J40" s="4">
        <f t="shared" si="5"/>
        <v>2.9003831417624575</v>
      </c>
      <c r="K40" s="7">
        <f t="shared" si="6"/>
        <v>3.7037037037037035E-2</v>
      </c>
    </row>
    <row r="41" spans="1:11" ht="20.45" customHeight="1" x14ac:dyDescent="0.2">
      <c r="A41" s="5">
        <f t="shared" si="1"/>
        <v>41657</v>
      </c>
      <c r="B41" s="3">
        <v>8</v>
      </c>
      <c r="C41" s="3"/>
      <c r="D41" s="3"/>
      <c r="E41" s="3"/>
      <c r="F41" s="4">
        <f t="shared" si="2"/>
        <v>2.9003831417624575</v>
      </c>
      <c r="G41" s="4">
        <f t="shared" si="3"/>
        <v>2</v>
      </c>
      <c r="H41" s="4">
        <f t="shared" si="0"/>
        <v>2</v>
      </c>
      <c r="I41" s="4">
        <f t="shared" si="4"/>
        <v>78</v>
      </c>
      <c r="J41" s="4">
        <f t="shared" si="5"/>
        <v>2.6040868454661612</v>
      </c>
      <c r="K41" s="7">
        <f t="shared" si="6"/>
        <v>3.7037037037037035E-2</v>
      </c>
    </row>
    <row r="42" spans="1:11" ht="20.45" customHeight="1" x14ac:dyDescent="0.2">
      <c r="A42" s="5">
        <f t="shared" si="1"/>
        <v>41664</v>
      </c>
      <c r="B42" s="3">
        <v>8</v>
      </c>
      <c r="C42" s="3"/>
      <c r="D42" s="3"/>
      <c r="E42" s="3"/>
      <c r="F42" s="4">
        <f t="shared" si="2"/>
        <v>2.6040868454661612</v>
      </c>
      <c r="G42" s="4">
        <f t="shared" si="3"/>
        <v>2</v>
      </c>
      <c r="H42" s="4">
        <f t="shared" si="0"/>
        <v>2</v>
      </c>
      <c r="I42" s="4">
        <f t="shared" si="4"/>
        <v>78</v>
      </c>
      <c r="J42" s="4">
        <f t="shared" si="5"/>
        <v>2.3077905491698649</v>
      </c>
      <c r="K42" s="7">
        <f t="shared" si="6"/>
        <v>3.7037037037037035E-2</v>
      </c>
    </row>
    <row r="43" spans="1:11" ht="20.45" customHeight="1" x14ac:dyDescent="0.2">
      <c r="A43" s="5">
        <f t="shared" si="1"/>
        <v>41671</v>
      </c>
      <c r="B43" s="3">
        <v>8</v>
      </c>
      <c r="C43" s="3"/>
      <c r="D43" s="3"/>
      <c r="E43" s="3"/>
      <c r="F43" s="4">
        <f t="shared" si="2"/>
        <v>2.3077905491698649</v>
      </c>
      <c r="G43" s="4">
        <f t="shared" si="3"/>
        <v>2</v>
      </c>
      <c r="H43" s="4">
        <f t="shared" si="0"/>
        <v>2</v>
      </c>
      <c r="I43" s="4">
        <f t="shared" si="4"/>
        <v>78</v>
      </c>
      <c r="J43" s="4">
        <f t="shared" si="5"/>
        <v>2.0114942528735686</v>
      </c>
      <c r="K43" s="7">
        <f t="shared" si="6"/>
        <v>3.7037037037037035E-2</v>
      </c>
    </row>
    <row r="44" spans="1:11" ht="20.45" customHeight="1" x14ac:dyDescent="0.2">
      <c r="A44" s="5">
        <f t="shared" si="1"/>
        <v>41678</v>
      </c>
      <c r="B44" s="3">
        <v>8</v>
      </c>
      <c r="C44" s="3"/>
      <c r="D44" s="3"/>
      <c r="E44" s="3"/>
      <c r="F44" s="4">
        <f t="shared" si="2"/>
        <v>2.0114942528735686</v>
      </c>
      <c r="G44" s="4">
        <f t="shared" si="3"/>
        <v>2</v>
      </c>
      <c r="H44" s="4">
        <f t="shared" si="0"/>
        <v>2</v>
      </c>
      <c r="I44" s="4">
        <f t="shared" si="4"/>
        <v>78</v>
      </c>
      <c r="J44" s="4">
        <f t="shared" si="5"/>
        <v>1.7151979565772724</v>
      </c>
      <c r="K44" s="7">
        <f t="shared" si="6"/>
        <v>3.7037037037037035E-2</v>
      </c>
    </row>
    <row r="45" spans="1:11" ht="20.45" customHeight="1" x14ac:dyDescent="0.2">
      <c r="A45" s="5">
        <f t="shared" si="1"/>
        <v>41685</v>
      </c>
      <c r="B45" s="3">
        <v>8</v>
      </c>
      <c r="C45" s="3"/>
      <c r="D45" s="3"/>
      <c r="E45" s="3"/>
      <c r="F45" s="4">
        <f t="shared" si="2"/>
        <v>1.7151979565772724</v>
      </c>
      <c r="G45" s="4">
        <f t="shared" si="3"/>
        <v>2</v>
      </c>
      <c r="H45" s="4">
        <f t="shared" si="0"/>
        <v>2</v>
      </c>
      <c r="I45" s="4">
        <f t="shared" si="4"/>
        <v>78</v>
      </c>
      <c r="J45" s="4">
        <f t="shared" si="5"/>
        <v>1.4189016602809761</v>
      </c>
      <c r="K45" s="7">
        <f t="shared" si="6"/>
        <v>3.7037037037037035E-2</v>
      </c>
    </row>
    <row r="46" spans="1:11" ht="20.45" customHeight="1" x14ac:dyDescent="0.2">
      <c r="A46" s="5">
        <f t="shared" si="1"/>
        <v>41692</v>
      </c>
      <c r="B46" s="3">
        <v>8</v>
      </c>
      <c r="C46" s="3"/>
      <c r="D46" s="3"/>
      <c r="E46" s="3"/>
      <c r="F46" s="4">
        <f t="shared" si="2"/>
        <v>1.4189016602809761</v>
      </c>
      <c r="G46" s="4">
        <f t="shared" si="3"/>
        <v>2</v>
      </c>
      <c r="H46" s="4">
        <f t="shared" si="0"/>
        <v>2</v>
      </c>
      <c r="I46" s="4">
        <f t="shared" si="4"/>
        <v>78</v>
      </c>
      <c r="J46" s="4">
        <f t="shared" si="5"/>
        <v>1.1226053639846798</v>
      </c>
      <c r="K46" s="7">
        <f t="shared" si="6"/>
        <v>3.7037037037037035E-2</v>
      </c>
    </row>
    <row r="47" spans="1:11" ht="20.45" customHeight="1" x14ac:dyDescent="0.2">
      <c r="A47" s="5">
        <f t="shared" si="1"/>
        <v>41699</v>
      </c>
      <c r="B47" s="3">
        <v>8</v>
      </c>
      <c r="C47" s="3"/>
      <c r="D47" s="3"/>
      <c r="E47" s="3"/>
      <c r="F47" s="4">
        <f t="shared" si="2"/>
        <v>1.1226053639846798</v>
      </c>
      <c r="G47" s="4">
        <f t="shared" si="3"/>
        <v>2</v>
      </c>
      <c r="H47" s="4">
        <f t="shared" si="0"/>
        <v>2</v>
      </c>
      <c r="I47" s="4">
        <f t="shared" si="4"/>
        <v>78</v>
      </c>
      <c r="J47" s="4">
        <f t="shared" si="5"/>
        <v>0.82630906768838353</v>
      </c>
      <c r="K47" s="7">
        <f t="shared" si="6"/>
        <v>3.7037037037037035E-2</v>
      </c>
    </row>
    <row r="48" spans="1:11" ht="20.65" customHeight="1" x14ac:dyDescent="0.2">
      <c r="A48" s="5">
        <f t="shared" si="1"/>
        <v>41706</v>
      </c>
      <c r="B48" s="3">
        <v>8</v>
      </c>
      <c r="C48" s="3"/>
      <c r="D48" s="3"/>
      <c r="E48" s="3"/>
      <c r="F48" s="4">
        <f t="shared" si="2"/>
        <v>0.82630906768838353</v>
      </c>
      <c r="G48" s="4">
        <f t="shared" si="3"/>
        <v>2</v>
      </c>
      <c r="H48" s="4">
        <f t="shared" si="0"/>
        <v>2</v>
      </c>
      <c r="I48" s="4">
        <f t="shared" si="4"/>
        <v>78</v>
      </c>
      <c r="J48" s="4">
        <f t="shared" si="5"/>
        <v>0.53001277139208725</v>
      </c>
      <c r="K48" s="7">
        <f t="shared" si="6"/>
        <v>3.7037037037037035E-2</v>
      </c>
    </row>
    <row r="49" spans="1:11" ht="20.65" customHeight="1" x14ac:dyDescent="0.2">
      <c r="A49" s="8"/>
      <c r="B49" s="9">
        <f>SUM(B3:B27)</f>
        <v>157</v>
      </c>
      <c r="C49" s="9"/>
      <c r="D49" s="9">
        <f>AVERAGE(D3:D48)</f>
        <v>0.66666666666666663</v>
      </c>
      <c r="E49" s="9">
        <f>AVERAGE(E3:E48)</f>
        <v>7.8</v>
      </c>
      <c r="F49" s="9"/>
      <c r="G49" s="9"/>
      <c r="H49" s="9"/>
      <c r="I49" s="9"/>
      <c r="J49" s="9"/>
      <c r="K49" s="10"/>
    </row>
  </sheetData>
  <mergeCells count="1">
    <mergeCell ref="A1:K1"/>
  </mergeCells>
  <pageMargins left="0.5" right="0.5" top="0.75" bottom="0.75" header="0.51180555555555496" footer="0.27777777777777801"/>
  <pageSetup firstPageNumber="0" orientation="portrait" horizontalDpi="300" verticalDpi="300"/>
  <headerFooter>
    <oddFooter>&amp;C&amp;12&amp;P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showGridLines="0" topLeftCell="H7" zoomScale="80" zoomScaleNormal="80" workbookViewId="0"/>
  </sheetViews>
  <sheetFormatPr baseColWidth="10" defaultColWidth="9.140625" defaultRowHeight="12.75" x14ac:dyDescent="0.2"/>
  <cols>
    <col min="1" max="1025" width="10" customWidth="1"/>
  </cols>
  <sheetData/>
  <pageMargins left="0.5" right="0.5" top="0.75" bottom="0.75" header="0.51180555555555496" footer="0.27777777777777801"/>
  <pageSetup firstPageNumber="0" orientation="portrait" horizontalDpi="300" verticalDpi="300"/>
  <headerFooter>
    <oddFooter>&amp;C&amp;12&amp;P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 1 - Initial</vt:lpstr>
      <vt:lpstr>Sheet 1 - Product Burndown</vt:lpstr>
      <vt:lpstr>Sheet 1 - Drawings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Eva Pürmayr</cp:lastModifiedBy>
  <cp:revision>1</cp:revision>
  <dcterms:modified xsi:type="dcterms:W3CDTF">2017-09-25T08:48:12Z</dcterms:modified>
  <dc:language>en-US</dc:language>
</cp:coreProperties>
</file>