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"/>
    </mc:Choice>
  </mc:AlternateContent>
  <bookViews>
    <workbookView xWindow="0" yWindow="0" windowWidth="16380" windowHeight="8190" tabRatio="500" activeTab="2"/>
  </bookViews>
  <sheets>
    <sheet name="Sheet 1 - Initial" sheetId="1" r:id="rId1"/>
    <sheet name="Sheet 1 - Product Burndown" sheetId="2" r:id="rId2"/>
    <sheet name="Sheet 1 - Drawings" sheetId="3" r:id="rId3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K4" i="2" l="1"/>
  <c r="J4" i="2"/>
  <c r="F5" i="2" s="1"/>
  <c r="I4" i="2"/>
  <c r="G4" i="2"/>
  <c r="F4" i="2"/>
  <c r="I3" i="2" l="1"/>
  <c r="E34" i="2" l="1"/>
  <c r="D34" i="2"/>
  <c r="B34" i="2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G3" i="2"/>
  <c r="H3" i="2" s="1"/>
  <c r="F3" i="2"/>
  <c r="J3" i="2" s="1"/>
  <c r="D3" i="1"/>
  <c r="K3" i="2" l="1"/>
  <c r="H4" i="2" l="1"/>
  <c r="G5" i="2" s="1"/>
  <c r="H5" i="2" s="1"/>
  <c r="G6" i="2" s="1"/>
  <c r="H6" i="2" s="1"/>
  <c r="G7" i="2" l="1"/>
  <c r="H7" i="2" s="1"/>
  <c r="G8" i="2" s="1"/>
  <c r="H8" i="2" s="1"/>
  <c r="G9" i="2" s="1"/>
  <c r="H9" i="2" s="1"/>
  <c r="G10" i="2" s="1"/>
  <c r="H10" i="2" s="1"/>
  <c r="G11" i="2" s="1"/>
  <c r="H11" i="2" s="1"/>
  <c r="G12" i="2" s="1"/>
  <c r="H12" i="2" s="1"/>
  <c r="G13" i="2" s="1"/>
  <c r="H13" i="2" s="1"/>
  <c r="G14" i="2" s="1"/>
  <c r="H14" i="2" s="1"/>
  <c r="G15" i="2" s="1"/>
  <c r="H15" i="2" s="1"/>
  <c r="G16" i="2" s="1"/>
  <c r="H16" i="2" s="1"/>
  <c r="G17" i="2" s="1"/>
  <c r="H17" i="2" s="1"/>
  <c r="G18" i="2" s="1"/>
  <c r="H18" i="2" s="1"/>
  <c r="G19" i="2" s="1"/>
  <c r="H19" i="2" s="1"/>
  <c r="G20" i="2" s="1"/>
  <c r="H20" i="2" s="1"/>
  <c r="G21" i="2" s="1"/>
  <c r="H21" i="2" s="1"/>
  <c r="G22" i="2" s="1"/>
  <c r="H22" i="2" s="1"/>
  <c r="G23" i="2" s="1"/>
  <c r="H23" i="2" s="1"/>
  <c r="G24" i="2" s="1"/>
  <c r="H24" i="2" s="1"/>
  <c r="G25" i="2" s="1"/>
  <c r="H25" i="2" s="1"/>
  <c r="G26" i="2" s="1"/>
  <c r="H26" i="2" s="1"/>
  <c r="G27" i="2" s="1"/>
  <c r="H27" i="2" s="1"/>
  <c r="G28" i="2" s="1"/>
  <c r="H28" i="2" s="1"/>
  <c r="G29" i="2" s="1"/>
  <c r="H29" i="2" s="1"/>
  <c r="G30" i="2" s="1"/>
  <c r="H30" i="2" s="1"/>
  <c r="G31" i="2" s="1"/>
  <c r="H31" i="2" s="1"/>
  <c r="G32" i="2" s="1"/>
  <c r="H32" i="2" s="1"/>
  <c r="G33" i="2" s="1"/>
  <c r="H33" i="2" s="1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J5" i="2" l="1"/>
  <c r="F6" i="2" l="1"/>
  <c r="J6" i="2" s="1"/>
  <c r="F7" i="2" s="1"/>
  <c r="J7" i="2" s="1"/>
  <c r="F8" i="2" s="1"/>
  <c r="J8" i="2" l="1"/>
  <c r="F9" i="2" s="1"/>
  <c r="J9" i="2" l="1"/>
  <c r="F10" i="2" s="1"/>
  <c r="J10" i="2" l="1"/>
  <c r="F11" i="2" s="1"/>
  <c r="J11" i="2" s="1"/>
  <c r="F12" i="2" s="1"/>
  <c r="J12" i="2" s="1"/>
  <c r="F13" i="2" s="1"/>
  <c r="J13" i="2" s="1"/>
  <c r="F14" i="2" s="1"/>
  <c r="J14" i="2" s="1"/>
  <c r="F15" i="2" s="1"/>
  <c r="J15" i="2" s="1"/>
  <c r="F16" i="2" s="1"/>
  <c r="J16" i="2" s="1"/>
  <c r="F17" i="2" s="1"/>
  <c r="J17" i="2" s="1"/>
  <c r="F18" i="2" s="1"/>
  <c r="J18" i="2" s="1"/>
  <c r="F19" i="2" s="1"/>
  <c r="J19" i="2" s="1"/>
  <c r="F20" i="2" s="1"/>
  <c r="J20" i="2" s="1"/>
  <c r="F21" i="2" s="1"/>
  <c r="J21" i="2" s="1"/>
  <c r="F22" i="2" s="1"/>
  <c r="J22" i="2" s="1"/>
  <c r="F23" i="2" s="1"/>
  <c r="J23" i="2" s="1"/>
  <c r="F24" i="2" s="1"/>
  <c r="J24" i="2" s="1"/>
  <c r="F25" i="2" s="1"/>
  <c r="J25" i="2" s="1"/>
  <c r="F26" i="2" s="1"/>
  <c r="J26" i="2" s="1"/>
  <c r="F27" i="2" s="1"/>
  <c r="J27" i="2" s="1"/>
  <c r="F28" i="2" s="1"/>
  <c r="J28" i="2" s="1"/>
  <c r="F29" i="2" s="1"/>
  <c r="J29" i="2" s="1"/>
  <c r="F30" i="2" s="1"/>
  <c r="J30" i="2" s="1"/>
  <c r="F31" i="2" s="1"/>
  <c r="J31" i="2" s="1"/>
  <c r="F32" i="2" s="1"/>
  <c r="J32" i="2" s="1"/>
  <c r="F33" i="2" s="1"/>
  <c r="J33" i="2" s="1"/>
</calcChain>
</file>

<file path=xl/sharedStrings.xml><?xml version="1.0" encoding="utf-8"?>
<sst xmlns="http://schemas.openxmlformats.org/spreadsheetml/2006/main" count="17" uniqueCount="17">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</sst>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 d&quot;, &quot;yyyy"/>
    <numFmt numFmtId="165" formatCode="0.0"/>
    <numFmt numFmtId="166" formatCode="0.00000"/>
  </numFmts>
  <fonts count="3" x14ac:knownFonts="1"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Font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4" fontId="2" fillId="2" borderId="1" xfId="0" applyNumberFormat="1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2" fillId="0" borderId="1" xfId="0" applyNumberFormat="1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165" fontId="2" fillId="0" borderId="1" xfId="0" applyNumberFormat="1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B8B8"/>
      <rgbColor rgb="FF808080"/>
      <rgbColor rgb="FF9999FF"/>
      <rgbColor rgb="FF993366"/>
      <rgbColor rgb="FFFFFFCC"/>
      <rgbColor rgb="FFCCFFFF"/>
      <rgbColor rgb="FF660066"/>
      <rgbColor rgb="FFFF8080"/>
      <rgbColor rgb="FF0365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1A7F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358650765272141E-2"/>
          <c:y val="2.3246800326667229E-2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1 - Product Burndown'!$J$2:$J$2</c:f>
              <c:strCache>
                <c:ptCount val="1"/>
                <c:pt idx="0">
                  <c:v>Open Story Points at End</c:v>
                </c:pt>
              </c:strCache>
            </c:strRef>
          </c:tx>
          <c:spPr>
            <a:ln w="1260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'Sheet 1 - Product Burndown'!$A$3:$A$29</c:f>
              <c:numCache>
                <c:formatCode>mmm\ d", "yyyy</c:formatCode>
                <c:ptCount val="27"/>
                <c:pt idx="0">
                  <c:v>41527</c:v>
                </c:pt>
                <c:pt idx="1">
                  <c:v>41534</c:v>
                </c:pt>
                <c:pt idx="2">
                  <c:v>41541</c:v>
                </c:pt>
                <c:pt idx="3">
                  <c:v>41548</c:v>
                </c:pt>
                <c:pt idx="4">
                  <c:v>41555</c:v>
                </c:pt>
                <c:pt idx="5">
                  <c:v>41562</c:v>
                </c:pt>
                <c:pt idx="6">
                  <c:v>41569</c:v>
                </c:pt>
                <c:pt idx="7">
                  <c:v>41576</c:v>
                </c:pt>
                <c:pt idx="8">
                  <c:v>41583</c:v>
                </c:pt>
                <c:pt idx="9">
                  <c:v>41590</c:v>
                </c:pt>
                <c:pt idx="10">
                  <c:v>41597</c:v>
                </c:pt>
                <c:pt idx="11">
                  <c:v>41604</c:v>
                </c:pt>
                <c:pt idx="12">
                  <c:v>41611</c:v>
                </c:pt>
                <c:pt idx="13">
                  <c:v>41618</c:v>
                </c:pt>
                <c:pt idx="14">
                  <c:v>41625</c:v>
                </c:pt>
                <c:pt idx="15">
                  <c:v>41632</c:v>
                </c:pt>
                <c:pt idx="16">
                  <c:v>41639</c:v>
                </c:pt>
                <c:pt idx="17">
                  <c:v>41646</c:v>
                </c:pt>
                <c:pt idx="18">
                  <c:v>41653</c:v>
                </c:pt>
                <c:pt idx="19">
                  <c:v>41660</c:v>
                </c:pt>
                <c:pt idx="20">
                  <c:v>41667</c:v>
                </c:pt>
                <c:pt idx="21">
                  <c:v>41674</c:v>
                </c:pt>
                <c:pt idx="22">
                  <c:v>41681</c:v>
                </c:pt>
                <c:pt idx="23">
                  <c:v>41688</c:v>
                </c:pt>
                <c:pt idx="24">
                  <c:v>41695</c:v>
                </c:pt>
                <c:pt idx="25">
                  <c:v>41702</c:v>
                </c:pt>
                <c:pt idx="26">
                  <c:v>41709</c:v>
                </c:pt>
              </c:numCache>
            </c:numRef>
          </c:cat>
          <c:val>
            <c:numRef>
              <c:f>'Sheet 1 - Product Burndown'!$J$3:$J$29</c:f>
              <c:numCache>
                <c:formatCode>General</c:formatCode>
                <c:ptCount val="27"/>
                <c:pt idx="0" formatCode="0.0">
                  <c:v>19</c:v>
                </c:pt>
                <c:pt idx="1">
                  <c:v>18.857142857142858</c:v>
                </c:pt>
                <c:pt idx="2">
                  <c:v>18.651535380507344</c:v>
                </c:pt>
                <c:pt idx="3">
                  <c:v>15.651535380507344</c:v>
                </c:pt>
                <c:pt idx="4">
                  <c:v>15.31820204717401</c:v>
                </c:pt>
                <c:pt idx="5">
                  <c:v>14.901535380507344</c:v>
                </c:pt>
                <c:pt idx="6">
                  <c:v>11.901535380507344</c:v>
                </c:pt>
                <c:pt idx="7">
                  <c:v>11.901535380507344</c:v>
                </c:pt>
                <c:pt idx="8">
                  <c:v>11.901535380507344</c:v>
                </c:pt>
                <c:pt idx="9">
                  <c:v>11.901535380507344</c:v>
                </c:pt>
                <c:pt idx="10">
                  <c:v>11.481535380507344</c:v>
                </c:pt>
                <c:pt idx="11">
                  <c:v>11.061535380507344</c:v>
                </c:pt>
                <c:pt idx="12">
                  <c:v>10.781535380507345</c:v>
                </c:pt>
                <c:pt idx="13">
                  <c:v>10.501535380507345</c:v>
                </c:pt>
                <c:pt idx="14">
                  <c:v>10.221535380507346</c:v>
                </c:pt>
                <c:pt idx="15">
                  <c:v>10.221535380507346</c:v>
                </c:pt>
                <c:pt idx="16">
                  <c:v>10.221535380507346</c:v>
                </c:pt>
                <c:pt idx="17">
                  <c:v>9.9415353805073465</c:v>
                </c:pt>
                <c:pt idx="18">
                  <c:v>9.6615353805073472</c:v>
                </c:pt>
                <c:pt idx="19">
                  <c:v>9.3815353805073478</c:v>
                </c:pt>
                <c:pt idx="20">
                  <c:v>9.1015353805073484</c:v>
                </c:pt>
                <c:pt idx="21">
                  <c:v>8.8215353805073491</c:v>
                </c:pt>
                <c:pt idx="22">
                  <c:v>8.5415353805073497</c:v>
                </c:pt>
                <c:pt idx="23">
                  <c:v>8.5415353805073497</c:v>
                </c:pt>
                <c:pt idx="24">
                  <c:v>8.2615353805073504</c:v>
                </c:pt>
                <c:pt idx="25">
                  <c:v>7.9815353805073501</c:v>
                </c:pt>
                <c:pt idx="26">
                  <c:v>7.7015353805073499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8C5-458F-9EF9-3D760483A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189724880"/>
        <c:axId val="189730760"/>
      </c:barChart>
      <c:dateAx>
        <c:axId val="189724880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189730760"/>
        <c:crosses val="autoZero"/>
        <c:auto val="1"/>
        <c:lblOffset val="100"/>
        <c:baseTimeUnit val="days"/>
      </c:dateAx>
      <c:valAx>
        <c:axId val="189730760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189724880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235439</xdr:colOff>
      <xdr:row>18</xdr:row>
      <xdr:rowOff>139680</xdr:rowOff>
    </xdr:from>
    <xdr:to>
      <xdr:col>26</xdr:col>
      <xdr:colOff>547686</xdr:colOff>
      <xdr:row>39</xdr:row>
      <xdr:rowOff>142874</xdr:rowOff>
    </xdr:to>
    <xdr:graphicFrame macro="">
      <xdr:nvGraphicFramePr>
        <xdr:cNvPr id="2" name="Chart 2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221040</xdr:colOff>
      <xdr:row>4</xdr:row>
      <xdr:rowOff>108720</xdr:rowOff>
    </xdr:from>
    <xdr:to>
      <xdr:col>7</xdr:col>
      <xdr:colOff>565920</xdr:colOff>
      <xdr:row>6</xdr:row>
      <xdr:rowOff>41400</xdr:rowOff>
    </xdr:to>
    <xdr:sp macro="" textlink="">
      <xdr:nvSpPr>
        <xdr:cNvPr id="4" name="CustomShape 1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4453920" y="768960"/>
          <a:ext cx="1050120" cy="262800"/>
        </a:xfrm>
        <a:prstGeom prst="rect">
          <a:avLst/>
        </a:prstGeom>
        <a:blipFill>
          <a:blip xmlns:r="http://schemas.openxmlformats.org/officeDocument/2006/relationships" r:embed="rId2"/>
          <a:tile/>
        </a:blipFill>
        <a:ln w="12600">
          <a:noFill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2.75" x14ac:dyDescent="0.2"/>
  <cols>
    <col min="1" max="1" width="12.85546875" style="1" customWidth="1"/>
    <col min="2" max="3" width="19.5703125" style="1" customWidth="1"/>
    <col min="4" max="4" width="15.42578125" style="1" customWidth="1"/>
    <col min="5" max="256" width="19.5703125" style="1" customWidth="1"/>
    <col min="257" max="1025" width="19.5703125" customWidth="1"/>
  </cols>
  <sheetData>
    <row r="1" spans="1:4" ht="27.95" customHeight="1" x14ac:dyDescent="0.2">
      <c r="A1" s="11" t="s">
        <v>0</v>
      </c>
      <c r="B1" s="11"/>
      <c r="C1" s="11"/>
      <c r="D1" s="11"/>
    </row>
    <row r="2" spans="1:4" ht="32.65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20.65" customHeight="1" x14ac:dyDescent="0.2">
      <c r="A3" s="3">
        <v>19</v>
      </c>
      <c r="B3" s="3">
        <v>1</v>
      </c>
      <c r="C3" s="3">
        <v>90</v>
      </c>
      <c r="D3" s="4">
        <f>B3/C3</f>
        <v>1.1111111111111112E-2</v>
      </c>
    </row>
  </sheetData>
  <mergeCells count="1">
    <mergeCell ref="A1:D1"/>
  </mergeCells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3"/>
  <sheetViews>
    <sheetView showGridLines="0" zoomScale="85" zoomScaleNormal="85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N2" sqref="N2"/>
    </sheetView>
  </sheetViews>
  <sheetFormatPr baseColWidth="10" defaultColWidth="9.140625" defaultRowHeight="12.75" x14ac:dyDescent="0.2"/>
  <cols>
    <col min="1" max="1" width="14.42578125" style="1" customWidth="1"/>
    <col min="2" max="2" width="10.140625" style="1" customWidth="1"/>
    <col min="3" max="3" width="13" style="1" customWidth="1"/>
    <col min="4" max="4" width="16.42578125" style="1" customWidth="1"/>
    <col min="5" max="5" width="8.42578125" style="1" customWidth="1"/>
    <col min="6" max="6" width="16.42578125" style="1" customWidth="1"/>
    <col min="7" max="7" width="17.7109375" style="1" customWidth="1"/>
    <col min="8" max="8" width="16.42578125" style="1" customWidth="1"/>
    <col min="9" max="9" width="13" style="1" customWidth="1"/>
    <col min="10" max="10" width="13.140625" style="1" customWidth="1"/>
    <col min="11" max="256" width="14.42578125" style="1" customWidth="1"/>
    <col min="257" max="1025" width="14.42578125" customWidth="1"/>
  </cols>
  <sheetData>
    <row r="1" spans="1:11" ht="27.95" customHeight="1" x14ac:dyDescent="0.2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44.65" customHeight="1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ht="20.65" customHeight="1" x14ac:dyDescent="0.2">
      <c r="A3" s="5">
        <v>41527</v>
      </c>
      <c r="B3" s="3">
        <v>7</v>
      </c>
      <c r="C3" s="3"/>
      <c r="D3" s="3">
        <v>0</v>
      </c>
      <c r="E3" s="3">
        <v>8</v>
      </c>
      <c r="F3" s="4">
        <f>'Sheet 1 - Initial'!A3+C3</f>
        <v>19</v>
      </c>
      <c r="G3" s="4">
        <f>'Sheet 1 - Initial'!B3</f>
        <v>1</v>
      </c>
      <c r="H3" s="4">
        <f t="shared" ref="H3:H33" si="0">G3+D3</f>
        <v>1</v>
      </c>
      <c r="I3" s="4">
        <f>'Sheet 1 - Initial'!C3</f>
        <v>90</v>
      </c>
      <c r="J3" s="6">
        <f>MAX(IF(OR(ISBLANK(D3),ISBLANK(E3)),F3-'Sheet 1 - Initial'!D3*B3,F3-D3),0)</f>
        <v>19</v>
      </c>
      <c r="K3" s="7">
        <f>IF(OR(ISBLANK(D3),ISBLANK(E3)),'Sheet 1 - Initial'!D3,H3/(I3+E3))</f>
        <v>1.020408163265306E-2</v>
      </c>
    </row>
    <row r="4" spans="1:11" ht="20.45" customHeight="1" x14ac:dyDescent="0.2">
      <c r="A4" s="5">
        <v>41534</v>
      </c>
      <c r="B4" s="3">
        <v>14</v>
      </c>
      <c r="C4" s="3"/>
      <c r="D4" s="3"/>
      <c r="E4" s="3">
        <v>9</v>
      </c>
      <c r="F4" s="6">
        <f>J3+C4</f>
        <v>19</v>
      </c>
      <c r="G4" s="4">
        <f>H3</f>
        <v>1</v>
      </c>
      <c r="H4" s="4">
        <f t="shared" si="0"/>
        <v>1</v>
      </c>
      <c r="I4" s="4">
        <f>I3+E3</f>
        <v>98</v>
      </c>
      <c r="J4" s="4">
        <f>MAX(IF(OR(ISBLANK(D4),ISBLANK(E4)),F4-K3*B4,F4-D4),0)</f>
        <v>18.857142857142858</v>
      </c>
      <c r="K4" s="7">
        <f>IF(OR(ISBLANK(D4),ISBLANK(E4)),H4/(I4+E4))</f>
        <v>9.3457943925233638E-3</v>
      </c>
    </row>
    <row r="5" spans="1:11" ht="20.45" customHeight="1" x14ac:dyDescent="0.2">
      <c r="A5" s="5">
        <v>41541</v>
      </c>
      <c r="B5" s="3">
        <v>22</v>
      </c>
      <c r="C5" s="3"/>
      <c r="D5" s="3"/>
      <c r="E5" s="3">
        <v>22</v>
      </c>
      <c r="F5" s="6">
        <f t="shared" ref="F5:F10" si="1">J4+C5</f>
        <v>18.857142857142858</v>
      </c>
      <c r="G5" s="4">
        <f t="shared" ref="G5:G33" si="2">H4</f>
        <v>1</v>
      </c>
      <c r="H5" s="4">
        <f t="shared" si="0"/>
        <v>1</v>
      </c>
      <c r="I5" s="4">
        <f t="shared" ref="I5:I33" si="3">I4+E4</f>
        <v>107</v>
      </c>
      <c r="J5" s="4">
        <f t="shared" ref="J5:J33" si="4">MAX(IF(OR(ISBLANK(D5),ISBLANK(E5)),F5-K4*B5,F5-D5),0)</f>
        <v>18.651535380507344</v>
      </c>
      <c r="K5" s="7">
        <f t="shared" ref="K5:K33" si="5">IF(OR(ISBLANK(D5),ISBLANK(E5)),K4,H5/(I5+E5))</f>
        <v>9.3457943925233638E-3</v>
      </c>
    </row>
    <row r="6" spans="1:11" ht="20.45" customHeight="1" x14ac:dyDescent="0.2">
      <c r="A6" s="5">
        <v>41548</v>
      </c>
      <c r="B6" s="3">
        <v>8</v>
      </c>
      <c r="C6" s="3"/>
      <c r="D6" s="3">
        <v>3</v>
      </c>
      <c r="E6" s="3">
        <v>15</v>
      </c>
      <c r="F6" s="6">
        <f t="shared" si="1"/>
        <v>18.651535380507344</v>
      </c>
      <c r="G6" s="4">
        <f t="shared" si="2"/>
        <v>1</v>
      </c>
      <c r="H6" s="4">
        <f t="shared" si="0"/>
        <v>4</v>
      </c>
      <c r="I6" s="4">
        <f t="shared" si="3"/>
        <v>129</v>
      </c>
      <c r="J6" s="4">
        <f t="shared" si="4"/>
        <v>15.651535380507344</v>
      </c>
      <c r="K6" s="7">
        <f t="shared" si="5"/>
        <v>2.7777777777777776E-2</v>
      </c>
    </row>
    <row r="7" spans="1:11" ht="20.45" customHeight="1" x14ac:dyDescent="0.2">
      <c r="A7" s="5">
        <v>41555</v>
      </c>
      <c r="B7" s="3">
        <v>12</v>
      </c>
      <c r="C7" s="3"/>
      <c r="D7" s="3"/>
      <c r="E7" s="3">
        <v>18</v>
      </c>
      <c r="F7" s="6">
        <f t="shared" si="1"/>
        <v>15.651535380507344</v>
      </c>
      <c r="G7" s="4">
        <f>H6</f>
        <v>4</v>
      </c>
      <c r="H7" s="4">
        <f t="shared" si="0"/>
        <v>4</v>
      </c>
      <c r="I7" s="4">
        <f t="shared" si="3"/>
        <v>144</v>
      </c>
      <c r="J7" s="4">
        <f t="shared" si="4"/>
        <v>15.31820204717401</v>
      </c>
      <c r="K7" s="7">
        <f t="shared" si="5"/>
        <v>2.7777777777777776E-2</v>
      </c>
    </row>
    <row r="8" spans="1:11" ht="20.45" customHeight="1" x14ac:dyDescent="0.2">
      <c r="A8" s="5">
        <v>41562</v>
      </c>
      <c r="B8" s="3">
        <v>15</v>
      </c>
      <c r="C8" s="3"/>
      <c r="D8" s="3"/>
      <c r="E8" s="3">
        <v>15</v>
      </c>
      <c r="F8" s="6">
        <f t="shared" si="1"/>
        <v>15.31820204717401</v>
      </c>
      <c r="G8" s="4">
        <f t="shared" si="2"/>
        <v>4</v>
      </c>
      <c r="H8" s="4">
        <f t="shared" si="0"/>
        <v>4</v>
      </c>
      <c r="I8" s="4">
        <f t="shared" si="3"/>
        <v>162</v>
      </c>
      <c r="J8" s="4">
        <f t="shared" si="4"/>
        <v>14.901535380507344</v>
      </c>
      <c r="K8" s="7">
        <f t="shared" si="5"/>
        <v>2.7777777777777776E-2</v>
      </c>
    </row>
    <row r="9" spans="1:11" ht="20.45" customHeight="1" x14ac:dyDescent="0.2">
      <c r="A9" s="5">
        <v>41569</v>
      </c>
      <c r="B9" s="3">
        <v>14</v>
      </c>
      <c r="C9" s="3"/>
      <c r="D9" s="3">
        <v>3</v>
      </c>
      <c r="E9" s="3">
        <v>12</v>
      </c>
      <c r="F9" s="6">
        <f t="shared" si="1"/>
        <v>14.901535380507344</v>
      </c>
      <c r="G9" s="4">
        <f t="shared" si="2"/>
        <v>4</v>
      </c>
      <c r="H9" s="4">
        <f t="shared" si="0"/>
        <v>7</v>
      </c>
      <c r="I9" s="4">
        <f t="shared" si="3"/>
        <v>177</v>
      </c>
      <c r="J9" s="4">
        <f t="shared" si="4"/>
        <v>11.901535380507344</v>
      </c>
      <c r="K9" s="7">
        <f t="shared" si="5"/>
        <v>3.7037037037037035E-2</v>
      </c>
    </row>
    <row r="10" spans="1:11" ht="20.45" customHeight="1" x14ac:dyDescent="0.2">
      <c r="A10" s="5">
        <v>41576</v>
      </c>
      <c r="B10" s="3">
        <v>0</v>
      </c>
      <c r="C10" s="3"/>
      <c r="D10" s="3"/>
      <c r="E10" s="3">
        <v>0</v>
      </c>
      <c r="F10" s="6">
        <f t="shared" si="1"/>
        <v>11.901535380507344</v>
      </c>
      <c r="G10" s="4">
        <f t="shared" si="2"/>
        <v>7</v>
      </c>
      <c r="H10" s="4">
        <f t="shared" si="0"/>
        <v>7</v>
      </c>
      <c r="I10" s="4">
        <f t="shared" si="3"/>
        <v>189</v>
      </c>
      <c r="J10" s="4">
        <f t="shared" si="4"/>
        <v>11.901535380507344</v>
      </c>
      <c r="K10" s="7">
        <f t="shared" si="5"/>
        <v>3.7037037037037035E-2</v>
      </c>
    </row>
    <row r="11" spans="1:11" ht="20.45" customHeight="1" x14ac:dyDescent="0.2">
      <c r="A11" s="5">
        <v>41583</v>
      </c>
      <c r="B11" s="3">
        <v>0</v>
      </c>
      <c r="C11" s="3"/>
      <c r="D11" s="3"/>
      <c r="E11" s="3">
        <v>0</v>
      </c>
      <c r="F11" s="4">
        <f t="shared" ref="F11:F33" si="6">J10+C11</f>
        <v>11.901535380507344</v>
      </c>
      <c r="G11" s="4">
        <f t="shared" si="2"/>
        <v>7</v>
      </c>
      <c r="H11" s="4">
        <f t="shared" si="0"/>
        <v>7</v>
      </c>
      <c r="I11" s="4">
        <f t="shared" si="3"/>
        <v>189</v>
      </c>
      <c r="J11" s="4">
        <f t="shared" si="4"/>
        <v>11.901535380507344</v>
      </c>
      <c r="K11" s="7">
        <f t="shared" si="5"/>
        <v>3.7037037037037035E-2</v>
      </c>
    </row>
    <row r="12" spans="1:11" ht="20.45" customHeight="1" x14ac:dyDescent="0.2">
      <c r="A12" s="5">
        <v>41590</v>
      </c>
      <c r="B12" s="3">
        <v>13</v>
      </c>
      <c r="C12" s="3"/>
      <c r="D12" s="3">
        <v>0</v>
      </c>
      <c r="E12" s="3">
        <v>11</v>
      </c>
      <c r="F12" s="4">
        <f t="shared" si="6"/>
        <v>11.901535380507344</v>
      </c>
      <c r="G12" s="4">
        <f t="shared" si="2"/>
        <v>7</v>
      </c>
      <c r="H12" s="4">
        <f t="shared" si="0"/>
        <v>7</v>
      </c>
      <c r="I12" s="4">
        <f t="shared" si="3"/>
        <v>189</v>
      </c>
      <c r="J12" s="4">
        <f t="shared" si="4"/>
        <v>11.901535380507344</v>
      </c>
      <c r="K12" s="7">
        <f t="shared" si="5"/>
        <v>3.5000000000000003E-2</v>
      </c>
    </row>
    <row r="13" spans="1:11" ht="20.45" customHeight="1" x14ac:dyDescent="0.2">
      <c r="A13" s="5">
        <v>41597</v>
      </c>
      <c r="B13" s="3">
        <v>12</v>
      </c>
      <c r="C13" s="3"/>
      <c r="D13" s="3"/>
      <c r="E13" s="3">
        <v>12</v>
      </c>
      <c r="F13" s="4">
        <f t="shared" si="6"/>
        <v>11.901535380507344</v>
      </c>
      <c r="G13" s="4">
        <f t="shared" si="2"/>
        <v>7</v>
      </c>
      <c r="H13" s="4">
        <f t="shared" si="0"/>
        <v>7</v>
      </c>
      <c r="I13" s="4">
        <f t="shared" si="3"/>
        <v>200</v>
      </c>
      <c r="J13" s="4">
        <f t="shared" si="4"/>
        <v>11.481535380507344</v>
      </c>
      <c r="K13" s="7">
        <f t="shared" si="5"/>
        <v>3.5000000000000003E-2</v>
      </c>
    </row>
    <row r="14" spans="1:11" ht="20.45" customHeight="1" x14ac:dyDescent="0.2">
      <c r="A14" s="5">
        <v>41604</v>
      </c>
      <c r="B14" s="3">
        <v>12</v>
      </c>
      <c r="C14" s="3"/>
      <c r="D14" s="3"/>
      <c r="E14" s="3"/>
      <c r="F14" s="4">
        <f t="shared" si="6"/>
        <v>11.481535380507344</v>
      </c>
      <c r="G14" s="4">
        <f t="shared" si="2"/>
        <v>7</v>
      </c>
      <c r="H14" s="4">
        <f t="shared" si="0"/>
        <v>7</v>
      </c>
      <c r="I14" s="4">
        <f t="shared" si="3"/>
        <v>212</v>
      </c>
      <c r="J14" s="4">
        <f t="shared" si="4"/>
        <v>11.061535380507344</v>
      </c>
      <c r="K14" s="7">
        <f t="shared" si="5"/>
        <v>3.5000000000000003E-2</v>
      </c>
    </row>
    <row r="15" spans="1:11" ht="20.45" customHeight="1" x14ac:dyDescent="0.2">
      <c r="A15" s="5">
        <v>41611</v>
      </c>
      <c r="B15" s="3">
        <v>8</v>
      </c>
      <c r="C15" s="3"/>
      <c r="D15" s="3"/>
      <c r="E15" s="3"/>
      <c r="F15" s="4">
        <f t="shared" si="6"/>
        <v>11.061535380507344</v>
      </c>
      <c r="G15" s="4">
        <f t="shared" si="2"/>
        <v>7</v>
      </c>
      <c r="H15" s="4">
        <f t="shared" si="0"/>
        <v>7</v>
      </c>
      <c r="I15" s="4">
        <f t="shared" si="3"/>
        <v>212</v>
      </c>
      <c r="J15" s="4">
        <f t="shared" si="4"/>
        <v>10.781535380507345</v>
      </c>
      <c r="K15" s="7">
        <f t="shared" si="5"/>
        <v>3.5000000000000003E-2</v>
      </c>
    </row>
    <row r="16" spans="1:11" ht="20.45" customHeight="1" x14ac:dyDescent="0.2">
      <c r="A16" s="5">
        <v>41618</v>
      </c>
      <c r="B16" s="3">
        <v>8</v>
      </c>
      <c r="C16" s="3"/>
      <c r="D16" s="3"/>
      <c r="E16" s="3"/>
      <c r="F16" s="4">
        <f t="shared" si="6"/>
        <v>10.781535380507345</v>
      </c>
      <c r="G16" s="4">
        <f t="shared" si="2"/>
        <v>7</v>
      </c>
      <c r="H16" s="4">
        <f t="shared" si="0"/>
        <v>7</v>
      </c>
      <c r="I16" s="4">
        <f t="shared" si="3"/>
        <v>212</v>
      </c>
      <c r="J16" s="4">
        <f t="shared" si="4"/>
        <v>10.501535380507345</v>
      </c>
      <c r="K16" s="7">
        <f t="shared" si="5"/>
        <v>3.5000000000000003E-2</v>
      </c>
    </row>
    <row r="17" spans="1:11" ht="20.45" customHeight="1" x14ac:dyDescent="0.2">
      <c r="A17" s="5">
        <v>41625</v>
      </c>
      <c r="B17" s="3">
        <v>8</v>
      </c>
      <c r="C17" s="3"/>
      <c r="D17" s="3"/>
      <c r="E17" s="3"/>
      <c r="F17" s="4">
        <f t="shared" si="6"/>
        <v>10.501535380507345</v>
      </c>
      <c r="G17" s="4">
        <f t="shared" si="2"/>
        <v>7</v>
      </c>
      <c r="H17" s="4">
        <f t="shared" si="0"/>
        <v>7</v>
      </c>
      <c r="I17" s="4">
        <f t="shared" si="3"/>
        <v>212</v>
      </c>
      <c r="J17" s="4">
        <f t="shared" si="4"/>
        <v>10.221535380507346</v>
      </c>
      <c r="K17" s="7">
        <f t="shared" si="5"/>
        <v>3.5000000000000003E-2</v>
      </c>
    </row>
    <row r="18" spans="1:11" ht="20.45" customHeight="1" x14ac:dyDescent="0.2">
      <c r="A18" s="5">
        <v>41632</v>
      </c>
      <c r="B18" s="3">
        <v>0</v>
      </c>
      <c r="C18" s="3"/>
      <c r="D18" s="3"/>
      <c r="E18" s="3"/>
      <c r="F18" s="4">
        <f t="shared" si="6"/>
        <v>10.221535380507346</v>
      </c>
      <c r="G18" s="4">
        <f t="shared" si="2"/>
        <v>7</v>
      </c>
      <c r="H18" s="4">
        <f t="shared" si="0"/>
        <v>7</v>
      </c>
      <c r="I18" s="4">
        <f t="shared" si="3"/>
        <v>212</v>
      </c>
      <c r="J18" s="4">
        <f t="shared" si="4"/>
        <v>10.221535380507346</v>
      </c>
      <c r="K18" s="7">
        <f t="shared" si="5"/>
        <v>3.5000000000000003E-2</v>
      </c>
    </row>
    <row r="19" spans="1:11" ht="20.45" customHeight="1" x14ac:dyDescent="0.2">
      <c r="A19" s="5">
        <v>41639</v>
      </c>
      <c r="B19" s="3">
        <v>0</v>
      </c>
      <c r="C19" s="3"/>
      <c r="D19" s="3"/>
      <c r="E19" s="3"/>
      <c r="F19" s="4">
        <f t="shared" si="6"/>
        <v>10.221535380507346</v>
      </c>
      <c r="G19" s="4">
        <f t="shared" si="2"/>
        <v>7</v>
      </c>
      <c r="H19" s="4">
        <f t="shared" si="0"/>
        <v>7</v>
      </c>
      <c r="I19" s="4">
        <f t="shared" si="3"/>
        <v>212</v>
      </c>
      <c r="J19" s="4">
        <f t="shared" si="4"/>
        <v>10.221535380507346</v>
      </c>
      <c r="K19" s="7">
        <f t="shared" si="5"/>
        <v>3.5000000000000003E-2</v>
      </c>
    </row>
    <row r="20" spans="1:11" ht="20.45" customHeight="1" x14ac:dyDescent="0.2">
      <c r="A20" s="5">
        <v>41646</v>
      </c>
      <c r="B20" s="3">
        <v>8</v>
      </c>
      <c r="C20" s="3"/>
      <c r="D20" s="3"/>
      <c r="E20" s="3"/>
      <c r="F20" s="4">
        <f t="shared" si="6"/>
        <v>10.221535380507346</v>
      </c>
      <c r="G20" s="4">
        <f t="shared" si="2"/>
        <v>7</v>
      </c>
      <c r="H20" s="4">
        <f t="shared" si="0"/>
        <v>7</v>
      </c>
      <c r="I20" s="4">
        <f t="shared" si="3"/>
        <v>212</v>
      </c>
      <c r="J20" s="4">
        <f t="shared" si="4"/>
        <v>9.9415353805073465</v>
      </c>
      <c r="K20" s="7">
        <f t="shared" si="5"/>
        <v>3.5000000000000003E-2</v>
      </c>
    </row>
    <row r="21" spans="1:11" ht="20.45" customHeight="1" x14ac:dyDescent="0.2">
      <c r="A21" s="5">
        <v>41653</v>
      </c>
      <c r="B21" s="3">
        <v>8</v>
      </c>
      <c r="C21" s="3"/>
      <c r="D21" s="3"/>
      <c r="E21" s="3"/>
      <c r="F21" s="4">
        <f t="shared" si="6"/>
        <v>9.9415353805073465</v>
      </c>
      <c r="G21" s="4">
        <f t="shared" si="2"/>
        <v>7</v>
      </c>
      <c r="H21" s="4">
        <f t="shared" si="0"/>
        <v>7</v>
      </c>
      <c r="I21" s="4">
        <f t="shared" si="3"/>
        <v>212</v>
      </c>
      <c r="J21" s="4">
        <f t="shared" si="4"/>
        <v>9.6615353805073472</v>
      </c>
      <c r="K21" s="7">
        <f t="shared" si="5"/>
        <v>3.5000000000000003E-2</v>
      </c>
    </row>
    <row r="22" spans="1:11" ht="20.45" customHeight="1" x14ac:dyDescent="0.2">
      <c r="A22" s="5">
        <v>41660</v>
      </c>
      <c r="B22" s="3">
        <v>8</v>
      </c>
      <c r="C22" s="3"/>
      <c r="D22" s="3"/>
      <c r="E22" s="3"/>
      <c r="F22" s="4">
        <f t="shared" si="6"/>
        <v>9.6615353805073472</v>
      </c>
      <c r="G22" s="4">
        <f t="shared" si="2"/>
        <v>7</v>
      </c>
      <c r="H22" s="4">
        <f t="shared" si="0"/>
        <v>7</v>
      </c>
      <c r="I22" s="4">
        <f t="shared" si="3"/>
        <v>212</v>
      </c>
      <c r="J22" s="4">
        <f t="shared" si="4"/>
        <v>9.3815353805073478</v>
      </c>
      <c r="K22" s="7">
        <f t="shared" si="5"/>
        <v>3.5000000000000003E-2</v>
      </c>
    </row>
    <row r="23" spans="1:11" ht="20.45" customHeight="1" x14ac:dyDescent="0.2">
      <c r="A23" s="5">
        <v>41667</v>
      </c>
      <c r="B23" s="3">
        <v>8</v>
      </c>
      <c r="C23" s="3"/>
      <c r="D23" s="3"/>
      <c r="E23" s="3"/>
      <c r="F23" s="4">
        <f t="shared" si="6"/>
        <v>9.3815353805073478</v>
      </c>
      <c r="G23" s="4">
        <f t="shared" si="2"/>
        <v>7</v>
      </c>
      <c r="H23" s="4">
        <f t="shared" si="0"/>
        <v>7</v>
      </c>
      <c r="I23" s="4">
        <f t="shared" si="3"/>
        <v>212</v>
      </c>
      <c r="J23" s="4">
        <f t="shared" si="4"/>
        <v>9.1015353805073484</v>
      </c>
      <c r="K23" s="7">
        <f t="shared" si="5"/>
        <v>3.5000000000000003E-2</v>
      </c>
    </row>
    <row r="24" spans="1:11" ht="20.45" customHeight="1" x14ac:dyDescent="0.2">
      <c r="A24" s="5">
        <v>41674</v>
      </c>
      <c r="B24" s="3">
        <v>8</v>
      </c>
      <c r="C24" s="3"/>
      <c r="D24" s="3"/>
      <c r="E24" s="3"/>
      <c r="F24" s="4">
        <f t="shared" si="6"/>
        <v>9.1015353805073484</v>
      </c>
      <c r="G24" s="4">
        <f t="shared" si="2"/>
        <v>7</v>
      </c>
      <c r="H24" s="4">
        <f t="shared" si="0"/>
        <v>7</v>
      </c>
      <c r="I24" s="4">
        <f t="shared" si="3"/>
        <v>212</v>
      </c>
      <c r="J24" s="4">
        <f t="shared" si="4"/>
        <v>8.8215353805073491</v>
      </c>
      <c r="K24" s="7">
        <f t="shared" si="5"/>
        <v>3.5000000000000003E-2</v>
      </c>
    </row>
    <row r="25" spans="1:11" ht="20.45" customHeight="1" x14ac:dyDescent="0.2">
      <c r="A25" s="5">
        <v>41681</v>
      </c>
      <c r="B25" s="3">
        <v>8</v>
      </c>
      <c r="C25" s="3"/>
      <c r="D25" s="3"/>
      <c r="E25" s="3"/>
      <c r="F25" s="4">
        <f t="shared" si="6"/>
        <v>8.8215353805073491</v>
      </c>
      <c r="G25" s="4">
        <f t="shared" si="2"/>
        <v>7</v>
      </c>
      <c r="H25" s="4">
        <f t="shared" si="0"/>
        <v>7</v>
      </c>
      <c r="I25" s="4">
        <f t="shared" si="3"/>
        <v>212</v>
      </c>
      <c r="J25" s="4">
        <f t="shared" si="4"/>
        <v>8.5415353805073497</v>
      </c>
      <c r="K25" s="7">
        <f t="shared" si="5"/>
        <v>3.5000000000000003E-2</v>
      </c>
    </row>
    <row r="26" spans="1:11" ht="20.45" customHeight="1" x14ac:dyDescent="0.2">
      <c r="A26" s="5">
        <v>41688</v>
      </c>
      <c r="B26" s="3">
        <v>0</v>
      </c>
      <c r="C26" s="3"/>
      <c r="D26" s="3"/>
      <c r="E26" s="3"/>
      <c r="F26" s="4">
        <f t="shared" si="6"/>
        <v>8.5415353805073497</v>
      </c>
      <c r="G26" s="4">
        <f t="shared" si="2"/>
        <v>7</v>
      </c>
      <c r="H26" s="4">
        <f t="shared" si="0"/>
        <v>7</v>
      </c>
      <c r="I26" s="4">
        <f t="shared" si="3"/>
        <v>212</v>
      </c>
      <c r="J26" s="4">
        <f t="shared" si="4"/>
        <v>8.5415353805073497</v>
      </c>
      <c r="K26" s="7">
        <f t="shared" si="5"/>
        <v>3.5000000000000003E-2</v>
      </c>
    </row>
    <row r="27" spans="1:11" ht="20.45" customHeight="1" x14ac:dyDescent="0.2">
      <c r="A27" s="5">
        <v>41695</v>
      </c>
      <c r="B27" s="3">
        <v>8</v>
      </c>
      <c r="C27" s="3"/>
      <c r="D27" s="3"/>
      <c r="E27" s="3"/>
      <c r="F27" s="4">
        <f t="shared" si="6"/>
        <v>8.5415353805073497</v>
      </c>
      <c r="G27" s="4">
        <f t="shared" si="2"/>
        <v>7</v>
      </c>
      <c r="H27" s="4">
        <f t="shared" si="0"/>
        <v>7</v>
      </c>
      <c r="I27" s="4">
        <f t="shared" si="3"/>
        <v>212</v>
      </c>
      <c r="J27" s="4">
        <f t="shared" si="4"/>
        <v>8.2615353805073504</v>
      </c>
      <c r="K27" s="7">
        <f t="shared" si="5"/>
        <v>3.5000000000000003E-2</v>
      </c>
    </row>
    <row r="28" spans="1:11" ht="20.45" customHeight="1" x14ac:dyDescent="0.2">
      <c r="A28" s="5">
        <v>41702</v>
      </c>
      <c r="B28" s="3">
        <v>8</v>
      </c>
      <c r="C28" s="3"/>
      <c r="D28" s="3"/>
      <c r="E28" s="3"/>
      <c r="F28" s="4">
        <f t="shared" si="6"/>
        <v>8.2615353805073504</v>
      </c>
      <c r="G28" s="4">
        <f t="shared" si="2"/>
        <v>7</v>
      </c>
      <c r="H28" s="4">
        <f t="shared" si="0"/>
        <v>7</v>
      </c>
      <c r="I28" s="4">
        <f t="shared" si="3"/>
        <v>212</v>
      </c>
      <c r="J28" s="4">
        <f t="shared" si="4"/>
        <v>7.9815353805073501</v>
      </c>
      <c r="K28" s="7">
        <f t="shared" si="5"/>
        <v>3.5000000000000003E-2</v>
      </c>
    </row>
    <row r="29" spans="1:11" ht="20.45" customHeight="1" x14ac:dyDescent="0.2">
      <c r="A29" s="5">
        <v>41709</v>
      </c>
      <c r="B29" s="3">
        <v>8</v>
      </c>
      <c r="C29" s="3"/>
      <c r="D29" s="3"/>
      <c r="E29" s="3"/>
      <c r="F29" s="4">
        <f t="shared" si="6"/>
        <v>7.9815353805073501</v>
      </c>
      <c r="G29" s="4">
        <f t="shared" si="2"/>
        <v>7</v>
      </c>
      <c r="H29" s="4">
        <f t="shared" si="0"/>
        <v>7</v>
      </c>
      <c r="I29" s="4">
        <f t="shared" si="3"/>
        <v>212</v>
      </c>
      <c r="J29" s="4">
        <f t="shared" si="4"/>
        <v>7.7015353805073499</v>
      </c>
      <c r="K29" s="7">
        <f t="shared" si="5"/>
        <v>3.5000000000000003E-2</v>
      </c>
    </row>
    <row r="30" spans="1:11" ht="20.45" customHeight="1" x14ac:dyDescent="0.2">
      <c r="A30" s="5">
        <v>41716</v>
      </c>
      <c r="B30" s="3">
        <v>8</v>
      </c>
      <c r="C30" s="3"/>
      <c r="D30" s="3"/>
      <c r="E30" s="3"/>
      <c r="F30" s="4">
        <f t="shared" si="6"/>
        <v>7.7015353805073499</v>
      </c>
      <c r="G30" s="4">
        <f t="shared" si="2"/>
        <v>7</v>
      </c>
      <c r="H30" s="4">
        <f t="shared" si="0"/>
        <v>7</v>
      </c>
      <c r="I30" s="4">
        <f t="shared" si="3"/>
        <v>212</v>
      </c>
      <c r="J30" s="4">
        <f t="shared" si="4"/>
        <v>7.4215353805073496</v>
      </c>
      <c r="K30" s="7">
        <f t="shared" si="5"/>
        <v>3.5000000000000003E-2</v>
      </c>
    </row>
    <row r="31" spans="1:11" ht="20.45" customHeight="1" x14ac:dyDescent="0.2">
      <c r="A31" s="5">
        <v>41723</v>
      </c>
      <c r="B31" s="3">
        <v>8</v>
      </c>
      <c r="C31" s="3"/>
      <c r="D31" s="3"/>
      <c r="E31" s="3"/>
      <c r="F31" s="4">
        <f t="shared" si="6"/>
        <v>7.4215353805073496</v>
      </c>
      <c r="G31" s="4">
        <f t="shared" si="2"/>
        <v>7</v>
      </c>
      <c r="H31" s="4">
        <f t="shared" si="0"/>
        <v>7</v>
      </c>
      <c r="I31" s="4">
        <f t="shared" si="3"/>
        <v>212</v>
      </c>
      <c r="J31" s="4">
        <f t="shared" si="4"/>
        <v>7.1415353805073494</v>
      </c>
      <c r="K31" s="7">
        <f t="shared" si="5"/>
        <v>3.5000000000000003E-2</v>
      </c>
    </row>
    <row r="32" spans="1:11" ht="20.45" customHeight="1" x14ac:dyDescent="0.2">
      <c r="A32" s="5">
        <v>41730</v>
      </c>
      <c r="B32" s="3">
        <v>8</v>
      </c>
      <c r="C32" s="3"/>
      <c r="D32" s="3"/>
      <c r="E32" s="3"/>
      <c r="F32" s="4">
        <f t="shared" si="6"/>
        <v>7.1415353805073494</v>
      </c>
      <c r="G32" s="4">
        <f t="shared" si="2"/>
        <v>7</v>
      </c>
      <c r="H32" s="4">
        <f t="shared" si="0"/>
        <v>7</v>
      </c>
      <c r="I32" s="4">
        <f t="shared" si="3"/>
        <v>212</v>
      </c>
      <c r="J32" s="4">
        <f t="shared" si="4"/>
        <v>6.8615353805073491</v>
      </c>
      <c r="K32" s="7">
        <f t="shared" si="5"/>
        <v>3.5000000000000003E-2</v>
      </c>
    </row>
    <row r="33" spans="1:11" ht="20.45" customHeight="1" x14ac:dyDescent="0.2">
      <c r="A33" s="5">
        <v>41737</v>
      </c>
      <c r="B33" s="3">
        <v>8</v>
      </c>
      <c r="C33" s="3"/>
      <c r="D33" s="3"/>
      <c r="E33" s="3"/>
      <c r="F33" s="4">
        <f t="shared" si="6"/>
        <v>6.8615353805073491</v>
      </c>
      <c r="G33" s="4">
        <f t="shared" si="2"/>
        <v>7</v>
      </c>
      <c r="H33" s="4">
        <f t="shared" si="0"/>
        <v>7</v>
      </c>
      <c r="I33" s="4">
        <f t="shared" si="3"/>
        <v>212</v>
      </c>
      <c r="J33" s="4">
        <f t="shared" si="4"/>
        <v>6.5815353805073489</v>
      </c>
      <c r="K33" s="7">
        <f t="shared" si="5"/>
        <v>3.5000000000000003E-2</v>
      </c>
    </row>
    <row r="34" spans="1:11" ht="20.45" customHeight="1" x14ac:dyDescent="0.2">
      <c r="A34" s="8"/>
      <c r="B34" s="9">
        <f>SUM(B3:B8)</f>
        <v>78</v>
      </c>
      <c r="C34" s="9"/>
      <c r="D34" s="9">
        <f>AVERAGE(D3:D29)</f>
        <v>1.5</v>
      </c>
      <c r="E34" s="9">
        <f>AVERAGE(E3:E29)</f>
        <v>11.090909090909092</v>
      </c>
      <c r="F34" s="9"/>
      <c r="G34" s="9"/>
      <c r="H34" s="9"/>
      <c r="I34" s="9"/>
      <c r="J34" s="9"/>
      <c r="K34" s="10"/>
    </row>
    <row r="35" spans="1:11" ht="20.45" customHeight="1" x14ac:dyDescent="0.2"/>
    <row r="36" spans="1:11" ht="20.45" customHeight="1" x14ac:dyDescent="0.2"/>
    <row r="37" spans="1:11" ht="20.45" customHeight="1" x14ac:dyDescent="0.2"/>
    <row r="38" spans="1:11" ht="20.45" customHeight="1" x14ac:dyDescent="0.2"/>
    <row r="39" spans="1:11" ht="20.45" customHeight="1" x14ac:dyDescent="0.2"/>
    <row r="40" spans="1:11" ht="20.45" customHeight="1" x14ac:dyDescent="0.2"/>
    <row r="41" spans="1:11" ht="20.45" customHeight="1" x14ac:dyDescent="0.2"/>
    <row r="42" spans="1:11" ht="20.45" customHeight="1" x14ac:dyDescent="0.2"/>
    <row r="43" spans="1:11" ht="20.45" customHeight="1" x14ac:dyDescent="0.2"/>
    <row r="44" spans="1:11" ht="20.45" customHeight="1" x14ac:dyDescent="0.2"/>
    <row r="45" spans="1:11" ht="20.45" customHeight="1" x14ac:dyDescent="0.2"/>
    <row r="46" spans="1:11" ht="20.45" customHeight="1" x14ac:dyDescent="0.2"/>
    <row r="47" spans="1:11" ht="20.45" customHeight="1" x14ac:dyDescent="0.2"/>
    <row r="48" spans="1:11" ht="20.65" customHeight="1" x14ac:dyDescent="0.2"/>
    <row r="49" ht="20.65" customHeight="1" x14ac:dyDescent="0.2"/>
    <row r="50" ht="20.65" customHeight="1" x14ac:dyDescent="0.2"/>
    <row r="51" ht="20.65" customHeight="1" x14ac:dyDescent="0.2"/>
    <row r="52" ht="20.65" customHeight="1" x14ac:dyDescent="0.2"/>
    <row r="53" ht="20.65" customHeight="1" x14ac:dyDescent="0.2"/>
  </sheetData>
  <mergeCells count="1">
    <mergeCell ref="A1:K1"/>
  </mergeCells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H8" zoomScale="80" zoomScaleNormal="80" workbookViewId="0">
      <selection activeCell="O37" sqref="O37"/>
    </sheetView>
  </sheetViews>
  <sheetFormatPr baseColWidth="10" defaultColWidth="9.140625" defaultRowHeight="12.75" x14ac:dyDescent="0.2"/>
  <cols>
    <col min="1" max="1025" width="10" customWidth="1"/>
  </cols>
  <sheetData/>
  <pageMargins left="0.5" right="0.5" top="0.75" bottom="0.75" header="0.51180555555555496" footer="0.27777777777777801"/>
  <pageSetup firstPageNumber="0" orientation="portrait" horizontalDpi="300" verticalDpi="300"/>
  <headerFooter>
    <oddFooter>&amp;C&amp;12&amp;P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 1 - Initial</vt:lpstr>
      <vt:lpstr>Sheet 1 - Product Burndown</vt:lpstr>
      <vt:lpstr>Sheet 1 - Drawings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Eva Pürmayr</cp:lastModifiedBy>
  <cp:revision>1</cp:revision>
  <dcterms:modified xsi:type="dcterms:W3CDTF">2017-11-27T09:49:54Z</dcterms:modified>
  <dc:language>en-US</dc:language>
</cp:coreProperties>
</file>