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uofnorthflorida-my.sharepoint.com/personal/n01407854_unf_edu/Documents/Grad School Y2/Semester 1/Strength and Conditioning/"/>
    </mc:Choice>
  </mc:AlternateContent>
  <xr:revisionPtr revIDLastSave="0" documentId="8_{5F08BDB3-C1B3-4A71-8092-CA36889F049D}" xr6:coauthVersionLast="47" xr6:coauthVersionMax="47" xr10:uidLastSave="{00000000-0000-0000-0000-000000000000}"/>
  <bookViews>
    <workbookView xWindow="-110" yWindow="-110" windowWidth="19420" windowHeight="10300" xr2:uid="{64479B9C-9F9D-41CC-996E-1B6795314817}"/>
  </bookViews>
  <sheets>
    <sheet name="Workouts" sheetId="1" r:id="rId1"/>
    <sheet name="Control Panel" sheetId="3" r:id="rId2"/>
    <sheet name="Athlete Directory" sheetId="2" r:id="rId3"/>
    <sheet name="Annual Plan"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7" i="1" l="1"/>
  <c r="R28" i="1"/>
  <c r="D26" i="4"/>
  <c r="O16" i="4"/>
  <c r="O17" i="4"/>
  <c r="O18" i="4"/>
  <c r="O19" i="4"/>
  <c r="O20" i="4"/>
  <c r="O21" i="4"/>
  <c r="O15" i="4"/>
  <c r="N16" i="4"/>
  <c r="N17" i="4"/>
  <c r="N18" i="4"/>
  <c r="N19" i="4"/>
  <c r="N20" i="4"/>
  <c r="N21" i="4"/>
  <c r="N15" i="4"/>
  <c r="M15" i="4"/>
  <c r="AD15" i="4"/>
  <c r="AC15" i="4" s="1"/>
  <c r="AB15" i="4" s="1"/>
  <c r="AA15" i="4" s="1"/>
  <c r="Z15" i="4" s="1"/>
  <c r="Y15" i="4" s="1"/>
  <c r="X15" i="4" s="1"/>
  <c r="W15" i="4" s="1"/>
  <c r="V15" i="4" s="1"/>
  <c r="U15" i="4" s="1"/>
  <c r="T15" i="4" s="1"/>
  <c r="S15" i="4" s="1"/>
  <c r="R15" i="4" s="1"/>
  <c r="Q15" i="4" s="1"/>
  <c r="P15" i="4" s="1"/>
  <c r="AE15" i="4"/>
  <c r="AE16" i="4"/>
  <c r="AD16" i="4" s="1"/>
  <c r="AC16" i="4" s="1"/>
  <c r="AB16" i="4" s="1"/>
  <c r="AA16" i="4" s="1"/>
  <c r="Z16" i="4" s="1"/>
  <c r="Y16" i="4" s="1"/>
  <c r="X16" i="4" s="1"/>
  <c r="W16" i="4" s="1"/>
  <c r="V16" i="4" s="1"/>
  <c r="U16" i="4" s="1"/>
  <c r="T16" i="4" s="1"/>
  <c r="S16" i="4" s="1"/>
  <c r="R16" i="4" s="1"/>
  <c r="Q16" i="4" s="1"/>
  <c r="P16" i="4" s="1"/>
  <c r="AD17" i="4"/>
  <c r="AC17" i="4" s="1"/>
  <c r="AB17" i="4" s="1"/>
  <c r="AA17" i="4" s="1"/>
  <c r="Z17" i="4" s="1"/>
  <c r="Y17" i="4" s="1"/>
  <c r="X17" i="4" s="1"/>
  <c r="W17" i="4" s="1"/>
  <c r="V17" i="4" s="1"/>
  <c r="U17" i="4" s="1"/>
  <c r="T17" i="4" s="1"/>
  <c r="S17" i="4" s="1"/>
  <c r="R17" i="4" s="1"/>
  <c r="Q17" i="4" s="1"/>
  <c r="P17" i="4" s="1"/>
  <c r="AE17" i="4"/>
  <c r="AE18" i="4"/>
  <c r="AD18" i="4" s="1"/>
  <c r="AC18" i="4" s="1"/>
  <c r="AB18" i="4" s="1"/>
  <c r="AA18" i="4" s="1"/>
  <c r="Z18" i="4" s="1"/>
  <c r="Y18" i="4" s="1"/>
  <c r="X18" i="4" s="1"/>
  <c r="W18" i="4" s="1"/>
  <c r="V18" i="4" s="1"/>
  <c r="U18" i="4" s="1"/>
  <c r="T18" i="4" s="1"/>
  <c r="S18" i="4" s="1"/>
  <c r="R18" i="4" s="1"/>
  <c r="Q18" i="4" s="1"/>
  <c r="P18" i="4" s="1"/>
  <c r="AE19" i="4"/>
  <c r="AD19" i="4" s="1"/>
  <c r="AC19" i="4" s="1"/>
  <c r="AB19" i="4" s="1"/>
  <c r="AA19" i="4" s="1"/>
  <c r="Z19" i="4" s="1"/>
  <c r="Y19" i="4" s="1"/>
  <c r="X19" i="4" s="1"/>
  <c r="W19" i="4" s="1"/>
  <c r="V19" i="4" s="1"/>
  <c r="U19" i="4" s="1"/>
  <c r="T19" i="4" s="1"/>
  <c r="S19" i="4" s="1"/>
  <c r="R19" i="4" s="1"/>
  <c r="Q19" i="4" s="1"/>
  <c r="P19" i="4" s="1"/>
  <c r="AD20" i="4"/>
  <c r="AC20" i="4" s="1"/>
  <c r="AB20" i="4" s="1"/>
  <c r="AA20" i="4" s="1"/>
  <c r="Z20" i="4" s="1"/>
  <c r="Y20" i="4" s="1"/>
  <c r="X20" i="4" s="1"/>
  <c r="W20" i="4" s="1"/>
  <c r="V20" i="4" s="1"/>
  <c r="U20" i="4" s="1"/>
  <c r="T20" i="4" s="1"/>
  <c r="S20" i="4" s="1"/>
  <c r="R20" i="4" s="1"/>
  <c r="Q20" i="4" s="1"/>
  <c r="P20" i="4" s="1"/>
  <c r="AE20" i="4"/>
  <c r="AE21" i="4"/>
  <c r="AD21" i="4" s="1"/>
  <c r="AC21" i="4" s="1"/>
  <c r="AB21" i="4" s="1"/>
  <c r="AA21" i="4" s="1"/>
  <c r="Z21" i="4" s="1"/>
  <c r="Y21" i="4" s="1"/>
  <c r="X21" i="4" s="1"/>
  <c r="W21" i="4" s="1"/>
  <c r="V21" i="4" s="1"/>
  <c r="U21" i="4" s="1"/>
  <c r="T21" i="4" s="1"/>
  <c r="S21" i="4" s="1"/>
  <c r="R21" i="4" s="1"/>
  <c r="Q21" i="4" s="1"/>
  <c r="P21" i="4" s="1"/>
  <c r="AG15" i="4"/>
  <c r="AF15" i="4" s="1"/>
  <c r="AG16" i="4"/>
  <c r="AF16" i="4" s="1"/>
  <c r="AF17" i="4"/>
  <c r="AG17" i="4"/>
  <c r="AG18" i="4"/>
  <c r="AF18" i="4" s="1"/>
  <c r="AG19" i="4"/>
  <c r="AF19" i="4" s="1"/>
  <c r="AG20" i="4"/>
  <c r="AF20" i="4" s="1"/>
  <c r="AF21" i="4"/>
  <c r="AG21" i="4"/>
  <c r="AH16" i="4"/>
  <c r="AH17" i="4"/>
  <c r="AH18" i="4"/>
  <c r="AH19" i="4"/>
  <c r="AH20" i="4"/>
  <c r="AH21" i="4"/>
  <c r="AH15" i="4"/>
  <c r="D15" i="4"/>
  <c r="D17" i="4"/>
  <c r="D18" i="4"/>
  <c r="D19" i="4"/>
  <c r="D20" i="4"/>
  <c r="D21" i="4"/>
  <c r="D16" i="4"/>
  <c r="AI15" i="4"/>
  <c r="BC15" i="4"/>
  <c r="AI16" i="4"/>
  <c r="AI17" i="4"/>
  <c r="AI18" i="4" s="1"/>
  <c r="AI19" i="4" s="1"/>
  <c r="AI20" i="4" s="1"/>
  <c r="AI21" i="4" s="1"/>
  <c r="AJ16" i="4"/>
  <c r="AC6" i="4"/>
  <c r="C8" i="4"/>
  <c r="B4" i="2" l="1"/>
  <c r="AR6" i="1"/>
  <c r="AR5" i="1"/>
  <c r="AK7" i="1"/>
  <c r="AK6" i="1"/>
  <c r="AK5" i="1"/>
  <c r="AK4" i="1"/>
  <c r="AR4" i="1"/>
  <c r="AD5" i="2"/>
  <c r="G5" i="2" s="1"/>
  <c r="AD6" i="2"/>
  <c r="G6" i="2" s="1"/>
  <c r="AD7" i="2"/>
  <c r="G7" i="2" s="1"/>
  <c r="AD8" i="2"/>
  <c r="G8" i="2" s="1"/>
  <c r="AD9" i="2"/>
  <c r="G9" i="2" s="1"/>
  <c r="AD10" i="2"/>
  <c r="G10" i="2" s="1"/>
  <c r="AD11" i="2"/>
  <c r="G11" i="2" s="1"/>
  <c r="AD12" i="2"/>
  <c r="G12" i="2" s="1"/>
  <c r="AD13" i="2"/>
  <c r="G13" i="2" s="1"/>
  <c r="AD14" i="2"/>
  <c r="G14" i="2" s="1"/>
  <c r="AD15" i="2"/>
  <c r="G15" i="2" s="1"/>
  <c r="AD16" i="2"/>
  <c r="G16" i="2" s="1"/>
  <c r="AD17" i="2"/>
  <c r="G17" i="2" s="1"/>
  <c r="AD18" i="2"/>
  <c r="G18" i="2" s="1"/>
  <c r="AD19" i="2"/>
  <c r="G19" i="2" s="1"/>
  <c r="AD20" i="2"/>
  <c r="G20" i="2" s="1"/>
  <c r="AD21" i="2"/>
  <c r="G21" i="2" s="1"/>
  <c r="AD22" i="2"/>
  <c r="G22" i="2" s="1"/>
  <c r="AD23" i="2"/>
  <c r="G23" i="2" s="1"/>
  <c r="AD24" i="2"/>
  <c r="G24" i="2" s="1"/>
  <c r="AD25" i="2"/>
  <c r="G25" i="2" s="1"/>
  <c r="AD26" i="2"/>
  <c r="G26" i="2" s="1"/>
  <c r="AD27" i="2"/>
  <c r="G27" i="2" s="1"/>
  <c r="AD28" i="2"/>
  <c r="G28" i="2" s="1"/>
  <c r="AD29" i="2"/>
  <c r="G29" i="2" s="1"/>
  <c r="AD30" i="2"/>
  <c r="G30" i="2" s="1"/>
  <c r="AD31" i="2"/>
  <c r="G31" i="2" s="1"/>
  <c r="AD32" i="2"/>
  <c r="G32" i="2" s="1"/>
  <c r="AD33" i="2"/>
  <c r="G33" i="2" s="1"/>
  <c r="AD34" i="2"/>
  <c r="G34" i="2" s="1"/>
  <c r="AD35" i="2"/>
  <c r="G35" i="2" s="1"/>
  <c r="AD36" i="2"/>
  <c r="G36" i="2" s="1"/>
  <c r="AD37" i="2"/>
  <c r="G37" i="2" s="1"/>
  <c r="AD38" i="2"/>
  <c r="G38" i="2" s="1"/>
  <c r="AD39" i="2"/>
  <c r="G39" i="2" s="1"/>
  <c r="AD40" i="2"/>
  <c r="G40" i="2" s="1"/>
  <c r="AD4" i="2"/>
  <c r="G4" i="2" s="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 i="2"/>
  <c r="AR7" i="1" l="1"/>
  <c r="BF27" i="1"/>
  <c r="BF28" i="1"/>
  <c r="BF29" i="1"/>
  <c r="BF30" i="1"/>
  <c r="BF26" i="1"/>
  <c r="BF17" i="1"/>
  <c r="BF18" i="1"/>
  <c r="BF19" i="1"/>
  <c r="BF20" i="1"/>
  <c r="BF16" i="1"/>
  <c r="AZ27" i="1"/>
  <c r="AZ28" i="1"/>
  <c r="AZ29" i="1"/>
  <c r="AZ30" i="1"/>
  <c r="AZ26" i="1"/>
  <c r="AZ17" i="1"/>
  <c r="AZ18" i="1"/>
  <c r="AZ19" i="1"/>
  <c r="AZ20" i="1"/>
  <c r="AZ16" i="1"/>
  <c r="AT16" i="1"/>
  <c r="AT17" i="1"/>
  <c r="AT18" i="1"/>
  <c r="AT19" i="1"/>
  <c r="AT20" i="1"/>
  <c r="AL17" i="1"/>
  <c r="AL16" i="1"/>
  <c r="AT27" i="1"/>
  <c r="AT26" i="1"/>
  <c r="AT28" i="1"/>
  <c r="AT29" i="1"/>
  <c r="AT30" i="1"/>
  <c r="AL27" i="1"/>
  <c r="AL28" i="1"/>
  <c r="AL29" i="1"/>
  <c r="AL30" i="1"/>
  <c r="AL26" i="1"/>
  <c r="AL18" i="1"/>
  <c r="AL19" i="1"/>
  <c r="AL20" i="1"/>
  <c r="R16" i="1"/>
  <c r="S16" i="1" s="1"/>
  <c r="Z17" i="1"/>
  <c r="AA17" i="1" s="1"/>
  <c r="Z18" i="1"/>
  <c r="AA18" i="1" s="1"/>
  <c r="Z19" i="1"/>
  <c r="AA19" i="1" s="1"/>
  <c r="Z20" i="1"/>
  <c r="AA20" i="1" s="1"/>
  <c r="AF27" i="1"/>
  <c r="AF28" i="1"/>
  <c r="AF29" i="1"/>
  <c r="AF30" i="1"/>
  <c r="AF26" i="1"/>
  <c r="Z26" i="1"/>
  <c r="AA26" i="1" s="1"/>
  <c r="Z27" i="1"/>
  <c r="AA27" i="1" s="1"/>
  <c r="Z28" i="1"/>
  <c r="AA28" i="1" s="1"/>
  <c r="Z29" i="1"/>
  <c r="AA29" i="1" s="1"/>
  <c r="Z30" i="1"/>
  <c r="AA30" i="1" s="1"/>
  <c r="Z16" i="1"/>
  <c r="AA16" i="1" s="1"/>
  <c r="AD16" i="1"/>
  <c r="AJ16" i="1"/>
  <c r="AF17" i="1"/>
  <c r="AF16" i="1"/>
  <c r="AJ17" i="1"/>
  <c r="AJ18" i="1"/>
  <c r="AJ19" i="1"/>
  <c r="AJ20" i="1"/>
  <c r="V16" i="1"/>
  <c r="AD17" i="1"/>
  <c r="AD18" i="1"/>
  <c r="AD19" i="1"/>
  <c r="AD20" i="1"/>
  <c r="V17" i="1"/>
  <c r="AF18" i="1"/>
  <c r="AF19" i="1"/>
  <c r="AF20" i="1"/>
  <c r="R26" i="1"/>
  <c r="V27" i="1"/>
  <c r="V28" i="1"/>
  <c r="V29" i="1"/>
  <c r="V30" i="1"/>
  <c r="V26" i="1"/>
  <c r="V18" i="1"/>
  <c r="V19" i="1"/>
  <c r="V20" i="1"/>
  <c r="P16" i="1"/>
  <c r="R17" i="1"/>
  <c r="S17" i="1" s="1"/>
  <c r="R18" i="1"/>
  <c r="S18" i="1" s="1"/>
  <c r="R19" i="1"/>
  <c r="R20" i="1"/>
  <c r="S20" i="1" s="1"/>
  <c r="L16" i="1"/>
  <c r="M16" i="1" s="1"/>
  <c r="P27" i="1"/>
  <c r="P28" i="1"/>
  <c r="P29" i="1"/>
  <c r="P30" i="1"/>
  <c r="P26" i="1"/>
  <c r="P17" i="1"/>
  <c r="P18" i="1"/>
  <c r="P19" i="1"/>
  <c r="P20" i="1"/>
  <c r="J30" i="1"/>
  <c r="J27" i="1"/>
  <c r="J28" i="1"/>
  <c r="J29" i="1"/>
  <c r="J26" i="1"/>
  <c r="J16" i="1"/>
  <c r="J17" i="1"/>
  <c r="J18" i="1"/>
  <c r="J19" i="1"/>
  <c r="J20" i="1"/>
  <c r="L27" i="1"/>
  <c r="M27" i="1" s="1"/>
  <c r="L28" i="1"/>
  <c r="L29" i="1"/>
  <c r="L30" i="1"/>
  <c r="M30" i="1" s="1"/>
  <c r="L26" i="1"/>
  <c r="M26" i="1" s="1"/>
  <c r="M28" i="1"/>
  <c r="M29" i="1"/>
  <c r="L17" i="1"/>
  <c r="M17" i="1" s="1"/>
  <c r="L18" i="1"/>
  <c r="M18" i="1" s="1"/>
  <c r="L19" i="1"/>
  <c r="M19" i="1" s="1"/>
  <c r="L20" i="1"/>
  <c r="M20" i="1" s="1"/>
  <c r="F27" i="1"/>
  <c r="G27" i="1" s="1"/>
  <c r="F28" i="1"/>
  <c r="G28" i="1" s="1"/>
  <c r="F29" i="1"/>
  <c r="F30" i="1"/>
  <c r="G30" i="1" s="1"/>
  <c r="F26" i="1"/>
  <c r="G26" i="1" s="1"/>
  <c r="F17" i="1"/>
  <c r="G17" i="1" s="1"/>
  <c r="F18" i="1"/>
  <c r="F19" i="1"/>
  <c r="G19" i="1" s="1"/>
  <c r="F20" i="1"/>
  <c r="G20" i="1" s="1"/>
  <c r="F16" i="1"/>
  <c r="G16" i="1" s="1"/>
  <c r="S19" i="1"/>
  <c r="G29" i="1"/>
  <c r="G18" i="1"/>
  <c r="E1" i="2"/>
  <c r="F1" i="2" s="1"/>
  <c r="G1" i="2" s="1"/>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 i="2" s="1"/>
  <c r="BF1" i="2" s="1"/>
  <c r="BG1" i="2" s="1"/>
  <c r="BH1" i="2" s="1"/>
  <c r="BI1" i="2" s="1"/>
  <c r="BJ1" i="2" s="1"/>
  <c r="BK1" i="2" s="1"/>
  <c r="BL1" i="2" s="1"/>
  <c r="BM1" i="2" s="1"/>
  <c r="BN1" i="2" s="1"/>
  <c r="BO1" i="2" s="1"/>
  <c r="BP1" i="2" s="1"/>
  <c r="BQ1" i="2" s="1"/>
  <c r="BR1" i="2" s="1"/>
  <c r="BS1" i="2" s="1"/>
  <c r="BT1" i="2" s="1"/>
  <c r="BU1" i="2" s="1"/>
  <c r="BV1" i="2" s="1"/>
  <c r="BW1" i="2" s="1"/>
  <c r="BX1" i="2" s="1"/>
  <c r="BY1" i="2" s="1"/>
  <c r="BZ1" i="2" s="1"/>
  <c r="CA1" i="2" s="1"/>
  <c r="CB1" i="2" s="1"/>
  <c r="CC1" i="2" s="1"/>
  <c r="CD1" i="2" s="1"/>
  <c r="CE1" i="2" s="1"/>
  <c r="CF1" i="2" s="1"/>
  <c r="CG1" i="2" s="1"/>
  <c r="CH1" i="2" s="1"/>
  <c r="CI1" i="2" s="1"/>
  <c r="CJ1" i="2" s="1"/>
  <c r="CK1" i="2" s="1"/>
  <c r="CL1" i="2" s="1"/>
  <c r="CM1" i="2" s="1"/>
  <c r="CN1" i="2" s="1"/>
  <c r="CO1" i="2" s="1"/>
  <c r="CP1" i="2" s="1"/>
  <c r="CQ1" i="2" s="1"/>
  <c r="CR1" i="2" s="1"/>
  <c r="CS1" i="2" s="1"/>
  <c r="CT1" i="2" s="1"/>
  <c r="CU1" i="2" s="1"/>
  <c r="CV1" i="2" s="1"/>
  <c r="CW1" i="2" s="1"/>
  <c r="CX1" i="2" s="1"/>
  <c r="CY1" i="2" s="1"/>
  <c r="CZ1" i="2" s="1"/>
  <c r="DA1" i="2" s="1"/>
  <c r="DB1" i="2" s="1"/>
  <c r="DC1" i="2" s="1"/>
  <c r="DD1" i="2" s="1"/>
  <c r="DE1" i="2" s="1"/>
  <c r="DF1" i="2" s="1"/>
  <c r="DG1" i="2" s="1"/>
  <c r="DH1" i="2" s="1"/>
  <c r="DI1" i="2" s="1"/>
  <c r="DJ1" i="2" s="1"/>
  <c r="DK1" i="2" s="1"/>
  <c r="DL1" i="2" s="1"/>
  <c r="DM1" i="2" s="1"/>
  <c r="DN1" i="2" s="1"/>
  <c r="DO1" i="2" s="1"/>
  <c r="DP1" i="2" s="1"/>
  <c r="DQ1" i="2" s="1"/>
  <c r="DR1" i="2" s="1"/>
  <c r="DS1" i="2" s="1"/>
  <c r="DT1" i="2" s="1"/>
  <c r="DU1" i="2" s="1"/>
  <c r="DV1" i="2" s="1"/>
  <c r="DW1" i="2" s="1"/>
  <c r="DX1" i="2" s="1"/>
  <c r="DY1" i="2" s="1"/>
  <c r="DZ1" i="2" s="1"/>
  <c r="EA1" i="2" s="1"/>
  <c r="EB1" i="2" s="1"/>
  <c r="EC1" i="2" s="1"/>
  <c r="ED1" i="2" s="1"/>
  <c r="EE1" i="2" s="1"/>
  <c r="EF1" i="2" s="1"/>
  <c r="EG1" i="2" s="1"/>
  <c r="EH1" i="2" s="1"/>
  <c r="EI1" i="2" s="1"/>
  <c r="EJ1" i="2" s="1"/>
  <c r="EK1" i="2" s="1"/>
  <c r="EL1" i="2" s="1"/>
  <c r="EM1" i="2" s="1"/>
  <c r="EN1" i="2" s="1"/>
  <c r="EO1" i="2" s="1"/>
  <c r="EP1" i="2" s="1"/>
  <c r="EQ1" i="2" s="1"/>
  <c r="ER1" i="2" s="1"/>
  <c r="ES1" i="2" s="1"/>
  <c r="ET1" i="2" s="1"/>
  <c r="EU1" i="2" s="1"/>
  <c r="EV1" i="2" s="1"/>
  <c r="EW1" i="2" s="1"/>
  <c r="EX1" i="2" s="1"/>
  <c r="EY1" i="2" s="1"/>
  <c r="EZ1" i="2" s="1"/>
  <c r="FA1" i="2" s="1"/>
  <c r="FB1" i="2" s="1"/>
  <c r="FC1" i="2" s="1"/>
  <c r="FD1" i="2" s="1"/>
  <c r="FE1" i="2" s="1"/>
  <c r="FF1" i="2" s="1"/>
  <c r="FG1" i="2" s="1"/>
  <c r="FH1" i="2" s="1"/>
  <c r="FI1" i="2" s="1"/>
  <c r="FJ1" i="2" s="1"/>
  <c r="FK1" i="2" s="1"/>
  <c r="FL1" i="2" s="1"/>
  <c r="FM1" i="2" s="1"/>
  <c r="FN1" i="2" s="1"/>
  <c r="FO1" i="2" s="1"/>
  <c r="FP1" i="2" s="1"/>
  <c r="FQ1" i="2" s="1"/>
  <c r="FR1" i="2" s="1"/>
  <c r="FS1" i="2" s="1"/>
  <c r="FT1" i="2" s="1"/>
  <c r="FU1" i="2" s="1"/>
  <c r="FV1" i="2" s="1"/>
  <c r="FW1" i="2" s="1"/>
  <c r="FX1" i="2" s="1"/>
  <c r="FY1" i="2" s="1"/>
  <c r="FZ1" i="2" s="1"/>
  <c r="GA1" i="2" s="1"/>
  <c r="GB1" i="2" s="1"/>
  <c r="GC1" i="2" s="1"/>
  <c r="GD1" i="2" s="1"/>
  <c r="GE1" i="2" s="1"/>
  <c r="GF1" i="2" s="1"/>
  <c r="GG1" i="2" s="1"/>
  <c r="GH1" i="2" s="1"/>
  <c r="GI1" i="2" s="1"/>
  <c r="GJ1" i="2" s="1"/>
  <c r="GK1" i="2" s="1"/>
  <c r="GL1" i="2" s="1"/>
  <c r="GM1" i="2" s="1"/>
  <c r="GN1" i="2" s="1"/>
  <c r="GO1" i="2" s="1"/>
  <c r="GP1" i="2" s="1"/>
  <c r="GQ1" i="2" s="1"/>
  <c r="GR1" i="2" s="1"/>
  <c r="GS1" i="2" s="1"/>
  <c r="GT1" i="2" s="1"/>
  <c r="GU1" i="2" s="1"/>
  <c r="GV1" i="2" s="1"/>
  <c r="GW1" i="2" s="1"/>
  <c r="GX1" i="2" s="1"/>
  <c r="GY1" i="2" s="1"/>
  <c r="GZ1" i="2" s="1"/>
  <c r="HA1" i="2" s="1"/>
  <c r="HB1" i="2" s="1"/>
  <c r="HC1" i="2" s="1"/>
  <c r="HD1" i="2" s="1"/>
  <c r="HE1" i="2" s="1"/>
  <c r="HF1" i="2" s="1"/>
  <c r="HG1" i="2" s="1"/>
  <c r="HH1" i="2" s="1"/>
  <c r="HI1" i="2" s="1"/>
  <c r="HJ1" i="2" s="1"/>
  <c r="BI47" i="1" l="1"/>
  <c r="BC47" i="1"/>
  <c r="AW47" i="1"/>
  <c r="AO47" i="1"/>
  <c r="AI47" i="1"/>
  <c r="AC47" i="1"/>
  <c r="U47" i="1"/>
  <c r="O47" i="1"/>
  <c r="I47" i="1"/>
  <c r="BI46" i="1"/>
  <c r="BC46" i="1"/>
  <c r="AW46" i="1"/>
  <c r="AO46" i="1"/>
  <c r="AI46" i="1"/>
  <c r="AC46" i="1"/>
  <c r="U46" i="1"/>
  <c r="O46" i="1"/>
  <c r="I46" i="1"/>
  <c r="BI45" i="1"/>
  <c r="BC45" i="1"/>
  <c r="AW45" i="1"/>
  <c r="AO45" i="1"/>
  <c r="AI45" i="1"/>
  <c r="AC45" i="1"/>
  <c r="U45" i="1"/>
  <c r="O45" i="1"/>
  <c r="I45" i="1"/>
  <c r="BI44" i="1"/>
  <c r="BC44" i="1"/>
  <c r="AW44" i="1"/>
  <c r="AO44" i="1"/>
  <c r="AI44" i="1"/>
  <c r="AC44" i="1"/>
  <c r="U44" i="1"/>
  <c r="O44" i="1"/>
  <c r="I44" i="1"/>
  <c r="BI43" i="1"/>
  <c r="BC43" i="1"/>
  <c r="AW43" i="1"/>
  <c r="AO43" i="1"/>
  <c r="AI43" i="1"/>
  <c r="AC43" i="1"/>
  <c r="U43" i="1"/>
  <c r="O43" i="1"/>
  <c r="I43" i="1"/>
  <c r="BI42" i="1"/>
  <c r="BC42" i="1"/>
  <c r="AW42" i="1"/>
  <c r="AO42" i="1"/>
  <c r="AI42" i="1"/>
  <c r="AC42" i="1"/>
  <c r="U42" i="1"/>
  <c r="O42" i="1"/>
  <c r="I42" i="1"/>
  <c r="BI41" i="1"/>
  <c r="BC41" i="1"/>
  <c r="AW41" i="1"/>
  <c r="AO41" i="1"/>
  <c r="AI41" i="1"/>
  <c r="AC41" i="1"/>
  <c r="U41" i="1"/>
  <c r="O41" i="1"/>
  <c r="I41" i="1"/>
  <c r="BI40" i="1"/>
  <c r="BC40" i="1"/>
  <c r="AW40" i="1"/>
  <c r="AO40" i="1"/>
  <c r="AI40" i="1"/>
  <c r="AC40" i="1"/>
  <c r="U40" i="1"/>
  <c r="O40" i="1"/>
  <c r="I40" i="1"/>
  <c r="BI39" i="1"/>
  <c r="BC39" i="1"/>
  <c r="AW39" i="1"/>
  <c r="AO39" i="1"/>
  <c r="AI39" i="1"/>
  <c r="AC39" i="1"/>
  <c r="U39" i="1"/>
  <c r="O39" i="1"/>
  <c r="I39" i="1"/>
  <c r="BI38" i="1"/>
  <c r="BC38" i="1"/>
  <c r="AW38" i="1"/>
  <c r="AO38" i="1"/>
  <c r="AI38" i="1"/>
  <c r="AC38" i="1"/>
  <c r="U38" i="1"/>
  <c r="O38" i="1"/>
  <c r="H38" i="1"/>
  <c r="I38" i="1" s="1"/>
  <c r="BI37" i="1"/>
  <c r="BC37" i="1"/>
  <c r="AW37" i="1"/>
  <c r="AO37" i="1"/>
  <c r="AI37" i="1"/>
  <c r="AC37" i="1"/>
  <c r="U37" i="1"/>
  <c r="O37" i="1"/>
  <c r="H37" i="1"/>
  <c r="I37" i="1" s="1"/>
  <c r="BI36" i="1"/>
  <c r="BC36" i="1"/>
  <c r="AW36" i="1"/>
  <c r="AO36" i="1"/>
  <c r="AI36" i="1"/>
  <c r="AC36" i="1"/>
  <c r="U36" i="1"/>
  <c r="O36" i="1"/>
  <c r="H36" i="1"/>
  <c r="I36" i="1" s="1"/>
  <c r="BI35" i="1"/>
  <c r="BC35" i="1"/>
  <c r="AW35" i="1"/>
  <c r="AO35" i="1"/>
  <c r="AI35" i="1"/>
  <c r="AC35" i="1"/>
  <c r="U35" i="1"/>
  <c r="O35" i="1"/>
  <c r="I35" i="1"/>
  <c r="BI34" i="1"/>
  <c r="BC34" i="1"/>
  <c r="AW34" i="1"/>
  <c r="AO34" i="1"/>
  <c r="AI34" i="1"/>
  <c r="AC34" i="1"/>
  <c r="U34" i="1"/>
  <c r="O34" i="1"/>
  <c r="I34" i="1"/>
  <c r="BI33" i="1"/>
  <c r="BC33" i="1"/>
  <c r="AW33" i="1"/>
  <c r="AO33" i="1"/>
  <c r="AI33" i="1"/>
  <c r="AC33" i="1"/>
  <c r="U33" i="1"/>
  <c r="O33" i="1"/>
  <c r="I33" i="1"/>
  <c r="BI32" i="1"/>
  <c r="BC32" i="1"/>
  <c r="AW32" i="1"/>
  <c r="AO32" i="1"/>
  <c r="AI32" i="1"/>
  <c r="AC32" i="1"/>
  <c r="U32" i="1"/>
  <c r="O32" i="1"/>
  <c r="I32" i="1"/>
  <c r="BI31" i="1"/>
  <c r="BC31" i="1"/>
  <c r="AW31" i="1"/>
  <c r="AO31" i="1"/>
  <c r="AI31" i="1"/>
  <c r="AC31" i="1"/>
  <c r="U31" i="1"/>
  <c r="O31" i="1"/>
  <c r="I31" i="1"/>
  <c r="BH30" i="1"/>
  <c r="BI30" i="1" s="1"/>
  <c r="BB30" i="1"/>
  <c r="BC30" i="1" s="1"/>
  <c r="AV30" i="1"/>
  <c r="AW30" i="1" s="1"/>
  <c r="AN30" i="1"/>
  <c r="AO30" i="1" s="1"/>
  <c r="AH30" i="1"/>
  <c r="AI30" i="1" s="1"/>
  <c r="AB30" i="1"/>
  <c r="AC30" i="1" s="1"/>
  <c r="T30" i="1"/>
  <c r="U30" i="1" s="1"/>
  <c r="S30" i="1"/>
  <c r="N30" i="1"/>
  <c r="O30" i="1" s="1"/>
  <c r="H30" i="1"/>
  <c r="I30" i="1" s="1"/>
  <c r="BH29" i="1"/>
  <c r="BI29" i="1" s="1"/>
  <c r="BB29" i="1"/>
  <c r="BC29" i="1" s="1"/>
  <c r="AV29" i="1"/>
  <c r="AW29" i="1" s="1"/>
  <c r="AN29" i="1"/>
  <c r="AO29" i="1" s="1"/>
  <c r="AH29" i="1"/>
  <c r="AI29" i="1" s="1"/>
  <c r="AB29" i="1"/>
  <c r="AC29" i="1" s="1"/>
  <c r="T29" i="1"/>
  <c r="U29" i="1" s="1"/>
  <c r="S29" i="1"/>
  <c r="N29" i="1"/>
  <c r="O29" i="1" s="1"/>
  <c r="H29" i="1"/>
  <c r="I29" i="1" s="1"/>
  <c r="BH28" i="1"/>
  <c r="BI28" i="1" s="1"/>
  <c r="BB28" i="1"/>
  <c r="BC28" i="1" s="1"/>
  <c r="AV28" i="1"/>
  <c r="AW28" i="1" s="1"/>
  <c r="AN28" i="1"/>
  <c r="AO28" i="1" s="1"/>
  <c r="AH28" i="1"/>
  <c r="AI28" i="1" s="1"/>
  <c r="AB28" i="1"/>
  <c r="AC28" i="1" s="1"/>
  <c r="N28" i="1"/>
  <c r="O28" i="1" s="1"/>
  <c r="H28" i="1"/>
  <c r="I28" i="1" s="1"/>
  <c r="BH27" i="1"/>
  <c r="BI27" i="1" s="1"/>
  <c r="BB27" i="1"/>
  <c r="BC27" i="1" s="1"/>
  <c r="AV27" i="1"/>
  <c r="AW27" i="1" s="1"/>
  <c r="AN27" i="1"/>
  <c r="AO27" i="1" s="1"/>
  <c r="AB27" i="1"/>
  <c r="AC27" i="1" s="1"/>
  <c r="N27" i="1"/>
  <c r="O27" i="1" s="1"/>
  <c r="H27" i="1"/>
  <c r="I27" i="1" s="1"/>
  <c r="BH26" i="1"/>
  <c r="BI26" i="1" s="1"/>
  <c r="BB26" i="1"/>
  <c r="BC26" i="1" s="1"/>
  <c r="AV26" i="1"/>
  <c r="AW26" i="1" s="1"/>
  <c r="AN26" i="1"/>
  <c r="AO26" i="1" s="1"/>
  <c r="AB26" i="1"/>
  <c r="AC26" i="1" s="1"/>
  <c r="N26" i="1"/>
  <c r="O26" i="1" s="1"/>
  <c r="H26" i="1"/>
  <c r="I26" i="1" s="1"/>
  <c r="BH20" i="1"/>
  <c r="BI20" i="1" s="1"/>
  <c r="BB20" i="1"/>
  <c r="BC20" i="1" s="1"/>
  <c r="AV20" i="1"/>
  <c r="AW20" i="1" s="1"/>
  <c r="AN20" i="1"/>
  <c r="AO20" i="1" s="1"/>
  <c r="AH20" i="1"/>
  <c r="AI20" i="1" s="1"/>
  <c r="AB20" i="1"/>
  <c r="AC20" i="1" s="1"/>
  <c r="T20" i="1"/>
  <c r="U20" i="1" s="1"/>
  <c r="N20" i="1"/>
  <c r="O20" i="1" s="1"/>
  <c r="H20" i="1"/>
  <c r="I20" i="1" s="1"/>
  <c r="BH19" i="1"/>
  <c r="BI19" i="1" s="1"/>
  <c r="BB19" i="1"/>
  <c r="BC19" i="1" s="1"/>
  <c r="AV19" i="1"/>
  <c r="AW19" i="1" s="1"/>
  <c r="AN19" i="1"/>
  <c r="AO19" i="1" s="1"/>
  <c r="AH19" i="1"/>
  <c r="AI19" i="1" s="1"/>
  <c r="AB19" i="1"/>
  <c r="AC19" i="1" s="1"/>
  <c r="T19" i="1"/>
  <c r="U19" i="1" s="1"/>
  <c r="N19" i="1"/>
  <c r="O19" i="1" s="1"/>
  <c r="H19" i="1"/>
  <c r="I19" i="1" s="1"/>
  <c r="BH18" i="1"/>
  <c r="BI18" i="1" s="1"/>
  <c r="BB18" i="1"/>
  <c r="BC18" i="1" s="1"/>
  <c r="AV18" i="1"/>
  <c r="AW18" i="1" s="1"/>
  <c r="AN18" i="1"/>
  <c r="AO18" i="1" s="1"/>
  <c r="AH18" i="1"/>
  <c r="AI18" i="1" s="1"/>
  <c r="AB18" i="1"/>
  <c r="AC18" i="1" s="1"/>
  <c r="T18" i="1"/>
  <c r="U18" i="1" s="1"/>
  <c r="N18" i="1"/>
  <c r="O18" i="1" s="1"/>
  <c r="H18" i="1"/>
  <c r="I18" i="1" s="1"/>
  <c r="BH17" i="1"/>
  <c r="BI17" i="1" s="1"/>
  <c r="AV17" i="1"/>
  <c r="AW17" i="1" s="1"/>
  <c r="AN17" i="1"/>
  <c r="AO17" i="1" s="1"/>
  <c r="AH17" i="1"/>
  <c r="AI17" i="1" s="1"/>
  <c r="AB17" i="1"/>
  <c r="AC17" i="1" s="1"/>
  <c r="T17" i="1"/>
  <c r="U17" i="1" s="1"/>
  <c r="N17" i="1"/>
  <c r="O17" i="1" s="1"/>
  <c r="H17" i="1"/>
  <c r="I17" i="1" s="1"/>
  <c r="BH16" i="1"/>
  <c r="BI16" i="1" s="1"/>
  <c r="AV16" i="1"/>
  <c r="AW16" i="1" s="1"/>
  <c r="AN16" i="1"/>
  <c r="AO16" i="1" s="1"/>
  <c r="AH16" i="1"/>
  <c r="AI16" i="1" s="1"/>
  <c r="AB16" i="1"/>
  <c r="AC16" i="1" s="1"/>
  <c r="T16" i="1"/>
  <c r="U16" i="1" s="1"/>
  <c r="N16" i="1"/>
  <c r="O16" i="1" s="1"/>
  <c r="H16" i="1"/>
  <c r="I16" i="1" s="1"/>
  <c r="E14" i="1"/>
  <c r="Y14" i="1" s="1"/>
  <c r="AS14" i="1" s="1"/>
  <c r="AY14" i="1" s="1"/>
  <c r="BE14" i="1" s="1"/>
  <c r="AT7" i="1"/>
  <c r="BA7" i="1"/>
  <c r="AT6" i="1"/>
  <c r="BA6" i="1"/>
  <c r="AT5" i="1"/>
  <c r="BA5" i="1"/>
  <c r="AT4" i="1"/>
  <c r="BA4" i="1"/>
  <c r="S28" i="1" l="1"/>
  <c r="T28" i="1" s="1"/>
  <c r="U28" i="1" s="1"/>
  <c r="S27" i="1"/>
  <c r="T27" i="1" s="1"/>
  <c r="U27" i="1" s="1"/>
  <c r="S26" i="1"/>
  <c r="T26" i="1" s="1"/>
  <c r="U26" i="1" s="1"/>
  <c r="K14" i="1"/>
  <c r="Q14" i="1" s="1"/>
  <c r="AE14" i="1"/>
  <c r="AK14" i="1" s="1"/>
  <c r="AH26" i="1"/>
  <c r="AI26" i="1" s="1"/>
  <c r="AH27" i="1"/>
  <c r="AI27" i="1" s="1"/>
  <c r="BB17" i="1" l="1"/>
  <c r="BC17" i="1" s="1"/>
  <c r="BB16" i="1"/>
  <c r="BC16" i="1" s="1"/>
  <c r="AK16" i="4" l="1"/>
  <c r="AL16" i="4" s="1"/>
  <c r="AM16" i="4" s="1"/>
  <c r="AN16" i="4" s="1"/>
  <c r="AO16" i="4" s="1"/>
  <c r="AP16" i="4" s="1"/>
  <c r="AQ16" i="4" s="1"/>
  <c r="AR16" i="4" s="1"/>
  <c r="AS16" i="4" s="1"/>
  <c r="AT16" i="4" s="1"/>
  <c r="AU16" i="4" s="1"/>
  <c r="AV16" i="4" s="1"/>
  <c r="AW16" i="4" s="1"/>
  <c r="AX16" i="4" s="1"/>
  <c r="AY16" i="4" s="1"/>
  <c r="AZ16" i="4" s="1"/>
  <c r="BA16" i="4" s="1"/>
  <c r="BB16" i="4" s="1"/>
  <c r="BC16" i="4" s="1"/>
  <c r="E26" i="4"/>
  <c r="E15" i="4"/>
  <c r="F15" i="4" s="1"/>
  <c r="E16" i="4" l="1"/>
  <c r="F16" i="4" s="1"/>
  <c r="G16" i="4" s="1"/>
  <c r="H16" i="4" s="1"/>
  <c r="I16" i="4" s="1"/>
  <c r="J16" i="4" s="1"/>
  <c r="K16" i="4" s="1"/>
  <c r="L16" i="4" s="1"/>
  <c r="M16" i="4" s="1"/>
  <c r="G15" i="4"/>
  <c r="F26" i="4"/>
  <c r="E17" i="4" l="1"/>
  <c r="F17" i="4" s="1"/>
  <c r="G17" i="4" s="1"/>
  <c r="H17" i="4" s="1"/>
  <c r="I17" i="4" s="1"/>
  <c r="J17" i="4" s="1"/>
  <c r="K17" i="4" s="1"/>
  <c r="L17" i="4" s="1"/>
  <c r="M17" i="4" s="1"/>
  <c r="AJ17" i="4" s="1"/>
  <c r="AK17" i="4" s="1"/>
  <c r="AL17" i="4" s="1"/>
  <c r="AM17" i="4" s="1"/>
  <c r="AN17" i="4" s="1"/>
  <c r="AO17" i="4" s="1"/>
  <c r="AP17" i="4" s="1"/>
  <c r="AQ17" i="4" s="1"/>
  <c r="AR17" i="4" s="1"/>
  <c r="AS17" i="4" s="1"/>
  <c r="AT17" i="4" s="1"/>
  <c r="AU17" i="4" s="1"/>
  <c r="AV17" i="4" s="1"/>
  <c r="AW17" i="4" s="1"/>
  <c r="AX17" i="4" s="1"/>
  <c r="AY17" i="4" s="1"/>
  <c r="AZ17" i="4" s="1"/>
  <c r="BA17" i="4" s="1"/>
  <c r="BB17" i="4" s="1"/>
  <c r="BC17" i="4" s="1"/>
  <c r="G26" i="4"/>
  <c r="H15" i="4"/>
  <c r="E18" i="4" l="1"/>
  <c r="F18" i="4" s="1"/>
  <c r="G18" i="4" s="1"/>
  <c r="H18" i="4" s="1"/>
  <c r="I18" i="4" s="1"/>
  <c r="J18" i="4" s="1"/>
  <c r="K18" i="4" s="1"/>
  <c r="L18" i="4" s="1"/>
  <c r="M18" i="4" s="1"/>
  <c r="AJ18" i="4" s="1"/>
  <c r="AK18" i="4" s="1"/>
  <c r="AL18" i="4" s="1"/>
  <c r="AM18" i="4" s="1"/>
  <c r="AN18" i="4" s="1"/>
  <c r="AO18" i="4" s="1"/>
  <c r="AP18" i="4" s="1"/>
  <c r="AQ18" i="4" s="1"/>
  <c r="AR18" i="4" s="1"/>
  <c r="AS18" i="4" s="1"/>
  <c r="AT18" i="4" s="1"/>
  <c r="AU18" i="4" s="1"/>
  <c r="AV18" i="4" s="1"/>
  <c r="AW18" i="4" s="1"/>
  <c r="AX18" i="4" s="1"/>
  <c r="AY18" i="4" s="1"/>
  <c r="AZ18" i="4" s="1"/>
  <c r="BA18" i="4" s="1"/>
  <c r="BB18" i="4" s="1"/>
  <c r="BC18" i="4" s="1"/>
  <c r="I15" i="4"/>
  <c r="H26" i="4"/>
  <c r="E19" i="4" l="1"/>
  <c r="F19" i="4" s="1"/>
  <c r="G19" i="4" s="1"/>
  <c r="H19" i="4" s="1"/>
  <c r="I19" i="4" s="1"/>
  <c r="J19" i="4" s="1"/>
  <c r="K19" i="4" s="1"/>
  <c r="L19" i="4" s="1"/>
  <c r="M19" i="4" s="1"/>
  <c r="AJ19" i="4" s="1"/>
  <c r="AK19" i="4" s="1"/>
  <c r="AL19" i="4" s="1"/>
  <c r="AM19" i="4" s="1"/>
  <c r="AN19" i="4" s="1"/>
  <c r="AO19" i="4" s="1"/>
  <c r="AP19" i="4" s="1"/>
  <c r="AQ19" i="4" s="1"/>
  <c r="AR19" i="4" s="1"/>
  <c r="AS19" i="4" s="1"/>
  <c r="AT19" i="4" s="1"/>
  <c r="AU19" i="4" s="1"/>
  <c r="AV19" i="4" s="1"/>
  <c r="AW19" i="4" s="1"/>
  <c r="AX19" i="4" s="1"/>
  <c r="AY19" i="4" s="1"/>
  <c r="AZ19" i="4" s="1"/>
  <c r="BA19" i="4" s="1"/>
  <c r="BB19" i="4" s="1"/>
  <c r="BC19" i="4" s="1"/>
  <c r="J15" i="4"/>
  <c r="I26" i="4"/>
  <c r="E21" i="4" l="1"/>
  <c r="F21" i="4" s="1"/>
  <c r="G21" i="4" s="1"/>
  <c r="H21" i="4" s="1"/>
  <c r="I21" i="4" s="1"/>
  <c r="J21" i="4" s="1"/>
  <c r="K21" i="4" s="1"/>
  <c r="L21" i="4" s="1"/>
  <c r="M21" i="4" s="1"/>
  <c r="E20" i="4"/>
  <c r="F20" i="4" s="1"/>
  <c r="G20" i="4" s="1"/>
  <c r="H20" i="4" s="1"/>
  <c r="I20" i="4" s="1"/>
  <c r="J20" i="4" s="1"/>
  <c r="K20" i="4" s="1"/>
  <c r="L20" i="4" s="1"/>
  <c r="M20" i="4" s="1"/>
  <c r="AJ20" i="4" s="1"/>
  <c r="AK20" i="4" s="1"/>
  <c r="AL20" i="4" s="1"/>
  <c r="AM20" i="4" s="1"/>
  <c r="AN20" i="4" s="1"/>
  <c r="AO20" i="4" s="1"/>
  <c r="AP20" i="4" s="1"/>
  <c r="AQ20" i="4" s="1"/>
  <c r="AR20" i="4" s="1"/>
  <c r="AS20" i="4" s="1"/>
  <c r="AT20" i="4" s="1"/>
  <c r="AU20" i="4" s="1"/>
  <c r="AV20" i="4" s="1"/>
  <c r="AW20" i="4" s="1"/>
  <c r="AX20" i="4" s="1"/>
  <c r="AY20" i="4" s="1"/>
  <c r="AZ20" i="4" s="1"/>
  <c r="BA20" i="4" s="1"/>
  <c r="BB20" i="4" s="1"/>
  <c r="BC20" i="4" s="1"/>
  <c r="K15" i="4"/>
  <c r="J26" i="4"/>
  <c r="AJ21" i="4" l="1"/>
  <c r="AK21" i="4" s="1"/>
  <c r="AL21" i="4" s="1"/>
  <c r="AM21" i="4" s="1"/>
  <c r="AN21" i="4" s="1"/>
  <c r="AO21" i="4" s="1"/>
  <c r="AP21" i="4" s="1"/>
  <c r="AQ21" i="4" s="1"/>
  <c r="AR21" i="4" s="1"/>
  <c r="AS21" i="4" s="1"/>
  <c r="AT21" i="4" s="1"/>
  <c r="AU21" i="4" s="1"/>
  <c r="AV21" i="4" s="1"/>
  <c r="AW21" i="4" s="1"/>
  <c r="AX21" i="4" s="1"/>
  <c r="AY21" i="4" s="1"/>
  <c r="AZ21" i="4" s="1"/>
  <c r="BA21" i="4" s="1"/>
  <c r="BB21" i="4" s="1"/>
  <c r="BC21" i="4" s="1"/>
  <c r="K26" i="4"/>
  <c r="L15" i="4"/>
  <c r="L26" i="4" l="1"/>
  <c r="M26" i="4" l="1"/>
  <c r="N26" i="4" l="1"/>
  <c r="O26" i="4" l="1"/>
  <c r="P26" i="4" l="1"/>
  <c r="Q26" i="4" l="1"/>
  <c r="R26" i="4" l="1"/>
  <c r="S26" i="4" l="1"/>
  <c r="T26" i="4" l="1"/>
  <c r="U26" i="4" l="1"/>
  <c r="V26" i="4" l="1"/>
  <c r="W26" i="4" l="1"/>
  <c r="X26" i="4" l="1"/>
  <c r="Y26" i="4" l="1"/>
  <c r="Z26" i="4" l="1"/>
  <c r="AA26" i="4" l="1"/>
  <c r="AB26" i="4" l="1"/>
  <c r="AC26" i="4" l="1"/>
  <c r="AD26" i="4" l="1"/>
  <c r="AE26" i="4" l="1"/>
  <c r="AF26" i="4" l="1"/>
  <c r="AG26" i="4" l="1"/>
  <c r="AH26" i="4" l="1"/>
  <c r="AI26" i="4" l="1"/>
  <c r="AJ15" i="4"/>
  <c r="AK15" i="4" l="1"/>
  <c r="AJ26" i="4"/>
  <c r="AL15" i="4" l="1"/>
  <c r="AK26" i="4"/>
  <c r="AL26" i="4" l="1"/>
  <c r="AM15" i="4"/>
  <c r="AM26" i="4" l="1"/>
  <c r="AN15" i="4"/>
  <c r="AN26" i="4" l="1"/>
  <c r="AO15" i="4"/>
  <c r="AP15" i="4" l="1"/>
  <c r="AO26" i="4"/>
  <c r="AQ15" i="4" l="1"/>
  <c r="AP26" i="4"/>
  <c r="AQ26" i="4" l="1"/>
  <c r="AR15" i="4"/>
  <c r="AS15" i="4" l="1"/>
  <c r="AR26" i="4"/>
  <c r="AS26" i="4" l="1"/>
  <c r="AT15" i="4"/>
  <c r="AU15" i="4" l="1"/>
  <c r="AT26" i="4"/>
  <c r="AU26" i="4" l="1"/>
  <c r="AV15" i="4"/>
  <c r="AW15" i="4" l="1"/>
  <c r="AV26" i="4"/>
  <c r="AW26" i="4" l="1"/>
  <c r="AX15" i="4"/>
  <c r="AX26" i="4" l="1"/>
  <c r="AY15" i="4"/>
  <c r="AZ15" i="4" l="1"/>
  <c r="AY26" i="4"/>
  <c r="BA15" i="4" l="1"/>
  <c r="AZ26" i="4"/>
  <c r="BB15" i="4" l="1"/>
  <c r="BA26" i="4"/>
  <c r="BC26" i="4" l="1"/>
  <c r="BB26" i="4"/>
</calcChain>
</file>

<file path=xl/sharedStrings.xml><?xml version="1.0" encoding="utf-8"?>
<sst xmlns="http://schemas.openxmlformats.org/spreadsheetml/2006/main" count="1403" uniqueCount="473">
  <si>
    <t>Coaches</t>
  </si>
  <si>
    <t>"Once You've Wrestled, 
Everything Else in Life 
Is Easy"
-Dan Gable</t>
  </si>
  <si>
    <t>WRESTLING</t>
  </si>
  <si>
    <t>2024 Goal PR's</t>
  </si>
  <si>
    <t>BB Bench Press</t>
  </si>
  <si>
    <t>lbs</t>
  </si>
  <si>
    <t>Athlete</t>
  </si>
  <si>
    <t>Starting Date</t>
  </si>
  <si>
    <t>BB Back Squat</t>
  </si>
  <si>
    <t>S&amp;C Coach: Evan Kilby</t>
  </si>
  <si>
    <t>AJ Fricchione</t>
  </si>
  <si>
    <t>BB Sumo Deadlift</t>
  </si>
  <si>
    <t>BB Strict Press</t>
  </si>
  <si>
    <t>Day 1</t>
  </si>
  <si>
    <t>Day 2</t>
  </si>
  <si>
    <t xml:space="preserve">Day 3 </t>
  </si>
  <si>
    <t>Notes</t>
  </si>
  <si>
    <t>Reintroduction to movement patterns post-surgery</t>
  </si>
  <si>
    <t>Increase volume from first week</t>
  </si>
  <si>
    <t>Maintain volume from second week</t>
  </si>
  <si>
    <t xml:space="preserve">Week </t>
  </si>
  <si>
    <t>Total Body</t>
  </si>
  <si>
    <t>T/%</t>
  </si>
  <si>
    <t>R</t>
  </si>
  <si>
    <t>Wt</t>
  </si>
  <si>
    <t>Load</t>
  </si>
  <si>
    <t>RPE</t>
  </si>
  <si>
    <t>Power Shrug</t>
  </si>
  <si>
    <t>High Pull</t>
  </si>
  <si>
    <t>Push Press</t>
  </si>
  <si>
    <t>BB Hip Thrust</t>
  </si>
  <si>
    <t>Step Downs w/ DB</t>
  </si>
  <si>
    <t>Banded Hip Complex</t>
  </si>
  <si>
    <t>1m</t>
  </si>
  <si>
    <t>6ea</t>
  </si>
  <si>
    <t>4ea</t>
  </si>
  <si>
    <t>Banded int/ext rotation</t>
  </si>
  <si>
    <t>8ea</t>
  </si>
  <si>
    <t>45s</t>
  </si>
  <si>
    <t>10ea</t>
  </si>
  <si>
    <t>Side Lying WM</t>
  </si>
  <si>
    <t>1.5m</t>
  </si>
  <si>
    <t>Hip Complex</t>
  </si>
  <si>
    <t>DB Bench Press</t>
  </si>
  <si>
    <t>DB Military Press</t>
  </si>
  <si>
    <t>Banded Pull Apart</t>
  </si>
  <si>
    <t xml:space="preserve">Manual I/Y/T </t>
  </si>
  <si>
    <t>Cossack Squats</t>
  </si>
  <si>
    <t>BW</t>
  </si>
  <si>
    <t>Biceps Curls: DBs</t>
  </si>
  <si>
    <t>DB SA Rows</t>
  </si>
  <si>
    <t>Lateral Raise</t>
  </si>
  <si>
    <t>Plank</t>
  </si>
  <si>
    <t>1min</t>
  </si>
  <si>
    <t>30sec</t>
  </si>
  <si>
    <t>BW Lunges</t>
  </si>
  <si>
    <t>Back Extensions</t>
  </si>
  <si>
    <t>SA OH Tricep Extensions</t>
  </si>
  <si>
    <t>Superman</t>
  </si>
  <si>
    <t>DB RDL</t>
  </si>
  <si>
    <t>15s ea</t>
  </si>
  <si>
    <t xml:space="preserve">Auxilliary </t>
  </si>
  <si>
    <t>Movement Prep</t>
  </si>
  <si>
    <t>Ten minute Cycling</t>
  </si>
  <si>
    <t>Ten minute walk on Treadmill</t>
  </si>
  <si>
    <t>10 ea: leg swings (fwd/back &amp; abd/add) and open/close the gate</t>
  </si>
  <si>
    <t xml:space="preserve">10 ea:  arm circles (fwd/back) and cross-body swings          </t>
  </si>
  <si>
    <t>Flexibility</t>
  </si>
  <si>
    <t>Seal Pose</t>
  </si>
  <si>
    <t>1 minute hold</t>
  </si>
  <si>
    <t>Repeat 2 times</t>
  </si>
  <si>
    <t>Downward Facing Dog</t>
  </si>
  <si>
    <t>Seated Forward Fold</t>
  </si>
  <si>
    <t xml:space="preserve">2 X 30 Sec Each </t>
  </si>
  <si>
    <t xml:space="preserve">Triceps Stretch  </t>
  </si>
  <si>
    <t>5 each side (5 sec hold)</t>
  </si>
  <si>
    <t>Low Lunge</t>
  </si>
  <si>
    <t>1 minute hold each side</t>
  </si>
  <si>
    <t>Warrior Pose</t>
  </si>
  <si>
    <t>2 X 8 Reps</t>
  </si>
  <si>
    <t>Lat PNF</t>
  </si>
  <si>
    <t>30sec each arm</t>
  </si>
  <si>
    <t>Wrist Extension</t>
  </si>
  <si>
    <t>30 second hold each side</t>
  </si>
  <si>
    <t>Dolphin Pose</t>
  </si>
  <si>
    <t xml:space="preserve">2 X 10 Each </t>
  </si>
  <si>
    <t>Session Notes</t>
  </si>
  <si>
    <t>Meals Consumed Prior To</t>
  </si>
  <si>
    <t>Water Consumed Prior To (Ounces)</t>
  </si>
  <si>
    <t>Exercise PR</t>
  </si>
  <si>
    <t>Checklist PRs</t>
  </si>
  <si>
    <t>Explosive Lifts</t>
  </si>
  <si>
    <t>Primary Compound Lifts</t>
  </si>
  <si>
    <t xml:space="preserve">Accessory Lifts: Upper Body Horizontal Pull </t>
  </si>
  <si>
    <t>Accessory Lifts: Upper Body Vertical Pull</t>
  </si>
  <si>
    <t xml:space="preserve"> Accessory Lifts: Upper Body Horizontal Pressing </t>
  </si>
  <si>
    <t xml:space="preserve">Accessory Lifts: Upper Body Vertical Pressing </t>
  </si>
  <si>
    <t>Accessory Lifts: Lower Body Pressing</t>
  </si>
  <si>
    <t>Accessory Lifts: Lower Body Pulling</t>
  </si>
  <si>
    <t>Plyometrics: Lower Body</t>
  </si>
  <si>
    <t>Plyometric: Upper Body</t>
  </si>
  <si>
    <t>Mobility</t>
  </si>
  <si>
    <t>Core</t>
  </si>
  <si>
    <t>Stability</t>
  </si>
  <si>
    <t>Front Squat</t>
  </si>
  <si>
    <t>Hang Clean P1</t>
  </si>
  <si>
    <t>Hang Clean P2</t>
  </si>
  <si>
    <t>Hang Clean P3</t>
  </si>
  <si>
    <t>Hang Snatch</t>
  </si>
  <si>
    <t>Kettlebell Swing</t>
  </si>
  <si>
    <t>Power Clean</t>
  </si>
  <si>
    <t xml:space="preserve">Snatch </t>
  </si>
  <si>
    <t>BB Bent Over Row</t>
  </si>
  <si>
    <t>BB Front Squat</t>
  </si>
  <si>
    <t>BB Incline Bench Press</t>
  </si>
  <si>
    <t>BW Squats</t>
  </si>
  <si>
    <t>DB Hip Thrust</t>
  </si>
  <si>
    <t>OH Squat</t>
  </si>
  <si>
    <t>Pendlay Rows</t>
  </si>
  <si>
    <t>Pull Ups</t>
  </si>
  <si>
    <t>Push Ups</t>
  </si>
  <si>
    <t>Trapbar Deadlift</t>
  </si>
  <si>
    <t>Zombie Squats</t>
  </si>
  <si>
    <t>Band Pullaparts</t>
  </si>
  <si>
    <t>Banded Scap Retractions</t>
  </si>
  <si>
    <t>Banded Face Pulls</t>
  </si>
  <si>
    <t>Chest Supported Row</t>
  </si>
  <si>
    <t>Inverted Row</t>
  </si>
  <si>
    <t>One-Arm Banded Row</t>
  </si>
  <si>
    <t>One-Arm DB Row</t>
  </si>
  <si>
    <t>Renegade Rows</t>
  </si>
  <si>
    <t>Reverse Banded Fly</t>
  </si>
  <si>
    <t>Reverse DB fly</t>
  </si>
  <si>
    <t>Seated Row</t>
  </si>
  <si>
    <t>Wide-Grip Seated Row</t>
  </si>
  <si>
    <t>Banded Chin Ups</t>
  </si>
  <si>
    <t>Banded One-Arm Bicep Curls</t>
  </si>
  <si>
    <t>BB Bicep Curls</t>
  </si>
  <si>
    <t>BB Shrugs</t>
  </si>
  <si>
    <t>Bicep Curls:
EZ Bar Curls</t>
  </si>
  <si>
    <t>Chest-Supported Curls</t>
  </si>
  <si>
    <t>Chin Ups</t>
  </si>
  <si>
    <t>Hammer Curls</t>
  </si>
  <si>
    <t>Lat Pulldown</t>
  </si>
  <si>
    <t>One-Arm Banded Lat Pulldown</t>
  </si>
  <si>
    <t>Overhand Curls: DBs</t>
  </si>
  <si>
    <t>Overhand Curls: EZ Bar</t>
  </si>
  <si>
    <t>Pull Up Eccentrics</t>
  </si>
  <si>
    <t>Reverse Wrist Curls: Dbs</t>
  </si>
  <si>
    <t>Reverse-Grip Lat Pulldown</t>
  </si>
  <si>
    <t>Upright Row:
DBs</t>
  </si>
  <si>
    <t>Upright Rows:
EZ Bars</t>
  </si>
  <si>
    <t>Wrist Curls: DBs</t>
  </si>
  <si>
    <t>Incline DB Bench Press</t>
  </si>
  <si>
    <t>Scap Push Ups</t>
  </si>
  <si>
    <t>Banded/Chain Speed Bench Press</t>
  </si>
  <si>
    <t>Push Up Eccentrics</t>
  </si>
  <si>
    <t>Banded Chest Press</t>
  </si>
  <si>
    <t>Close Grip Bench Press</t>
  </si>
  <si>
    <t>Swiss Bar Bench Press</t>
  </si>
  <si>
    <t>Arnold Press</t>
  </si>
  <si>
    <t>1/2 Kneeling DB OHP</t>
  </si>
  <si>
    <t>Kneeling DB OHP</t>
  </si>
  <si>
    <t>Kettlebell "Bottoms Up" OHP</t>
  </si>
  <si>
    <t>Banded  OHP</t>
  </si>
  <si>
    <t>Swiss Bar OHP</t>
  </si>
  <si>
    <t>Manual OHP</t>
  </si>
  <si>
    <t>Seated DB OHP</t>
  </si>
  <si>
    <t>Banded Tricep Pushdowns</t>
  </si>
  <si>
    <t>DB OH Single-Arm  Tricep Press</t>
  </si>
  <si>
    <t>DB OH Tricep Press</t>
  </si>
  <si>
    <t>DB Tricep Kickbacks</t>
  </si>
  <si>
    <t>Skullcrushers:      EZ Bar</t>
  </si>
  <si>
    <t>Skullcrushers:        DBs</t>
  </si>
  <si>
    <t>Bkwd. Lunges</t>
  </si>
  <si>
    <t>Bulgarian Split Squats</t>
  </si>
  <si>
    <t>Curtsy Lunges</t>
  </si>
  <si>
    <t>DB Goblet Squat</t>
  </si>
  <si>
    <t>DB Split Squat</t>
  </si>
  <si>
    <t>DB Standing Calf Raises w/ Box</t>
  </si>
  <si>
    <t>Front Foot Elevated Lunge</t>
  </si>
  <si>
    <t>Fwd. Lunges</t>
  </si>
  <si>
    <t>Lateral Lunges</t>
  </si>
  <si>
    <t xml:space="preserve">Lateral Step Ups </t>
  </si>
  <si>
    <t>OH Squat w/o BB</t>
  </si>
  <si>
    <t>Pistol Squat w/ Support</t>
  </si>
  <si>
    <t>Seated DB Calf Raises</t>
  </si>
  <si>
    <t>Step Downs</t>
  </si>
  <si>
    <t>Step-Ups w/DB</t>
  </si>
  <si>
    <t>Banded Kickbacks</t>
  </si>
  <si>
    <t>Banded Pull Throughs</t>
  </si>
  <si>
    <t>B-Stance DB RDLs</t>
  </si>
  <si>
    <t xml:space="preserve">DB Glute Bridge </t>
  </si>
  <si>
    <t>DB RDLs</t>
  </si>
  <si>
    <t>Eccentric Nordics</t>
  </si>
  <si>
    <t>Goodmornings</t>
  </si>
  <si>
    <t>Hinge Pattern</t>
  </si>
  <si>
    <t>MB Hamstring Curls</t>
  </si>
  <si>
    <t>Reverse Hypers</t>
  </si>
  <si>
    <t xml:space="preserve">Single Leg Glute Bridge </t>
  </si>
  <si>
    <t>Single Leg MB Hamstring Curls</t>
  </si>
  <si>
    <t>Single Leg RDLs</t>
  </si>
  <si>
    <t>Straight Leg RDLs</t>
  </si>
  <si>
    <t>Suitcase Deadlift</t>
  </si>
  <si>
    <t>90° Box Jump</t>
  </si>
  <si>
    <t>90° Broad Jump</t>
  </si>
  <si>
    <t>Band-Resisted Broad Jumps</t>
  </si>
  <si>
    <t>Box Jumps</t>
  </si>
  <si>
    <t>Broad Jumps</t>
  </si>
  <si>
    <t>CM Jump</t>
  </si>
  <si>
    <t>Depth Drop to Box Jumps</t>
  </si>
  <si>
    <t>Depth Drops</t>
  </si>
  <si>
    <t>Depth Jumps</t>
  </si>
  <si>
    <t>Hurdle Hops</t>
  </si>
  <si>
    <t>Landing Mechanics</t>
  </si>
  <si>
    <t>Leaps</t>
  </si>
  <si>
    <t>Reactive Jumps</t>
  </si>
  <si>
    <t>Skater Jumps</t>
  </si>
  <si>
    <t>Snapdowns</t>
  </si>
  <si>
    <t>Tuck Jumps</t>
  </si>
  <si>
    <t>MB Soccer Toss</t>
  </si>
  <si>
    <t>MB Squat OH Toss</t>
  </si>
  <si>
    <t>MB OH Toss</t>
  </si>
  <si>
    <t>Lying MB Chest Press</t>
  </si>
  <si>
    <t>MB Lateral Toss</t>
  </si>
  <si>
    <t>MB Slams</t>
  </si>
  <si>
    <t>Clap Push Ups</t>
  </si>
  <si>
    <t>Burpees</t>
  </si>
  <si>
    <t>Burst MB Lateral Toss</t>
  </si>
  <si>
    <t>90-90s</t>
  </si>
  <si>
    <t>Ankle Rolls</t>
  </si>
  <si>
    <t>Banded Chest Mobility</t>
  </si>
  <si>
    <t>Banded Chicken Wings</t>
  </si>
  <si>
    <t xml:space="preserve">Banded Circumduction </t>
  </si>
  <si>
    <t>Banded Lat Mobility</t>
  </si>
  <si>
    <t>Banded Lateral Walk</t>
  </si>
  <si>
    <t>Banded Pull-Apart</t>
  </si>
  <si>
    <t>Bd Hip Internal/Ext. Rot.</t>
  </si>
  <si>
    <t>Bd Shoulder internal/ext. Rot.</t>
  </si>
  <si>
    <t>Birddog</t>
  </si>
  <si>
    <t>Deadbugs</t>
  </si>
  <si>
    <t>Foam Roll Series</t>
  </si>
  <si>
    <t>McGill Birddog</t>
  </si>
  <si>
    <t>McGill Curl-up</t>
  </si>
  <si>
    <t>McGill Side Bridge</t>
  </si>
  <si>
    <t>PNF Stretch Routine</t>
  </si>
  <si>
    <t>Scap ball release</t>
  </si>
  <si>
    <t>Scorpions</t>
  </si>
  <si>
    <t>Shoulder Complex</t>
  </si>
  <si>
    <t>Shoulder Sabers</t>
  </si>
  <si>
    <t>Side-Lying WM</t>
  </si>
  <si>
    <t>Single Leg Banded Squat</t>
  </si>
  <si>
    <t>Spiderman's</t>
  </si>
  <si>
    <t>T-Spine Rotations</t>
  </si>
  <si>
    <t>Ab Roller</t>
  </si>
  <si>
    <t>Alt. Superman</t>
  </si>
  <si>
    <t>Alt. V-Ups</t>
  </si>
  <si>
    <t>Alt. V-Ups W/ MB</t>
  </si>
  <si>
    <t>Back Extension</t>
  </si>
  <si>
    <t>Birddogs</t>
  </si>
  <si>
    <t>Copenhagen Plank</t>
  </si>
  <si>
    <t>Crunches</t>
  </si>
  <si>
    <t>Double Crunch</t>
  </si>
  <si>
    <t>Dragon Flags</t>
  </si>
  <si>
    <t>Flutter Kicks</t>
  </si>
  <si>
    <t>Hanging Knee raises</t>
  </si>
  <si>
    <t>Hanging Leg Raises</t>
  </si>
  <si>
    <t>MB Russian Twist</t>
  </si>
  <si>
    <t>Partner Sit-Ups</t>
  </si>
  <si>
    <t>Pikes W/ MB</t>
  </si>
  <si>
    <t>Pikes with YB</t>
  </si>
  <si>
    <t>Planks</t>
  </si>
  <si>
    <t>Pushup P. Toe Touches</t>
  </si>
  <si>
    <t>Russian Twist</t>
  </si>
  <si>
    <t>Scissor Kicks</t>
  </si>
  <si>
    <t>Side Planks</t>
  </si>
  <si>
    <t>Sit-Ups</t>
  </si>
  <si>
    <t>Supermans</t>
  </si>
  <si>
    <t>Toe Touches</t>
  </si>
  <si>
    <t>Toe Touches W/ MB</t>
  </si>
  <si>
    <t>V-Ups</t>
  </si>
  <si>
    <t>V-Ups W/ MB</t>
  </si>
  <si>
    <t>Windshield Wipers</t>
  </si>
  <si>
    <t>Woodchoppers</t>
  </si>
  <si>
    <t>Banded Pallof Press</t>
  </si>
  <si>
    <t>SL RDL</t>
  </si>
  <si>
    <t>Aaron Brooks</t>
  </si>
  <si>
    <t>Aaron Nagao</t>
  </si>
  <si>
    <t>Alex Facundo</t>
  </si>
  <si>
    <t>Aurelius Dunbar</t>
  </si>
  <si>
    <t>Baylor Shunk</t>
  </si>
  <si>
    <t>Beau Bartlett</t>
  </si>
  <si>
    <t>Bernie Truax</t>
  </si>
  <si>
    <t>Braeden Davis</t>
  </si>
  <si>
    <t>Branden Wentzel</t>
  </si>
  <si>
    <t>Brian Borden</t>
  </si>
  <si>
    <t>Carter Starocci</t>
  </si>
  <si>
    <t>Connor Pierce</t>
  </si>
  <si>
    <t>David Evans</t>
  </si>
  <si>
    <t>Donovon Ball</t>
  </si>
  <si>
    <t>Erik Gibson</t>
  </si>
  <si>
    <t>Gary Steen</t>
  </si>
  <si>
    <t>Greg Kerkvliet</t>
  </si>
  <si>
    <t>Imran Heard</t>
  </si>
  <si>
    <t>Jack Kelly</t>
  </si>
  <si>
    <t>Joe Lee</t>
  </si>
  <si>
    <t>Josh Barr</t>
  </si>
  <si>
    <t>Karl Shindledecker</t>
  </si>
  <si>
    <t>Kurt McHenry</t>
  </si>
  <si>
    <t>Kyison Garcia</t>
  </si>
  <si>
    <t>Levi Haines</t>
  </si>
  <si>
    <t>Lucas Cochran</t>
  </si>
  <si>
    <t>Marco Vespa</t>
  </si>
  <si>
    <t>Matt Lee</t>
  </si>
  <si>
    <t>Matt Rodriguez</t>
  </si>
  <si>
    <t>Mitchell Mesenbrink</t>
  </si>
  <si>
    <t>Robert Howard</t>
  </si>
  <si>
    <t>Sean Wang</t>
  </si>
  <si>
    <t>Shayne Van Ness</t>
  </si>
  <si>
    <t>Terrell Barraclough</t>
  </si>
  <si>
    <t>Timothy Levine</t>
  </si>
  <si>
    <t>Tyler Kasak</t>
  </si>
  <si>
    <t>RM TABLE- Helms et al. 2016</t>
  </si>
  <si>
    <t>Rest Time</t>
  </si>
  <si>
    <t>REPS</t>
  </si>
  <si>
    <t>Intensity</t>
  </si>
  <si>
    <t>10s</t>
  </si>
  <si>
    <t>RPE 10</t>
  </si>
  <si>
    <t>15s</t>
  </si>
  <si>
    <t>20s</t>
  </si>
  <si>
    <t>30s</t>
  </si>
  <si>
    <t>2m</t>
  </si>
  <si>
    <t>2.5m</t>
  </si>
  <si>
    <t>RPE 9</t>
  </si>
  <si>
    <t>3m</t>
  </si>
  <si>
    <t>3.5m</t>
  </si>
  <si>
    <t>4m</t>
  </si>
  <si>
    <t>4.5m</t>
  </si>
  <si>
    <t>5m</t>
  </si>
  <si>
    <t>RPE 8</t>
  </si>
  <si>
    <t>RPE 7</t>
  </si>
  <si>
    <t>RPE 6</t>
  </si>
  <si>
    <t>RPE 5</t>
  </si>
  <si>
    <t>Head Coach: Cael Sanderson</t>
  </si>
  <si>
    <t>Assistant Coach: Cody Sanderson</t>
  </si>
  <si>
    <t>Therapist: Daniel Monthley</t>
  </si>
  <si>
    <t>PENN STATE - NITTANY LIONS - WRESTLING - PRESEASON</t>
  </si>
  <si>
    <t>Manual Neck Flex/Ext/Lat Flex</t>
  </si>
  <si>
    <t>Current PR's</t>
  </si>
  <si>
    <t>Athlete's wellness: sRPE</t>
  </si>
  <si>
    <t>Athlete's wellness: Stress</t>
  </si>
  <si>
    <t>Athlete's Wellness: Sleep</t>
  </si>
  <si>
    <t>Athlete's Wellness: Soreness</t>
  </si>
  <si>
    <t xml:space="preserve"> </t>
  </si>
  <si>
    <t>SSB Split Squats</t>
  </si>
  <si>
    <t xml:space="preserve">Squat: </t>
  </si>
  <si>
    <t>Starting Date:</t>
  </si>
  <si>
    <t>Bench:</t>
  </si>
  <si>
    <t>Pull-Ups:</t>
  </si>
  <si>
    <t> </t>
  </si>
  <si>
    <t>Months</t>
  </si>
  <si>
    <t>Jan</t>
  </si>
  <si>
    <t>Feb</t>
  </si>
  <si>
    <t>Mar</t>
  </si>
  <si>
    <t>Apr</t>
  </si>
  <si>
    <t>May</t>
  </si>
  <si>
    <t>June</t>
  </si>
  <si>
    <t>July</t>
  </si>
  <si>
    <t>Aug</t>
  </si>
  <si>
    <t>Sep</t>
  </si>
  <si>
    <t>Oct</t>
  </si>
  <si>
    <t>Nov</t>
  </si>
  <si>
    <t>Dec</t>
  </si>
  <si>
    <t>SUNDAY</t>
  </si>
  <si>
    <t>MONDAY</t>
  </si>
  <si>
    <t>TUESDAY</t>
  </si>
  <si>
    <t>WEDNESDAY</t>
  </si>
  <si>
    <t>THURSDAY</t>
  </si>
  <si>
    <t>FRIDAY</t>
  </si>
  <si>
    <t>SATURDAY</t>
  </si>
  <si>
    <t>MACROCYCLE</t>
  </si>
  <si>
    <t>INSEASON</t>
  </si>
  <si>
    <t>PEAKING</t>
  </si>
  <si>
    <t>Preseason</t>
  </si>
  <si>
    <t>Peaking</t>
  </si>
  <si>
    <t>Transition</t>
  </si>
  <si>
    <t>MESOCYCLE</t>
  </si>
  <si>
    <t>PHASE</t>
  </si>
  <si>
    <t>MAINTENANCE</t>
  </si>
  <si>
    <t>ACTIVE RECOVERY</t>
  </si>
  <si>
    <t> SPECIFIC PREPARATORY PHASE</t>
  </si>
  <si>
    <t>PRE-COMPETITIVE PERIOD</t>
  </si>
  <si>
    <t> MAINTENANCE</t>
  </si>
  <si>
    <t>WEEKS</t>
  </si>
  <si>
    <t>MICROCYCLE</t>
  </si>
  <si>
    <t>OPPONENT</t>
  </si>
  <si>
    <t>HOME MEET</t>
  </si>
  <si>
    <t>AWAY MEET</t>
  </si>
  <si>
    <t>Primary Focus</t>
  </si>
  <si>
    <t>Maintenance</t>
  </si>
  <si>
    <t>Active Recovery</t>
  </si>
  <si>
    <t>Spring Break</t>
  </si>
  <si>
    <t>Hypertrophy</t>
  </si>
  <si>
    <t>Endurance</t>
  </si>
  <si>
    <t xml:space="preserve">SUMMER BREAK </t>
  </si>
  <si>
    <t>Strength</t>
  </si>
  <si>
    <t>Strength-Power</t>
  </si>
  <si>
    <t>Power</t>
  </si>
  <si>
    <t>Taper</t>
  </si>
  <si>
    <t>Secondary Focus</t>
  </si>
  <si>
    <t>Maximal Strength</t>
  </si>
  <si>
    <t>Freestyle Mechanics</t>
  </si>
  <si>
    <t xml:space="preserve">Stroke Mechanics </t>
  </si>
  <si>
    <t>Kicking Block</t>
  </si>
  <si>
    <t>Block Starts</t>
  </si>
  <si>
    <t>Pulling Block</t>
  </si>
  <si>
    <t>Stroke Mechanics</t>
  </si>
  <si>
    <t>Freestyle Turn</t>
  </si>
  <si>
    <t xml:space="preserve">Stroke Turn </t>
  </si>
  <si>
    <t>Underwaters</t>
  </si>
  <si>
    <t xml:space="preserve">Pulling Block </t>
  </si>
  <si>
    <t>Recovery Block</t>
  </si>
  <si>
    <t>Catching Block</t>
  </si>
  <si>
    <t>Stroke Turn</t>
  </si>
  <si>
    <t>Pull Block</t>
  </si>
  <si>
    <t>Movement Skills Notes</t>
  </si>
  <si>
    <t>LISS</t>
  </si>
  <si>
    <t>MICT</t>
  </si>
  <si>
    <t>IT</t>
  </si>
  <si>
    <t>HIIT</t>
  </si>
  <si>
    <t>Low-Intensity Steady State</t>
  </si>
  <si>
    <t>Energy System Development</t>
  </si>
  <si>
    <t>Phase Selection</t>
  </si>
  <si>
    <t>B</t>
  </si>
  <si>
    <t>L</t>
  </si>
  <si>
    <t>L+</t>
  </si>
  <si>
    <t>P</t>
  </si>
  <si>
    <t>D</t>
  </si>
  <si>
    <t>Intensity: 1 - 10</t>
  </si>
  <si>
    <t>Volume: 1 -10</t>
  </si>
  <si>
    <t>Performance</t>
  </si>
  <si>
    <t>Load +</t>
  </si>
  <si>
    <t xml:space="preserve">Load </t>
  </si>
  <si>
    <t>Base</t>
  </si>
  <si>
    <t>Deload</t>
  </si>
  <si>
    <t>PENN STATE NITTANY LIONS</t>
  </si>
  <si>
    <t>Competitions</t>
  </si>
  <si>
    <t>NWCA ASCE</t>
  </si>
  <si>
    <t>Drexel</t>
  </si>
  <si>
    <t>Army Black Knight Invitational</t>
  </si>
  <si>
    <t>Lehigh</t>
  </si>
  <si>
    <t>Wyoming</t>
  </si>
  <si>
    <t>Binghamton</t>
  </si>
  <si>
    <t>Arkansas-Little Rock</t>
  </si>
  <si>
    <t>Missouri</t>
  </si>
  <si>
    <t>Michigan State</t>
  </si>
  <si>
    <t>Nebraska</t>
  </si>
  <si>
    <t>Rutgers</t>
  </si>
  <si>
    <t>Iowa</t>
  </si>
  <si>
    <t>Michigan</t>
  </si>
  <si>
    <t>Ohio State</t>
  </si>
  <si>
    <t>Illinois</t>
  </si>
  <si>
    <t>American</t>
  </si>
  <si>
    <t>Big 10 Championship</t>
  </si>
  <si>
    <t>NCAA Championships</t>
  </si>
  <si>
    <t>Journeyman Duels</t>
  </si>
  <si>
    <t>OFFSEASON</t>
  </si>
  <si>
    <t>TESTING</t>
  </si>
  <si>
    <t>GENERAL PREPERATORY PHASE</t>
  </si>
  <si>
    <t>Assessment Tools/Tests</t>
  </si>
  <si>
    <t>Strength/Power Tests: Power Clean, Push Pres</t>
  </si>
  <si>
    <t>Strength Power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</si>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</sst>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0.0"/>
  </numFmts>
  <fonts count="65" x14ac:knownFonts="1">
    <font>
      <sz val="11"/>
      <color theme="1"/>
      <name val="Calibri"/>
      <family val="2"/>
      <scheme val="minor"/>
    </font>
    <font>
      <sz val="11"/>
      <color theme="1"/>
      <name val="Calibri"/>
      <family val="2"/>
      <scheme val="minor"/>
    </font>
    <font>
      <sz val="11"/>
      <color theme="0"/>
      <name val="Calibri"/>
      <family val="2"/>
      <scheme val="minor"/>
    </font>
    <font>
      <b/>
      <sz val="28"/>
      <color theme="0"/>
      <name val="Sitka Banner"/>
    </font>
    <font>
      <b/>
      <sz val="26"/>
      <color theme="0" tint="-0.14999847407452621"/>
      <name val="Sitka Banner"/>
    </font>
    <font>
      <b/>
      <sz val="48"/>
      <color theme="0" tint="-0.14999847407452621"/>
      <name val="Sitka Banner"/>
    </font>
    <font>
      <b/>
      <sz val="22"/>
      <color theme="0" tint="-0.14999847407452621"/>
      <name val="Sylfaen"/>
      <family val="1"/>
    </font>
    <font>
      <b/>
      <sz val="22"/>
      <color theme="0"/>
      <name val="Sitka Banner"/>
    </font>
    <font>
      <b/>
      <sz val="22"/>
      <color theme="0" tint="-0.14999847407452621"/>
      <name val="Sitka Banner"/>
    </font>
    <font>
      <b/>
      <sz val="24"/>
      <color theme="0" tint="-0.14999847407452621"/>
      <name val="Sitka Banner"/>
    </font>
    <font>
      <b/>
      <sz val="24"/>
      <color theme="0" tint="-0.14999847407452621"/>
      <name val="Sylfaen"/>
      <family val="1"/>
    </font>
    <font>
      <b/>
      <sz val="28"/>
      <color theme="0" tint="-0.14999847407452621"/>
      <name val="Sitka Banner"/>
    </font>
    <font>
      <b/>
      <sz val="36"/>
      <color theme="0" tint="-0.14999847407452621"/>
      <name val="Sitka Banner"/>
    </font>
    <font>
      <sz val="55"/>
      <color theme="0" tint="-0.14999847407452621"/>
      <name val="Sitka Display"/>
    </font>
    <font>
      <b/>
      <sz val="11"/>
      <color theme="0" tint="-0.14999847407452621"/>
      <name val="Sylfaen"/>
      <family val="1"/>
    </font>
    <font>
      <b/>
      <sz val="18"/>
      <color theme="0" tint="-0.14999847407452621"/>
      <name val="Sylfaen"/>
      <family val="1"/>
    </font>
    <font>
      <sz val="11"/>
      <color theme="1"/>
      <name val="Sylfaen"/>
      <family val="1"/>
    </font>
    <font>
      <b/>
      <sz val="16"/>
      <color theme="0" tint="-0.14999847407452621"/>
      <name val="Sylfaen"/>
      <family val="1"/>
    </font>
    <font>
      <b/>
      <sz val="14"/>
      <color theme="0" tint="-0.14999847407452621"/>
      <name val="Sylfaen"/>
      <family val="1"/>
    </font>
    <font>
      <b/>
      <sz val="12"/>
      <color theme="0" tint="-0.14999847407452621"/>
      <name val="Sylfaen"/>
      <family val="1"/>
    </font>
    <font>
      <b/>
      <sz val="24"/>
      <color theme="1"/>
      <name val="Calibri"/>
      <family val="2"/>
      <scheme val="minor"/>
    </font>
    <font>
      <b/>
      <sz val="14"/>
      <color theme="1"/>
      <name val="Aptos"/>
      <family val="2"/>
    </font>
    <font>
      <b/>
      <sz val="26"/>
      <color theme="1"/>
      <name val="Aptos"/>
      <family val="2"/>
    </font>
    <font>
      <sz val="11"/>
      <color theme="0" tint="-0.14999847407452621"/>
      <name val="Calibri"/>
      <family val="2"/>
      <scheme val="minor"/>
    </font>
    <font>
      <b/>
      <sz val="18"/>
      <color theme="0" tint="-0.14999847407452621"/>
      <name val="Aptos"/>
      <family val="2"/>
    </font>
    <font>
      <b/>
      <sz val="20"/>
      <color theme="0"/>
      <name val="Aptos"/>
      <family val="2"/>
    </font>
    <font>
      <b/>
      <sz val="12"/>
      <color theme="0" tint="-0.14999847407452621"/>
      <name val="Aptos"/>
      <family val="2"/>
    </font>
    <font>
      <b/>
      <sz val="14"/>
      <color theme="0" tint="-0.14999847407452621"/>
      <name val="Aptos"/>
      <family val="2"/>
    </font>
    <font>
      <b/>
      <sz val="11"/>
      <color theme="0" tint="-0.14999847407452621"/>
      <name val="Aptos"/>
      <family val="2"/>
    </font>
    <font>
      <sz val="11"/>
      <color theme="0" tint="-0.14999847407452621"/>
      <name val="Aptos"/>
      <family val="2"/>
    </font>
    <font>
      <sz val="11"/>
      <color theme="1"/>
      <name val="Aptos"/>
      <family val="2"/>
    </font>
    <font>
      <b/>
      <sz val="14"/>
      <color theme="0"/>
      <name val="Aptos"/>
      <family val="2"/>
    </font>
    <font>
      <b/>
      <sz val="14"/>
      <name val="Aptos"/>
      <family val="2"/>
    </font>
    <font>
      <sz val="14"/>
      <color theme="1"/>
      <name val="Aptos"/>
      <family val="2"/>
    </font>
    <font>
      <b/>
      <sz val="11"/>
      <color theme="1"/>
      <name val="Calibri"/>
      <family val="2"/>
      <scheme val="minor"/>
    </font>
    <font>
      <sz val="11"/>
      <color rgb="FF000000"/>
      <name val="Calibri"/>
      <family val="2"/>
    </font>
    <font>
      <sz val="11"/>
      <color rgb="FF000000"/>
      <name val="Sylfaen"/>
      <family val="1"/>
    </font>
    <font>
      <b/>
      <sz val="28"/>
      <color rgb="FFFFFFFF"/>
      <name val="Sylfaen"/>
      <family val="1"/>
    </font>
    <font>
      <b/>
      <sz val="72"/>
      <color rgb="FFFFFFFF"/>
      <name val="Sylfaen"/>
      <family val="1"/>
    </font>
    <font>
      <b/>
      <sz val="26"/>
      <color rgb="FFFFFFFF"/>
      <name val="Sylfaen"/>
      <family val="1"/>
    </font>
    <font>
      <b/>
      <sz val="22"/>
      <color rgb="FFFFFFFF"/>
      <name val="Sylfaen"/>
      <family val="1"/>
    </font>
    <font>
      <b/>
      <sz val="48"/>
      <color rgb="FFFFFFFF"/>
      <name val="Sylfaen"/>
      <family val="1"/>
    </font>
    <font>
      <b/>
      <sz val="24"/>
      <color rgb="FFFFFFFF"/>
      <name val="Sylfaen"/>
      <family val="1"/>
    </font>
    <font>
      <b/>
      <sz val="84"/>
      <color rgb="FFFFFFFF"/>
      <name val="Sylfaen"/>
      <family val="1"/>
    </font>
    <font>
      <b/>
      <sz val="12"/>
      <color theme="1"/>
      <name val="Georgia"/>
      <family val="1"/>
    </font>
    <font>
      <b/>
      <sz val="14"/>
      <color theme="1" tint="0.34998626667073579"/>
      <name val="Georgia"/>
      <family val="1"/>
    </font>
    <font>
      <b/>
      <sz val="11"/>
      <color theme="0"/>
      <name val="Georgia"/>
      <family val="1"/>
    </font>
    <font>
      <b/>
      <sz val="12"/>
      <color theme="0"/>
      <name val="Georgia"/>
      <family val="1"/>
    </font>
    <font>
      <b/>
      <sz val="16"/>
      <color rgb="FFED7D31"/>
      <name val="Georgia"/>
      <family val="1"/>
    </font>
    <font>
      <b/>
      <sz val="18"/>
      <color theme="1" tint="0.34998626667073579"/>
      <name val="Georgia"/>
      <family val="1"/>
    </font>
    <font>
      <b/>
      <sz val="14"/>
      <color theme="0"/>
      <name val="Georgia"/>
      <family val="1"/>
    </font>
    <font>
      <sz val="11"/>
      <color theme="0"/>
      <name val="Georgia"/>
      <family val="1"/>
    </font>
    <font>
      <b/>
      <sz val="20"/>
      <color theme="0"/>
      <name val="Georgia"/>
      <family val="1"/>
    </font>
    <font>
      <b/>
      <sz val="18"/>
      <color theme="0"/>
      <name val="Georgia"/>
      <family val="1"/>
    </font>
    <font>
      <sz val="11"/>
      <color rgb="FF000000"/>
      <name val="Georgia"/>
      <family val="1"/>
    </font>
    <font>
      <sz val="11"/>
      <color theme="1"/>
      <name val="Georgia"/>
      <family val="1"/>
    </font>
    <font>
      <b/>
      <sz val="11"/>
      <color rgb="FF000000"/>
      <name val="Georgia"/>
      <family val="1"/>
    </font>
    <font>
      <b/>
      <sz val="16"/>
      <color theme="0"/>
      <name val="Georgia"/>
      <family val="1"/>
    </font>
    <font>
      <b/>
      <sz val="12"/>
      <color theme="1" tint="0.34998626667073579"/>
      <name val="Georgia"/>
      <family val="1"/>
    </font>
    <font>
      <b/>
      <sz val="14"/>
      <color rgb="FF000000"/>
      <name val="Georgia"/>
      <family val="1"/>
    </font>
    <font>
      <b/>
      <sz val="14"/>
      <color theme="4"/>
      <name val="Georgia"/>
      <family val="1"/>
    </font>
    <font>
      <b/>
      <sz val="14"/>
      <color theme="4" tint="-0.249977111117893"/>
      <name val="Georgia"/>
      <family val="1"/>
    </font>
    <font>
      <b/>
      <sz val="18"/>
      <color theme="4" tint="-0.249977111117893"/>
      <name val="Georgia"/>
      <family val="1"/>
    </font>
    <font>
      <b/>
      <sz val="11"/>
      <color theme="4" tint="-0.249977111117893"/>
      <name val="Georgia"/>
      <family val="1"/>
    </font>
    <font>
      <b/>
      <sz val="16"/>
      <color theme="4" tint="-0.249977111117893"/>
      <name val="Georgia"/>
      <family val="1"/>
    </font>
  </fonts>
  <fills count="39">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1" tint="0.34998626667073579"/>
        <bgColor indexed="64"/>
      </patternFill>
    </fill>
    <fill>
      <patternFill patternType="solid">
        <fgColor theme="2"/>
        <bgColor indexed="64"/>
      </patternFill>
    </fill>
    <fill>
      <patternFill patternType="solid">
        <fgColor theme="0"/>
        <bgColor indexed="64"/>
      </patternFill>
    </fill>
    <fill>
      <patternFill patternType="solid">
        <fgColor theme="1" tint="0.249977111117893"/>
        <bgColor indexed="64"/>
      </patternFill>
    </fill>
    <fill>
      <patternFill patternType="solid">
        <fgColor theme="0"/>
        <bgColor rgb="FF000000"/>
      </patternFill>
    </fill>
    <fill>
      <patternFill patternType="solid">
        <fgColor rgb="FF9FC15B"/>
        <bgColor rgb="FF000000"/>
      </patternFill>
    </fill>
    <fill>
      <patternFill patternType="solid">
        <fgColor rgb="FFFFEB84"/>
        <bgColor rgb="FF000000"/>
      </patternFill>
    </fill>
    <fill>
      <patternFill patternType="solid">
        <fgColor rgb="FFCFD66F"/>
        <bgColor rgb="FF000000"/>
      </patternFill>
    </fill>
    <fill>
      <patternFill patternType="solid">
        <fgColor rgb="FFFF9D59"/>
        <bgColor rgb="FF000000"/>
      </patternFill>
    </fill>
    <fill>
      <patternFill patternType="solid">
        <fgColor rgb="FFFF4F2D"/>
        <bgColor rgb="FF000000"/>
      </patternFill>
    </fill>
    <fill>
      <patternFill patternType="solid">
        <fgColor rgb="FF70AD47"/>
        <bgColor rgb="FF000000"/>
      </patternFill>
    </fill>
    <fill>
      <patternFill patternType="solid">
        <fgColor rgb="FFFF0000"/>
        <bgColor rgb="FF000000"/>
      </patternFill>
    </fill>
    <fill>
      <patternFill patternType="solid">
        <fgColor rgb="FF00B050"/>
        <bgColor rgb="FF000000"/>
      </patternFill>
    </fill>
    <fill>
      <patternFill patternType="solid">
        <fgColor rgb="FFFFFF00"/>
        <bgColor rgb="FF000000"/>
      </patternFill>
    </fill>
    <fill>
      <patternFill patternType="solid">
        <fgColor rgb="FFC65911"/>
        <bgColor rgb="FF000000"/>
      </patternFill>
    </fill>
    <fill>
      <patternFill patternType="solid">
        <fgColor rgb="FF00B0F0"/>
        <bgColor rgb="FF000000"/>
      </patternFill>
    </fill>
    <fill>
      <patternFill patternType="solid">
        <fgColor rgb="FFFFFFFF"/>
        <bgColor rgb="FF000000"/>
      </patternFill>
    </fill>
    <fill>
      <patternFill patternType="solid">
        <fgColor rgb="FFF8E3E3"/>
        <bgColor rgb="FF000000"/>
      </patternFill>
    </fill>
    <fill>
      <patternFill patternType="solid">
        <fgColor rgb="FFF1C7C7"/>
        <bgColor rgb="FF000000"/>
      </patternFill>
    </fill>
    <fill>
      <patternFill patternType="solid">
        <fgColor rgb="FFEAAAAA"/>
        <bgColor rgb="FF000000"/>
      </patternFill>
    </fill>
    <fill>
      <patternFill patternType="solid">
        <fgColor rgb="FFE38E8E"/>
        <bgColor rgb="FF000000"/>
      </patternFill>
    </fill>
    <fill>
      <patternFill patternType="solid">
        <fgColor rgb="FFDC7272"/>
        <bgColor rgb="FF000000"/>
      </patternFill>
    </fill>
    <fill>
      <patternFill patternType="solid">
        <fgColor rgb="FFD55555"/>
        <bgColor rgb="FF000000"/>
      </patternFill>
    </fill>
    <fill>
      <patternFill patternType="solid">
        <fgColor rgb="FFCE3939"/>
        <bgColor rgb="FF000000"/>
      </patternFill>
    </fill>
    <fill>
      <patternFill patternType="solid">
        <fgColor rgb="FFC71D1D"/>
        <bgColor rgb="FF000000"/>
      </patternFill>
    </fill>
    <fill>
      <patternFill patternType="solid">
        <fgColor rgb="FFC00000"/>
        <bgColor rgb="FF000000"/>
      </patternFill>
    </fill>
    <fill>
      <patternFill patternType="solid">
        <fgColor rgb="FFFFFFE3"/>
        <bgColor rgb="FF000000"/>
      </patternFill>
    </fill>
    <fill>
      <patternFill patternType="solid">
        <fgColor rgb="FFFFFFC7"/>
        <bgColor rgb="FF000000"/>
      </patternFill>
    </fill>
    <fill>
      <patternFill patternType="solid">
        <fgColor rgb="FFFFFFAA"/>
        <bgColor rgb="FF000000"/>
      </patternFill>
    </fill>
    <fill>
      <patternFill patternType="solid">
        <fgColor rgb="FFFFFF8E"/>
        <bgColor rgb="FF000000"/>
      </patternFill>
    </fill>
    <fill>
      <patternFill patternType="solid">
        <fgColor rgb="FFFFFF72"/>
        <bgColor rgb="FF000000"/>
      </patternFill>
    </fill>
    <fill>
      <patternFill patternType="solid">
        <fgColor rgb="FFFFFF55"/>
        <bgColor rgb="FF000000"/>
      </patternFill>
    </fill>
    <fill>
      <patternFill patternType="solid">
        <fgColor rgb="FFFFFF39"/>
        <bgColor rgb="FF000000"/>
      </patternFill>
    </fill>
    <fill>
      <patternFill patternType="solid">
        <fgColor rgb="FFFFFF1D"/>
        <bgColor rgb="FF000000"/>
      </patternFill>
    </fill>
    <fill>
      <patternFill patternType="solid">
        <fgColor theme="4" tint="-0.249977111117893"/>
        <bgColor rgb="FF000000"/>
      </patternFill>
    </fill>
  </fills>
  <borders count="196">
    <border>
      <left/>
      <right/>
      <top/>
      <bottom/>
      <diagonal/>
    </border>
    <border>
      <left/>
      <right style="thick">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style="thick">
        <color auto="1"/>
      </left>
      <right/>
      <top style="thick">
        <color auto="1"/>
      </top>
      <bottom style="medium">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medium">
        <color auto="1"/>
      </bottom>
      <diagonal/>
    </border>
    <border>
      <left/>
      <right/>
      <top/>
      <bottom style="medium">
        <color indexed="64"/>
      </bottom>
      <diagonal/>
    </border>
    <border>
      <left/>
      <right style="thick">
        <color auto="1"/>
      </right>
      <top/>
      <bottom style="medium">
        <color auto="1"/>
      </bottom>
      <diagonal/>
    </border>
    <border>
      <left style="thick">
        <color auto="1"/>
      </left>
      <right/>
      <top style="medium">
        <color auto="1"/>
      </top>
      <bottom style="medium">
        <color auto="1"/>
      </bottom>
      <diagonal/>
    </border>
    <border>
      <left/>
      <right style="thick">
        <color auto="1"/>
      </right>
      <top style="thick">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left style="thick">
        <color indexed="64"/>
      </left>
      <right/>
      <top style="medium">
        <color indexed="64"/>
      </top>
      <bottom/>
      <diagonal/>
    </border>
    <border>
      <left/>
      <right/>
      <top style="medium">
        <color auto="1"/>
      </top>
      <bottom/>
      <diagonal/>
    </border>
    <border>
      <left/>
      <right style="thick">
        <color auto="1"/>
      </right>
      <top style="medium">
        <color auto="1"/>
      </top>
      <bottom/>
      <diagonal/>
    </border>
    <border>
      <left style="thick">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indexed="64"/>
      </left>
      <right/>
      <top style="thick">
        <color indexed="64"/>
      </top>
      <bottom style="thin">
        <color indexed="64"/>
      </bottom>
      <diagonal/>
    </border>
    <border>
      <left/>
      <right style="medium">
        <color indexed="64"/>
      </right>
      <top style="thick">
        <color indexed="64"/>
      </top>
      <bottom style="thin">
        <color indexed="64"/>
      </bottom>
      <diagonal/>
    </border>
    <border>
      <left style="medium">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style="thin">
        <color indexed="64"/>
      </top>
      <bottom style="thin">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style="medium">
        <color indexed="64"/>
      </top>
      <bottom style="thick">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thin">
        <color auto="1"/>
      </left>
      <right style="thick">
        <color auto="1"/>
      </right>
      <top style="thick">
        <color auto="1"/>
      </top>
      <bottom style="thick">
        <color auto="1"/>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diagonal/>
    </border>
    <border>
      <left style="thick">
        <color auto="1"/>
      </left>
      <right/>
      <top/>
      <bottom style="dashed">
        <color auto="1"/>
      </bottom>
      <diagonal/>
    </border>
    <border>
      <left/>
      <right style="thick">
        <color indexed="64"/>
      </right>
      <top/>
      <bottom style="dashed">
        <color auto="1"/>
      </bottom>
      <diagonal/>
    </border>
    <border>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ck">
        <color indexed="64"/>
      </left>
      <right/>
      <top style="dashed">
        <color indexed="64"/>
      </top>
      <bottom/>
      <diagonal/>
    </border>
    <border>
      <left/>
      <right style="thick">
        <color indexed="64"/>
      </right>
      <top style="dashed">
        <color indexed="64"/>
      </top>
      <bottom/>
      <diagonal/>
    </border>
    <border>
      <left style="thin">
        <color indexed="64"/>
      </left>
      <right/>
      <top style="thick">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style="thick">
        <color indexed="64"/>
      </top>
      <bottom style="thin">
        <color indexed="64"/>
      </bottom>
      <diagonal/>
    </border>
    <border>
      <left style="thin">
        <color indexed="64"/>
      </left>
      <right style="thick">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auto="1"/>
      </left>
      <right/>
      <top/>
      <bottom style="thick">
        <color rgb="FF000000"/>
      </bottom>
      <diagonal/>
    </border>
    <border>
      <left/>
      <right style="thick">
        <color auto="1"/>
      </right>
      <top/>
      <bottom style="thick">
        <color rgb="FF000000"/>
      </bottom>
      <diagonal/>
    </border>
    <border>
      <left/>
      <right/>
      <top/>
      <bottom style="thin">
        <color indexed="64"/>
      </bottom>
      <diagonal/>
    </border>
    <border>
      <left/>
      <right style="thick">
        <color indexed="64"/>
      </right>
      <top/>
      <bottom style="thin">
        <color indexed="64"/>
      </bottom>
      <diagonal/>
    </border>
    <border>
      <left/>
      <right style="thick">
        <color rgb="FF000000"/>
      </right>
      <top style="thick">
        <color indexed="64"/>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ck">
        <color indexed="64"/>
      </top>
      <bottom/>
      <diagonal/>
    </border>
    <border>
      <left/>
      <right style="thick">
        <color rgb="FF000000"/>
      </right>
      <top/>
      <bottom/>
      <diagonal/>
    </border>
    <border>
      <left style="thick">
        <color rgb="FF000000"/>
      </left>
      <right/>
      <top/>
      <bottom/>
      <diagonal/>
    </border>
    <border>
      <left/>
      <right style="thick">
        <color rgb="FF000000"/>
      </right>
      <top/>
      <bottom style="thick">
        <color auto="1"/>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right/>
      <top/>
      <bottom style="thick">
        <color rgb="FF000000"/>
      </bottom>
      <diagonal/>
    </border>
    <border>
      <left style="thick">
        <color auto="1"/>
      </left>
      <right/>
      <top style="thick">
        <color rgb="FF000000"/>
      </top>
      <bottom/>
      <diagonal/>
    </border>
    <border>
      <left/>
      <right style="thick">
        <color auto="1"/>
      </right>
      <top style="thick">
        <color rgb="FF000000"/>
      </top>
      <bottom/>
      <diagonal/>
    </border>
    <border>
      <left style="thick">
        <color auto="1"/>
      </left>
      <right/>
      <top style="medium">
        <color rgb="FF000000"/>
      </top>
      <bottom/>
      <diagonal/>
    </border>
    <border>
      <left/>
      <right/>
      <top style="medium">
        <color rgb="FF000000"/>
      </top>
      <bottom/>
      <diagonal/>
    </border>
    <border>
      <left/>
      <right style="thick">
        <color auto="1"/>
      </right>
      <top style="medium">
        <color rgb="FF000000"/>
      </top>
      <bottom/>
      <diagonal/>
    </border>
    <border>
      <left/>
      <right/>
      <top style="thick">
        <color rgb="FF000000"/>
      </top>
      <bottom/>
      <diagonal/>
    </border>
    <border>
      <left style="thick">
        <color auto="1"/>
      </left>
      <right style="thick">
        <color auto="1"/>
      </right>
      <top style="thick">
        <color auto="1"/>
      </top>
      <bottom/>
      <diagonal/>
    </border>
    <border>
      <left/>
      <right style="medium">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top style="thick">
        <color rgb="FF000000"/>
      </top>
      <bottom style="thick">
        <color rgb="FF000000"/>
      </bottom>
      <diagonal/>
    </border>
    <border>
      <left/>
      <right style="medium">
        <color rgb="FF000000"/>
      </right>
      <top style="thick">
        <color rgb="FF000000"/>
      </top>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style="thick">
        <color auto="1"/>
      </left>
      <right/>
      <top style="thick">
        <color rgb="FF000000"/>
      </top>
      <bottom style="medium">
        <color indexed="64"/>
      </bottom>
      <diagonal/>
    </border>
    <border>
      <left/>
      <right/>
      <top style="thick">
        <color rgb="FF000000"/>
      </top>
      <bottom style="medium">
        <color indexed="64"/>
      </bottom>
      <diagonal/>
    </border>
    <border>
      <left/>
      <right style="thick">
        <color rgb="FF000000"/>
      </right>
      <top style="thick">
        <color rgb="FF000000"/>
      </top>
      <bottom style="medium">
        <color indexed="64"/>
      </bottom>
      <diagonal/>
    </border>
    <border>
      <left/>
      <right style="medium">
        <color rgb="FF000000"/>
      </right>
      <top/>
      <bottom/>
      <diagonal/>
    </border>
    <border>
      <left/>
      <right style="thick">
        <color rgb="FF000000"/>
      </right>
      <top style="medium">
        <color auto="1"/>
      </top>
      <bottom style="medium">
        <color auto="1"/>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style="thick">
        <color rgb="FF000000"/>
      </right>
      <top style="medium">
        <color indexed="64"/>
      </top>
      <bottom style="thick">
        <color indexed="64"/>
      </bottom>
      <diagonal/>
    </border>
    <border>
      <left style="thick">
        <color rgb="FF000000"/>
      </left>
      <right/>
      <top/>
      <bottom style="thick">
        <color auto="1"/>
      </bottom>
      <diagonal/>
    </border>
    <border>
      <left/>
      <right style="medium">
        <color rgb="FF000000"/>
      </right>
      <top/>
      <bottom style="thick">
        <color auto="1"/>
      </bottom>
      <diagonal/>
    </border>
    <border>
      <left style="thick">
        <color auto="1"/>
      </left>
      <right style="thick">
        <color rgb="FF000000"/>
      </right>
      <top style="thick">
        <color auto="1"/>
      </top>
      <bottom style="thick">
        <color auto="1"/>
      </bottom>
      <diagonal/>
    </border>
    <border>
      <left style="medium">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ck">
        <color auto="1"/>
      </left>
      <right style="thick">
        <color auto="1"/>
      </right>
      <top style="thick">
        <color auto="1"/>
      </top>
      <bottom style="medium">
        <color auto="1"/>
      </bottom>
      <diagonal/>
    </border>
    <border>
      <left style="thick">
        <color auto="1"/>
      </left>
      <right style="thick">
        <color auto="1"/>
      </right>
      <top/>
      <bottom style="medium">
        <color indexed="64"/>
      </bottom>
      <diagonal/>
    </border>
    <border>
      <left style="thick">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medium">
        <color auto="1"/>
      </left>
      <right style="medium">
        <color auto="1"/>
      </right>
      <top style="thick">
        <color auto="1"/>
      </top>
      <bottom style="medium">
        <color auto="1"/>
      </bottom>
      <diagonal/>
    </border>
    <border>
      <left/>
      <right style="medium">
        <color indexed="64"/>
      </right>
      <top/>
      <bottom style="medium">
        <color indexed="64"/>
      </bottom>
      <diagonal/>
    </border>
    <border>
      <left style="medium">
        <color indexed="64"/>
      </left>
      <right/>
      <top/>
      <bottom style="medium">
        <color indexed="64"/>
      </bottom>
      <diagonal/>
    </border>
    <border>
      <left style="thick">
        <color auto="1"/>
      </left>
      <right style="medium">
        <color indexed="64"/>
      </right>
      <top style="medium">
        <color indexed="64"/>
      </top>
      <bottom style="thick">
        <color auto="1"/>
      </bottom>
      <diagonal/>
    </border>
    <border>
      <left style="medium">
        <color auto="1"/>
      </left>
      <right style="medium">
        <color indexed="64"/>
      </right>
      <top style="medium">
        <color indexed="64"/>
      </top>
      <bottom style="thick">
        <color auto="1"/>
      </bottom>
      <diagonal/>
    </border>
    <border>
      <left style="medium">
        <color indexed="64"/>
      </left>
      <right style="thick">
        <color indexed="64"/>
      </right>
      <top style="medium">
        <color indexed="64"/>
      </top>
      <bottom style="thick">
        <color auto="1"/>
      </bottom>
      <diagonal/>
    </border>
    <border>
      <left/>
      <right style="medium">
        <color indexed="64"/>
      </right>
      <top style="medium">
        <color indexed="64"/>
      </top>
      <bottom style="thick">
        <color auto="1"/>
      </bottom>
      <diagonal/>
    </border>
    <border>
      <left style="thick">
        <color auto="1"/>
      </left>
      <right style="medium">
        <color auto="1"/>
      </right>
      <top/>
      <bottom/>
      <diagonal/>
    </border>
    <border>
      <left style="medium">
        <color auto="1"/>
      </left>
      <right style="medium">
        <color auto="1"/>
      </right>
      <top/>
      <bottom/>
      <diagonal/>
    </border>
    <border>
      <left style="medium">
        <color auto="1"/>
      </left>
      <right style="thick">
        <color auto="1"/>
      </right>
      <top/>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medium">
        <color auto="1"/>
      </left>
      <right style="medium">
        <color auto="1"/>
      </right>
      <top style="thick">
        <color auto="1"/>
      </top>
      <bottom/>
      <diagonal/>
    </border>
    <border>
      <left/>
      <right style="medium">
        <color indexed="64"/>
      </right>
      <top/>
      <bottom/>
      <diagonal/>
    </border>
    <border>
      <left style="medium">
        <color auto="1"/>
      </left>
      <right/>
      <top/>
      <bottom/>
      <diagonal/>
    </border>
    <border>
      <left style="thick">
        <color auto="1"/>
      </left>
      <right style="thick">
        <color auto="1"/>
      </right>
      <top/>
      <bottom/>
      <diagonal/>
    </border>
    <border>
      <left style="thick">
        <color indexed="64"/>
      </left>
      <right style="medium">
        <color indexed="64"/>
      </right>
      <top/>
      <bottom style="medium">
        <color rgb="FF000000"/>
      </bottom>
      <diagonal/>
    </border>
    <border>
      <left style="medium">
        <color indexed="64"/>
      </left>
      <right style="medium">
        <color indexed="64"/>
      </right>
      <top/>
      <bottom style="medium">
        <color rgb="FF000000"/>
      </bottom>
      <diagonal/>
    </border>
    <border>
      <left style="medium">
        <color indexed="64"/>
      </left>
      <right style="thick">
        <color indexed="64"/>
      </right>
      <top/>
      <bottom style="medium">
        <color rgb="FF000000"/>
      </bottom>
      <diagonal/>
    </border>
    <border>
      <left/>
      <right style="medium">
        <color indexed="64"/>
      </right>
      <top/>
      <bottom style="medium">
        <color rgb="FF000000"/>
      </bottom>
      <diagonal/>
    </border>
    <border>
      <left style="medium">
        <color indexed="64"/>
      </left>
      <right/>
      <top/>
      <bottom style="medium">
        <color rgb="FF000000"/>
      </bottom>
      <diagonal/>
    </border>
    <border>
      <left style="thick">
        <color auto="1"/>
      </left>
      <right style="medium">
        <color auto="1"/>
      </right>
      <top style="medium">
        <color rgb="FF000000"/>
      </top>
      <bottom style="medium">
        <color indexed="64"/>
      </bottom>
      <diagonal/>
    </border>
    <border>
      <left style="medium">
        <color auto="1"/>
      </left>
      <right style="medium">
        <color auto="1"/>
      </right>
      <top style="medium">
        <color rgb="FF000000"/>
      </top>
      <bottom style="medium">
        <color indexed="64"/>
      </bottom>
      <diagonal/>
    </border>
    <border>
      <left style="thick">
        <color auto="1"/>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bottom style="thick">
        <color auto="1"/>
      </bottom>
      <diagonal/>
    </border>
    <border>
      <left/>
      <right style="medium">
        <color indexed="64"/>
      </right>
      <top/>
      <bottom style="thick">
        <color indexed="64"/>
      </bottom>
      <diagonal/>
    </border>
    <border>
      <left style="medium">
        <color auto="1"/>
      </left>
      <right/>
      <top/>
      <bottom style="thick">
        <color auto="1"/>
      </bottom>
      <diagonal/>
    </border>
    <border>
      <left/>
      <right style="thick">
        <color rgb="FF000000"/>
      </right>
      <top style="thick">
        <color indexed="64"/>
      </top>
      <bottom style="thick">
        <color indexed="64"/>
      </bottom>
      <diagonal/>
    </border>
    <border>
      <left/>
      <right style="medium">
        <color rgb="FF000000"/>
      </right>
      <top style="thick">
        <color indexed="64"/>
      </top>
      <bottom style="thick">
        <color indexed="64"/>
      </bottom>
      <diagonal/>
    </border>
    <border>
      <left style="thick">
        <color rgb="FF000000"/>
      </left>
      <right/>
      <top style="thick">
        <color auto="1"/>
      </top>
      <bottom style="thick">
        <color auto="1"/>
      </bottom>
      <diagonal/>
    </border>
    <border>
      <left style="thick">
        <color indexed="64"/>
      </left>
      <right/>
      <top/>
      <bottom style="thin">
        <color indexed="64"/>
      </bottom>
      <diagonal/>
    </border>
    <border>
      <left/>
      <right style="thick">
        <color rgb="FF000000"/>
      </right>
      <top style="thick">
        <color indexed="64"/>
      </top>
      <bottom style="medium">
        <color indexed="64"/>
      </bottom>
      <diagonal/>
    </border>
    <border>
      <left/>
      <right style="medium">
        <color rgb="FF000000"/>
      </right>
      <top style="thick">
        <color indexed="64"/>
      </top>
      <bottom style="medium">
        <color indexed="64"/>
      </bottom>
      <diagonal/>
    </border>
    <border>
      <left style="thick">
        <color rgb="FF000000"/>
      </left>
      <right/>
      <top style="thick">
        <color auto="1"/>
      </top>
      <bottom style="medium">
        <color auto="1"/>
      </bottom>
      <diagonal/>
    </border>
    <border>
      <left style="thick">
        <color auto="1"/>
      </left>
      <right style="thick">
        <color auto="1"/>
      </right>
      <top style="medium">
        <color auto="1"/>
      </top>
      <bottom style="thick">
        <color auto="1"/>
      </bottom>
      <diagonal/>
    </border>
    <border>
      <left/>
      <right style="medium">
        <color rgb="FF000000"/>
      </right>
      <top style="medium">
        <color indexed="64"/>
      </top>
      <bottom style="thick">
        <color indexed="64"/>
      </bottom>
      <diagonal/>
    </border>
    <border>
      <left style="medium">
        <color indexed="64"/>
      </left>
      <right/>
      <top style="medium">
        <color indexed="64"/>
      </top>
      <bottom style="thick">
        <color indexed="64"/>
      </bottom>
      <diagonal/>
    </border>
    <border>
      <left style="thick">
        <color rgb="FF000000"/>
      </left>
      <right/>
      <top style="medium">
        <color auto="1"/>
      </top>
      <bottom style="thick">
        <color auto="1"/>
      </bottom>
      <diagonal/>
    </border>
    <border>
      <left style="thick">
        <color auto="1"/>
      </left>
      <right style="thick">
        <color rgb="FF000000"/>
      </right>
      <top/>
      <bottom/>
      <diagonal/>
    </border>
    <border>
      <left style="thick">
        <color auto="1"/>
      </left>
      <right style="thick">
        <color rgb="FF000000"/>
      </right>
      <top style="medium">
        <color rgb="FF000000"/>
      </top>
      <bottom style="medium">
        <color rgb="FF000000"/>
      </bottom>
      <diagonal/>
    </border>
    <border>
      <left style="thick">
        <color auto="1"/>
      </left>
      <right style="thick">
        <color rgb="FF000000"/>
      </right>
      <top/>
      <bottom style="medium">
        <color indexed="64"/>
      </bottom>
      <diagonal/>
    </border>
    <border>
      <left style="thick">
        <color auto="1"/>
      </left>
      <right style="thick">
        <color rgb="FF000000"/>
      </right>
      <top style="medium">
        <color rgb="FF000000"/>
      </top>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bottom style="medium">
        <color rgb="FF000000"/>
      </bottom>
      <diagonal/>
    </border>
    <border>
      <left style="thick">
        <color auto="1"/>
      </left>
      <right/>
      <top/>
      <bottom style="medium">
        <color rgb="FF000000"/>
      </bottom>
      <diagonal/>
    </border>
    <border>
      <left style="thick">
        <color auto="1"/>
      </left>
      <right/>
      <top/>
      <bottom style="medium">
        <color indexed="64"/>
      </bottom>
      <diagonal/>
    </border>
    <border>
      <left style="medium">
        <color indexed="64"/>
      </left>
      <right style="thick">
        <color auto="1"/>
      </right>
      <top style="thick">
        <color auto="1"/>
      </top>
      <bottom style="medium">
        <color auto="1"/>
      </bottom>
      <diagonal/>
    </border>
  </borders>
  <cellStyleXfs count="2">
    <xf numFmtId="0" fontId="0" fillId="0" borderId="0"/>
    <xf numFmtId="9" fontId="1" fillId="0" borderId="0" applyFont="0" applyFill="0" applyBorder="0" applyAlignment="0" applyProtection="0"/>
  </cellStyleXfs>
  <cellXfs count="890">
    <xf numFmtId="0" fontId="0" fillId="0" borderId="0" xfId="0"/>
    <xf numFmtId="0" fontId="4"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9" fillId="2" borderId="14" xfId="0" applyFont="1" applyFill="1" applyBorder="1" applyAlignment="1">
      <alignment horizontal="center" vertical="center"/>
    </xf>
    <xf numFmtId="0" fontId="8" fillId="2" borderId="19" xfId="0" applyFont="1" applyFill="1" applyBorder="1" applyAlignment="1">
      <alignment horizontal="center" vertical="center"/>
    </xf>
    <xf numFmtId="0" fontId="9" fillId="2" borderId="18" xfId="0" applyFont="1" applyFill="1" applyBorder="1" applyAlignment="1">
      <alignment horizontal="center" vertical="center"/>
    </xf>
    <xf numFmtId="0" fontId="8" fillId="2" borderId="25" xfId="0" applyFont="1" applyFill="1" applyBorder="1" applyAlignment="1">
      <alignment horizontal="center" vertical="center"/>
    </xf>
    <xf numFmtId="0" fontId="9" fillId="2" borderId="24" xfId="0" applyFont="1" applyFill="1" applyBorder="1" applyAlignment="1">
      <alignment horizontal="center" vertical="center"/>
    </xf>
    <xf numFmtId="0" fontId="0" fillId="0" borderId="0" xfId="0" applyAlignment="1">
      <alignment horizontal="center" vertical="center"/>
    </xf>
    <xf numFmtId="0" fontId="14" fillId="2" borderId="43" xfId="0" applyFont="1" applyFill="1" applyBorder="1" applyAlignment="1">
      <alignment horizontal="center" vertical="center"/>
    </xf>
    <xf numFmtId="0" fontId="14" fillId="2" borderId="44" xfId="0" applyFont="1" applyFill="1" applyBorder="1" applyAlignment="1">
      <alignment horizontal="center" vertical="center"/>
    </xf>
    <xf numFmtId="0" fontId="14" fillId="2" borderId="45" xfId="0" applyFont="1" applyFill="1" applyBorder="1" applyAlignment="1">
      <alignment horizontal="center" vertical="center"/>
    </xf>
    <xf numFmtId="0" fontId="14" fillId="2" borderId="46" xfId="0" applyFont="1" applyFill="1" applyBorder="1" applyAlignment="1">
      <alignment horizontal="center" vertical="center"/>
    </xf>
    <xf numFmtId="0" fontId="14" fillId="2" borderId="47" xfId="0" applyFont="1" applyFill="1" applyBorder="1" applyAlignment="1">
      <alignment horizontal="center" vertical="center"/>
    </xf>
    <xf numFmtId="0" fontId="14" fillId="2" borderId="48" xfId="0" applyFont="1" applyFill="1" applyBorder="1" applyAlignment="1">
      <alignment horizontal="center" vertical="center"/>
    </xf>
    <xf numFmtId="0" fontId="14" fillId="2" borderId="49" xfId="0" applyFont="1" applyFill="1" applyBorder="1" applyAlignment="1">
      <alignment horizontal="center" vertical="center"/>
    </xf>
    <xf numFmtId="0" fontId="14" fillId="2" borderId="50" xfId="0" applyFont="1" applyFill="1" applyBorder="1" applyAlignment="1">
      <alignment horizontal="center" vertical="center"/>
    </xf>
    <xf numFmtId="0" fontId="14" fillId="2" borderId="51" xfId="0" applyFont="1" applyFill="1" applyBorder="1" applyAlignment="1">
      <alignment horizontal="center" vertical="center"/>
    </xf>
    <xf numFmtId="0" fontId="14" fillId="2" borderId="52" xfId="0" applyFont="1" applyFill="1" applyBorder="1" applyAlignment="1">
      <alignment horizontal="center" vertical="center"/>
    </xf>
    <xf numFmtId="0" fontId="14" fillId="2" borderId="53" xfId="0" applyFont="1" applyFill="1" applyBorder="1" applyAlignment="1">
      <alignment horizontal="center" vertical="center"/>
    </xf>
    <xf numFmtId="0" fontId="14" fillId="2" borderId="54" xfId="0" applyFont="1" applyFill="1" applyBorder="1" applyAlignment="1">
      <alignment horizontal="center" vertical="center"/>
    </xf>
    <xf numFmtId="0" fontId="14" fillId="2" borderId="55" xfId="0" applyFont="1" applyFill="1" applyBorder="1" applyAlignment="1">
      <alignment horizontal="center" vertical="center"/>
    </xf>
    <xf numFmtId="0" fontId="14" fillId="2" borderId="39" xfId="0" applyFont="1" applyFill="1" applyBorder="1" applyAlignment="1">
      <alignment horizontal="center" vertical="center"/>
    </xf>
    <xf numFmtId="0" fontId="14" fillId="2" borderId="56" xfId="0" applyFont="1" applyFill="1" applyBorder="1" applyAlignment="1">
      <alignment horizontal="center" vertical="center"/>
    </xf>
    <xf numFmtId="9" fontId="0" fillId="0" borderId="57" xfId="0" applyNumberFormat="1"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9" fontId="0" fillId="5" borderId="61" xfId="0" applyNumberFormat="1" applyFill="1" applyBorder="1" applyAlignment="1">
      <alignment horizontal="center" vertical="center"/>
    </xf>
    <xf numFmtId="0" fontId="0" fillId="5" borderId="62" xfId="0" applyFill="1" applyBorder="1" applyAlignment="1">
      <alignment horizontal="center" vertical="center"/>
    </xf>
    <xf numFmtId="0" fontId="0" fillId="5" borderId="59" xfId="0" applyFill="1" applyBorder="1" applyAlignment="1">
      <alignment horizontal="center" vertical="center"/>
    </xf>
    <xf numFmtId="0" fontId="0" fillId="5" borderId="63" xfId="0" applyFill="1" applyBorder="1" applyAlignment="1">
      <alignment horizontal="center" vertical="center"/>
    </xf>
    <xf numFmtId="9" fontId="0" fillId="0" borderId="57" xfId="1"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9" fontId="16" fillId="0" borderId="64" xfId="0" applyNumberFormat="1" applyFont="1" applyBorder="1" applyAlignment="1">
      <alignment horizontal="center" vertical="center"/>
    </xf>
    <xf numFmtId="0" fontId="16" fillId="0" borderId="58" xfId="0" applyFont="1" applyBorder="1" applyAlignment="1">
      <alignment horizontal="center" vertical="center"/>
    </xf>
    <xf numFmtId="1" fontId="16" fillId="0" borderId="58" xfId="0" applyNumberFormat="1" applyFont="1" applyBorder="1" applyAlignment="1">
      <alignment horizontal="center" vertical="center"/>
    </xf>
    <xf numFmtId="0" fontId="16" fillId="0" borderId="63" xfId="0" applyFont="1" applyBorder="1" applyAlignment="1">
      <alignment horizontal="center" vertical="center"/>
    </xf>
    <xf numFmtId="9" fontId="16" fillId="5" borderId="61" xfId="1" applyFont="1" applyFill="1" applyBorder="1" applyAlignment="1">
      <alignment horizontal="center" vertical="center"/>
    </xf>
    <xf numFmtId="0" fontId="16" fillId="5" borderId="58" xfId="0" applyFont="1" applyFill="1" applyBorder="1" applyAlignment="1">
      <alignment horizontal="center" vertical="center"/>
    </xf>
    <xf numFmtId="1" fontId="16" fillId="5" borderId="59" xfId="0" applyNumberFormat="1" applyFont="1" applyFill="1" applyBorder="1" applyAlignment="1">
      <alignment horizontal="center" vertical="center"/>
    </xf>
    <xf numFmtId="1" fontId="16" fillId="5" borderId="58" xfId="0" applyNumberFormat="1" applyFont="1" applyFill="1" applyBorder="1" applyAlignment="1">
      <alignment horizontal="center" vertical="center"/>
    </xf>
    <xf numFmtId="0" fontId="16" fillId="5" borderId="63" xfId="0" applyFont="1" applyFill="1" applyBorder="1" applyAlignment="1">
      <alignment horizontal="center" vertical="center"/>
    </xf>
    <xf numFmtId="1" fontId="16" fillId="0" borderId="59" xfId="0" applyNumberFormat="1" applyFont="1" applyBorder="1" applyAlignment="1">
      <alignment horizontal="center" vertical="center"/>
    </xf>
    <xf numFmtId="9" fontId="16" fillId="5" borderId="64" xfId="0" applyNumberFormat="1" applyFont="1" applyFill="1" applyBorder="1" applyAlignment="1">
      <alignment horizontal="center" vertical="center"/>
    </xf>
    <xf numFmtId="0" fontId="16" fillId="0" borderId="62" xfId="0" applyFont="1" applyBorder="1" applyAlignment="1">
      <alignment horizontal="center" vertical="center"/>
    </xf>
    <xf numFmtId="0" fontId="0" fillId="5" borderId="58" xfId="0" applyFill="1" applyBorder="1" applyAlignment="1">
      <alignment horizontal="center" vertical="center"/>
    </xf>
    <xf numFmtId="9" fontId="0" fillId="0" borderId="65" xfId="0" applyNumberFormat="1" applyBorder="1" applyAlignment="1">
      <alignment horizontal="center" vertical="center"/>
    </xf>
    <xf numFmtId="0" fontId="0" fillId="0" borderId="66" xfId="0" applyBorder="1" applyAlignment="1">
      <alignment horizontal="center" vertical="center"/>
    </xf>
    <xf numFmtId="9" fontId="0" fillId="5" borderId="67" xfId="1" applyFont="1" applyFill="1" applyBorder="1" applyAlignment="1">
      <alignment horizontal="center" vertical="center"/>
    </xf>
    <xf numFmtId="0" fontId="0" fillId="5" borderId="68" xfId="0" applyFill="1" applyBorder="1" applyAlignment="1">
      <alignment horizontal="center" vertical="center"/>
    </xf>
    <xf numFmtId="9" fontId="0" fillId="0" borderId="65" xfId="1" applyFont="1" applyBorder="1" applyAlignment="1">
      <alignment horizontal="center" vertical="center"/>
    </xf>
    <xf numFmtId="0" fontId="0" fillId="0" borderId="68" xfId="0" applyBorder="1" applyAlignment="1">
      <alignment horizontal="center" vertical="center"/>
    </xf>
    <xf numFmtId="9" fontId="16" fillId="0" borderId="67" xfId="0" applyNumberFormat="1" applyFont="1" applyBorder="1" applyAlignment="1">
      <alignment horizontal="center" vertical="center"/>
    </xf>
    <xf numFmtId="0" fontId="16" fillId="0" borderId="66" xfId="0" applyFont="1" applyBorder="1" applyAlignment="1">
      <alignment horizontal="center" vertical="center"/>
    </xf>
    <xf numFmtId="1" fontId="16" fillId="0" borderId="66" xfId="0" applyNumberFormat="1" applyFont="1" applyBorder="1" applyAlignment="1">
      <alignment horizontal="center" vertical="center"/>
    </xf>
    <xf numFmtId="0" fontId="16" fillId="0" borderId="68" xfId="0" applyFont="1" applyBorder="1" applyAlignment="1">
      <alignment horizontal="center" vertical="center"/>
    </xf>
    <xf numFmtId="9" fontId="16" fillId="5" borderId="67" xfId="1" applyFont="1" applyFill="1" applyBorder="1" applyAlignment="1">
      <alignment horizontal="center" vertical="center"/>
    </xf>
    <xf numFmtId="0" fontId="16" fillId="5" borderId="66" xfId="0" applyFont="1" applyFill="1" applyBorder="1" applyAlignment="1">
      <alignment horizontal="center" vertical="center"/>
    </xf>
    <xf numFmtId="1" fontId="16" fillId="5" borderId="66" xfId="0" applyNumberFormat="1" applyFont="1" applyFill="1" applyBorder="1" applyAlignment="1">
      <alignment horizontal="center" vertical="center"/>
    </xf>
    <xf numFmtId="0" fontId="16" fillId="5" borderId="68" xfId="0" applyFont="1" applyFill="1" applyBorder="1" applyAlignment="1">
      <alignment horizontal="center" vertical="center"/>
    </xf>
    <xf numFmtId="9" fontId="16" fillId="5" borderId="67" xfId="0" applyNumberFormat="1" applyFont="1" applyFill="1" applyBorder="1" applyAlignment="1">
      <alignment horizontal="center" vertical="center"/>
    </xf>
    <xf numFmtId="0" fontId="0" fillId="5" borderId="66" xfId="0" applyFill="1" applyBorder="1" applyAlignment="1">
      <alignment horizontal="center" vertical="center"/>
    </xf>
    <xf numFmtId="9" fontId="0" fillId="0" borderId="69" xfId="0" applyNumberFormat="1" applyBorder="1" applyAlignment="1">
      <alignment horizontal="center" vertical="center"/>
    </xf>
    <xf numFmtId="9" fontId="0" fillId="5" borderId="70" xfId="1" applyFont="1" applyFill="1" applyBorder="1" applyAlignment="1">
      <alignment horizontal="center" vertical="center"/>
    </xf>
    <xf numFmtId="9" fontId="0" fillId="0" borderId="69" xfId="1" applyFont="1" applyBorder="1" applyAlignment="1">
      <alignment horizontal="center" vertical="center"/>
    </xf>
    <xf numFmtId="9" fontId="16" fillId="5" borderId="70" xfId="1" applyFont="1" applyFill="1" applyBorder="1" applyAlignment="1">
      <alignment horizontal="center" vertical="center"/>
    </xf>
    <xf numFmtId="0" fontId="0" fillId="0" borderId="54" xfId="0" applyBorder="1" applyAlignment="1">
      <alignment horizontal="center" vertical="center"/>
    </xf>
    <xf numFmtId="0" fontId="0" fillId="0" borderId="56" xfId="0" applyBorder="1" applyAlignment="1">
      <alignment horizontal="center" vertical="center"/>
    </xf>
    <xf numFmtId="9" fontId="0" fillId="5" borderId="53" xfId="1" applyFont="1" applyFill="1" applyBorder="1" applyAlignment="1">
      <alignment horizontal="center" vertical="center"/>
    </xf>
    <xf numFmtId="0" fontId="0" fillId="5" borderId="54" xfId="0" applyFill="1" applyBorder="1" applyAlignment="1">
      <alignment horizontal="center" vertical="center"/>
    </xf>
    <xf numFmtId="0" fontId="0" fillId="5" borderId="56" xfId="0" applyFill="1" applyBorder="1" applyAlignment="1">
      <alignment horizontal="center" vertical="center"/>
    </xf>
    <xf numFmtId="9" fontId="0" fillId="0" borderId="73" xfId="1" applyFont="1" applyBorder="1" applyAlignment="1">
      <alignment horizontal="center" vertical="center"/>
    </xf>
    <xf numFmtId="9" fontId="16" fillId="0" borderId="53" xfId="0" applyNumberFormat="1" applyFont="1" applyBorder="1" applyAlignment="1">
      <alignment horizontal="center" vertical="center"/>
    </xf>
    <xf numFmtId="0" fontId="16" fillId="0" borderId="54" xfId="0" applyFont="1" applyBorder="1" applyAlignment="1">
      <alignment horizontal="center" vertical="center"/>
    </xf>
    <xf numFmtId="1" fontId="16" fillId="0" borderId="54" xfId="0" applyNumberFormat="1" applyFont="1" applyBorder="1" applyAlignment="1">
      <alignment horizontal="center" vertical="center"/>
    </xf>
    <xf numFmtId="0" fontId="16" fillId="0" borderId="56" xfId="0" applyFont="1" applyBorder="1" applyAlignment="1">
      <alignment horizontal="center" vertical="center"/>
    </xf>
    <xf numFmtId="9" fontId="16" fillId="5" borderId="53" xfId="1" applyFont="1" applyFill="1" applyBorder="1" applyAlignment="1">
      <alignment horizontal="center" vertical="center"/>
    </xf>
    <xf numFmtId="0" fontId="16" fillId="5" borderId="54" xfId="0" applyFont="1" applyFill="1" applyBorder="1" applyAlignment="1">
      <alignment horizontal="center" vertical="center"/>
    </xf>
    <xf numFmtId="1" fontId="16" fillId="5" borderId="45" xfId="0" applyNumberFormat="1" applyFont="1" applyFill="1" applyBorder="1" applyAlignment="1">
      <alignment horizontal="center" vertical="center"/>
    </xf>
    <xf numFmtId="1" fontId="16" fillId="5" borderId="54" xfId="0" applyNumberFormat="1" applyFont="1" applyFill="1" applyBorder="1" applyAlignment="1">
      <alignment horizontal="center" vertical="center"/>
    </xf>
    <xf numFmtId="0" fontId="16" fillId="5" borderId="56" xfId="0" applyFont="1" applyFill="1" applyBorder="1" applyAlignment="1">
      <alignment horizontal="center" vertical="center"/>
    </xf>
    <xf numFmtId="9" fontId="16" fillId="5" borderId="53" xfId="0" applyNumberFormat="1" applyFont="1" applyFill="1" applyBorder="1" applyAlignment="1">
      <alignment horizontal="center" vertical="center"/>
    </xf>
    <xf numFmtId="0" fontId="0" fillId="0" borderId="74" xfId="0" applyBorder="1" applyAlignment="1">
      <alignment horizontal="center" vertical="center"/>
    </xf>
    <xf numFmtId="0" fontId="0" fillId="0" borderId="64" xfId="0" applyBorder="1" applyAlignment="1">
      <alignment horizontal="center" vertical="center"/>
    </xf>
    <xf numFmtId="0" fontId="0" fillId="0" borderId="77" xfId="0" applyBorder="1" applyAlignment="1">
      <alignment horizontal="center" vertical="center"/>
    </xf>
    <xf numFmtId="0" fontId="0" fillId="5" borderId="78" xfId="0" applyFill="1" applyBorder="1" applyAlignment="1">
      <alignment horizontal="center" vertical="center"/>
    </xf>
    <xf numFmtId="0" fontId="0" fillId="5" borderId="79" xfId="0" applyFill="1" applyBorder="1" applyAlignment="1">
      <alignment horizontal="center" vertical="center"/>
    </xf>
    <xf numFmtId="0" fontId="0" fillId="5" borderId="80" xfId="0" applyFill="1" applyBorder="1" applyAlignment="1">
      <alignment horizontal="center" vertical="center"/>
    </xf>
    <xf numFmtId="0" fontId="0" fillId="0" borderId="81" xfId="0" applyBorder="1" applyAlignment="1">
      <alignment horizontal="center" vertical="center"/>
    </xf>
    <xf numFmtId="0" fontId="16" fillId="0" borderId="64" xfId="0" applyFont="1" applyBorder="1" applyAlignment="1">
      <alignment horizontal="center" vertical="center"/>
    </xf>
    <xf numFmtId="0" fontId="16" fillId="0" borderId="77" xfId="0" applyFont="1" applyBorder="1" applyAlignment="1">
      <alignment horizontal="center" vertical="center"/>
    </xf>
    <xf numFmtId="0" fontId="16" fillId="0" borderId="80" xfId="0" applyFont="1" applyBorder="1" applyAlignment="1">
      <alignment horizontal="center" vertical="center"/>
    </xf>
    <xf numFmtId="0" fontId="16" fillId="0" borderId="82" xfId="0" applyFont="1" applyBorder="1" applyAlignment="1">
      <alignment horizontal="center" vertical="center"/>
    </xf>
    <xf numFmtId="0" fontId="16" fillId="5" borderId="78" xfId="0" applyFont="1" applyFill="1" applyBorder="1" applyAlignment="1">
      <alignment horizontal="center" vertical="center"/>
    </xf>
    <xf numFmtId="0" fontId="16" fillId="5" borderId="79" xfId="0" applyFont="1" applyFill="1" applyBorder="1" applyAlignment="1">
      <alignment horizontal="center" vertical="center"/>
    </xf>
    <xf numFmtId="0" fontId="16" fillId="5" borderId="80" xfId="0" applyFont="1" applyFill="1" applyBorder="1" applyAlignment="1">
      <alignment horizontal="center" vertical="center"/>
    </xf>
    <xf numFmtId="0" fontId="16" fillId="5" borderId="82" xfId="0" applyFont="1" applyFill="1" applyBorder="1" applyAlignment="1">
      <alignment horizontal="center" vertical="center"/>
    </xf>
    <xf numFmtId="0" fontId="16" fillId="5" borderId="64" xfId="0" applyFont="1" applyFill="1" applyBorder="1" applyAlignment="1">
      <alignment horizontal="center" vertical="center"/>
    </xf>
    <xf numFmtId="0" fontId="16" fillId="5" borderId="77" xfId="0" applyFont="1" applyFill="1" applyBorder="1" applyAlignment="1">
      <alignment horizontal="center" vertical="center"/>
    </xf>
    <xf numFmtId="0" fontId="16" fillId="0" borderId="59" xfId="0" applyFont="1" applyBorder="1" applyAlignment="1">
      <alignment horizontal="center" vertical="center"/>
    </xf>
    <xf numFmtId="0" fontId="16" fillId="0" borderId="60" xfId="0" applyFont="1" applyBorder="1" applyAlignment="1">
      <alignment horizontal="center" vertical="center"/>
    </xf>
    <xf numFmtId="0" fontId="0" fillId="0" borderId="67" xfId="0" applyBorder="1" applyAlignment="1">
      <alignment horizontal="center" vertical="center"/>
    </xf>
    <xf numFmtId="0" fontId="0" fillId="0" borderId="83" xfId="0" applyBorder="1" applyAlignment="1">
      <alignment horizontal="center" vertical="center"/>
    </xf>
    <xf numFmtId="0" fontId="0" fillId="5" borderId="67" xfId="0" applyFill="1" applyBorder="1" applyAlignment="1">
      <alignment horizontal="center" vertical="center"/>
    </xf>
    <xf numFmtId="0" fontId="0" fillId="5" borderId="83" xfId="0" applyFill="1" applyBorder="1" applyAlignment="1">
      <alignment horizontal="center" vertical="center"/>
    </xf>
    <xf numFmtId="0" fontId="0" fillId="0" borderId="57" xfId="0" applyBorder="1" applyAlignment="1">
      <alignment horizontal="center" vertical="center"/>
    </xf>
    <xf numFmtId="0" fontId="16" fillId="0" borderId="67" xfId="0" applyFont="1" applyBorder="1" applyAlignment="1">
      <alignment horizontal="center" vertical="center"/>
    </xf>
    <xf numFmtId="0" fontId="16" fillId="0" borderId="83" xfId="0" applyFont="1" applyBorder="1" applyAlignment="1">
      <alignment horizontal="center" vertical="center"/>
    </xf>
    <xf numFmtId="0" fontId="16" fillId="5" borderId="67" xfId="0" applyFont="1" applyFill="1" applyBorder="1" applyAlignment="1">
      <alignment horizontal="center" vertical="center"/>
    </xf>
    <xf numFmtId="0" fontId="16" fillId="5" borderId="83" xfId="0" applyFont="1" applyFill="1" applyBorder="1" applyAlignment="1">
      <alignment horizontal="center" vertical="center"/>
    </xf>
    <xf numFmtId="0" fontId="0" fillId="5" borderId="70" xfId="0" applyFill="1" applyBorder="1" applyAlignment="1">
      <alignment horizontal="center" vertical="center"/>
    </xf>
    <xf numFmtId="0" fontId="0" fillId="5" borderId="84" xfId="0" applyFill="1" applyBorder="1" applyAlignment="1">
      <alignment horizontal="center" vertical="center"/>
    </xf>
    <xf numFmtId="0" fontId="0" fillId="5" borderId="85" xfId="0" applyFill="1" applyBorder="1" applyAlignment="1">
      <alignment horizontal="center" vertical="center"/>
    </xf>
    <xf numFmtId="0" fontId="0" fillId="5" borderId="86" xfId="0" applyFill="1" applyBorder="1" applyAlignment="1">
      <alignment horizontal="center" vertical="center"/>
    </xf>
    <xf numFmtId="0" fontId="0" fillId="0" borderId="69" xfId="0" applyBorder="1" applyAlignment="1">
      <alignment horizontal="center" vertical="center"/>
    </xf>
    <xf numFmtId="0" fontId="0" fillId="0" borderId="84" xfId="0" applyBorder="1" applyAlignment="1">
      <alignment horizontal="center" vertical="center"/>
    </xf>
    <xf numFmtId="0" fontId="0" fillId="0" borderId="85" xfId="0" applyBorder="1" applyAlignment="1">
      <alignment horizontal="center" vertical="center"/>
    </xf>
    <xf numFmtId="0" fontId="16" fillId="0" borderId="85" xfId="0" applyFont="1" applyBorder="1" applyAlignment="1">
      <alignment horizontal="center" vertical="center"/>
    </xf>
    <xf numFmtId="0" fontId="16" fillId="0" borderId="86" xfId="0" applyFont="1" applyBorder="1" applyAlignment="1">
      <alignment horizontal="center" vertical="center"/>
    </xf>
    <xf numFmtId="0" fontId="16" fillId="5" borderId="70" xfId="0" applyFont="1" applyFill="1" applyBorder="1" applyAlignment="1">
      <alignment horizontal="center" vertical="center"/>
    </xf>
    <xf numFmtId="0" fontId="16" fillId="5" borderId="84" xfId="0" applyFont="1" applyFill="1" applyBorder="1" applyAlignment="1">
      <alignment horizontal="center" vertical="center"/>
    </xf>
    <xf numFmtId="0" fontId="16" fillId="5" borderId="85" xfId="0" applyFont="1" applyFill="1" applyBorder="1" applyAlignment="1">
      <alignment horizontal="center" vertical="center"/>
    </xf>
    <xf numFmtId="0" fontId="16" fillId="5" borderId="86" xfId="0" applyFont="1" applyFill="1" applyBorder="1" applyAlignment="1">
      <alignment horizontal="center" vertical="center"/>
    </xf>
    <xf numFmtId="0" fontId="16" fillId="0" borderId="84" xfId="0" applyFont="1" applyBorder="1" applyAlignment="1">
      <alignment horizontal="center" vertical="center"/>
    </xf>
    <xf numFmtId="0" fontId="0" fillId="0" borderId="65"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center" vertical="center"/>
    </xf>
    <xf numFmtId="0" fontId="16" fillId="0" borderId="53" xfId="0" applyFont="1" applyBorder="1" applyAlignment="1">
      <alignment horizontal="center" vertical="center"/>
    </xf>
    <xf numFmtId="0" fontId="16" fillId="0" borderId="55" xfId="0" applyFont="1" applyBorder="1" applyAlignment="1">
      <alignment horizontal="center" vertical="center"/>
    </xf>
    <xf numFmtId="0" fontId="16" fillId="5" borderId="53" xfId="0" applyFont="1" applyFill="1" applyBorder="1" applyAlignment="1">
      <alignment horizontal="center" vertical="center"/>
    </xf>
    <xf numFmtId="0" fontId="16" fillId="5" borderId="55" xfId="0" applyFont="1" applyFill="1" applyBorder="1" applyAlignment="1">
      <alignment horizontal="center" vertical="center"/>
    </xf>
    <xf numFmtId="9" fontId="0" fillId="0" borderId="64" xfId="0" applyNumberFormat="1" applyBorder="1" applyAlignment="1">
      <alignment horizontal="center" vertical="center"/>
    </xf>
    <xf numFmtId="1" fontId="0" fillId="0" borderId="58" xfId="0" applyNumberFormat="1" applyBorder="1" applyAlignment="1">
      <alignment horizontal="center" vertical="center"/>
    </xf>
    <xf numFmtId="1" fontId="0" fillId="0" borderId="59" xfId="0" applyNumberFormat="1" applyBorder="1" applyAlignment="1">
      <alignment horizontal="center" vertical="center"/>
    </xf>
    <xf numFmtId="9" fontId="0" fillId="5" borderId="64" xfId="1" applyFont="1" applyFill="1" applyBorder="1" applyAlignment="1">
      <alignment horizontal="center" vertical="center"/>
    </xf>
    <xf numFmtId="1" fontId="0" fillId="5" borderId="58" xfId="0" applyNumberFormat="1" applyFill="1" applyBorder="1" applyAlignment="1">
      <alignment horizontal="center" vertical="center"/>
    </xf>
    <xf numFmtId="9" fontId="0" fillId="0" borderId="81" xfId="0" applyNumberFormat="1" applyBorder="1" applyAlignment="1">
      <alignment horizontal="center" vertical="center"/>
    </xf>
    <xf numFmtId="165" fontId="0" fillId="0" borderId="58" xfId="0" applyNumberFormat="1" applyBorder="1" applyAlignment="1">
      <alignment horizontal="center" vertical="center"/>
    </xf>
    <xf numFmtId="9" fontId="16" fillId="5" borderId="64" xfId="1" applyFont="1" applyFill="1" applyBorder="1" applyAlignment="1">
      <alignment horizontal="center" vertical="center"/>
    </xf>
    <xf numFmtId="1" fontId="16" fillId="0" borderId="66" xfId="0" applyNumberFormat="1" applyFont="1" applyBorder="1" applyAlignment="1">
      <alignment horizontal="left" vertical="center" indent="1"/>
    </xf>
    <xf numFmtId="9" fontId="0" fillId="0" borderId="67" xfId="0" applyNumberFormat="1" applyBorder="1" applyAlignment="1">
      <alignment horizontal="center" vertical="center"/>
    </xf>
    <xf numFmtId="1" fontId="0" fillId="0" borderId="66" xfId="0" applyNumberFormat="1" applyBorder="1" applyAlignment="1">
      <alignment horizontal="center" vertical="center"/>
    </xf>
    <xf numFmtId="1" fontId="0" fillId="0" borderId="62" xfId="0" applyNumberFormat="1" applyBorder="1" applyAlignment="1">
      <alignment horizontal="center" vertical="center"/>
    </xf>
    <xf numFmtId="9" fontId="0" fillId="5" borderId="61" xfId="1" applyFont="1" applyFill="1" applyBorder="1" applyAlignment="1">
      <alignment horizontal="center" vertical="center"/>
    </xf>
    <xf numFmtId="1" fontId="0" fillId="5" borderId="66" xfId="0" applyNumberFormat="1" applyFill="1" applyBorder="1" applyAlignment="1">
      <alignment horizontal="center" vertical="center"/>
    </xf>
    <xf numFmtId="165" fontId="0" fillId="0" borderId="66" xfId="0" applyNumberFormat="1" applyBorder="1" applyAlignment="1">
      <alignment horizontal="center" vertical="center"/>
    </xf>
    <xf numFmtId="9" fontId="0" fillId="0" borderId="53" xfId="0" applyNumberFormat="1" applyBorder="1" applyAlignment="1">
      <alignment horizontal="center" vertical="center"/>
    </xf>
    <xf numFmtId="1" fontId="0" fillId="0" borderId="54" xfId="0" applyNumberFormat="1" applyBorder="1" applyAlignment="1">
      <alignment horizontal="center" vertical="center"/>
    </xf>
    <xf numFmtId="1" fontId="0" fillId="0" borderId="44" xfId="0" applyNumberFormat="1" applyBorder="1" applyAlignment="1">
      <alignment horizontal="center" vertical="center"/>
    </xf>
    <xf numFmtId="1" fontId="0" fillId="5" borderId="54" xfId="0" applyNumberFormat="1" applyFill="1" applyBorder="1" applyAlignment="1">
      <alignment horizontal="center" vertical="center"/>
    </xf>
    <xf numFmtId="9" fontId="0" fillId="0" borderId="73" xfId="0" applyNumberFormat="1" applyBorder="1" applyAlignment="1">
      <alignment horizontal="center" vertical="center"/>
    </xf>
    <xf numFmtId="165" fontId="0" fillId="0" borderId="54" xfId="0" applyNumberFormat="1" applyBorder="1" applyAlignment="1">
      <alignment horizontal="center" vertical="center"/>
    </xf>
    <xf numFmtId="0" fontId="16" fillId="0" borderId="74" xfId="0" applyFont="1" applyBorder="1" applyAlignment="1">
      <alignment horizontal="center" vertical="center"/>
    </xf>
    <xf numFmtId="0" fontId="0" fillId="0" borderId="77" xfId="0" applyBorder="1"/>
    <xf numFmtId="0" fontId="0" fillId="0" borderId="60" xfId="0" applyBorder="1"/>
    <xf numFmtId="0" fontId="0" fillId="5" borderId="64" xfId="0" applyFill="1" applyBorder="1" applyAlignment="1">
      <alignment horizontal="center" vertical="center"/>
    </xf>
    <xf numFmtId="0" fontId="0" fillId="5" borderId="77" xfId="0" applyFill="1" applyBorder="1" applyAlignment="1">
      <alignment horizontal="center" vertical="center"/>
    </xf>
    <xf numFmtId="0" fontId="16" fillId="0" borderId="77" xfId="0" applyFont="1" applyBorder="1"/>
    <xf numFmtId="0" fontId="16" fillId="0" borderId="63" xfId="0" applyFont="1" applyBorder="1"/>
    <xf numFmtId="0" fontId="0" fillId="0" borderId="83" xfId="0" applyBorder="1"/>
    <xf numFmtId="0" fontId="0" fillId="0" borderId="68" xfId="0" applyBorder="1"/>
    <xf numFmtId="0" fontId="0" fillId="5" borderId="61" xfId="0" applyFill="1" applyBorder="1" applyAlignment="1">
      <alignment horizontal="center" vertical="center"/>
    </xf>
    <xf numFmtId="0" fontId="0" fillId="5" borderId="60" xfId="0" applyFill="1" applyBorder="1" applyAlignment="1">
      <alignment horizontal="center" vertical="center"/>
    </xf>
    <xf numFmtId="0" fontId="16" fillId="0" borderId="83" xfId="0" applyFont="1" applyBorder="1"/>
    <xf numFmtId="0" fontId="16" fillId="0" borderId="68" xfId="0" applyFont="1" applyBorder="1"/>
    <xf numFmtId="0" fontId="16" fillId="5" borderId="61" xfId="0" applyFont="1" applyFill="1" applyBorder="1" applyAlignment="1">
      <alignment horizontal="center" vertical="center"/>
    </xf>
    <xf numFmtId="0" fontId="16" fillId="5" borderId="62" xfId="0" applyFont="1" applyFill="1" applyBorder="1" applyAlignment="1">
      <alignment horizontal="center" vertical="center"/>
    </xf>
    <xf numFmtId="0" fontId="16" fillId="5" borderId="59" xfId="0" applyFont="1" applyFill="1" applyBorder="1" applyAlignment="1">
      <alignment horizontal="center" vertical="center"/>
    </xf>
    <xf numFmtId="0" fontId="16" fillId="5" borderId="60" xfId="0" applyFont="1" applyFill="1" applyBorder="1" applyAlignment="1">
      <alignment horizontal="center" vertical="center"/>
    </xf>
    <xf numFmtId="0" fontId="16" fillId="0" borderId="55" xfId="0" applyFont="1" applyBorder="1"/>
    <xf numFmtId="0" fontId="16" fillId="0" borderId="86" xfId="0" applyFont="1" applyBorder="1"/>
    <xf numFmtId="9" fontId="0" fillId="0" borderId="81" xfId="1" applyFont="1" applyBorder="1" applyAlignment="1">
      <alignment horizontal="center" vertical="center"/>
    </xf>
    <xf numFmtId="0" fontId="16" fillId="0" borderId="63" xfId="0" applyFont="1" applyBorder="1" applyAlignment="1">
      <alignment horizontal="center"/>
    </xf>
    <xf numFmtId="0" fontId="16" fillId="0" borderId="81" xfId="0" applyFont="1" applyBorder="1" applyAlignment="1">
      <alignment horizontal="center" vertical="center"/>
    </xf>
    <xf numFmtId="1" fontId="16" fillId="0" borderId="62" xfId="0" applyNumberFormat="1" applyFont="1" applyBorder="1" applyAlignment="1">
      <alignment horizontal="center" vertical="center"/>
    </xf>
    <xf numFmtId="0" fontId="16" fillId="0" borderId="68" xfId="0" applyFont="1" applyBorder="1" applyAlignment="1">
      <alignment horizontal="center"/>
    </xf>
    <xf numFmtId="0" fontId="16" fillId="0" borderId="65" xfId="0" applyFont="1" applyBorder="1" applyAlignment="1">
      <alignment horizontal="center" vertical="center"/>
    </xf>
    <xf numFmtId="0" fontId="0" fillId="5" borderId="53" xfId="0" applyFill="1" applyBorder="1" applyAlignment="1">
      <alignment horizontal="center" vertical="center"/>
    </xf>
    <xf numFmtId="0" fontId="0" fillId="5" borderId="55" xfId="0" applyFill="1" applyBorder="1" applyAlignment="1">
      <alignment horizontal="center" vertical="center"/>
    </xf>
    <xf numFmtId="0" fontId="16" fillId="0" borderId="54" xfId="0" applyFont="1" applyBorder="1" applyAlignment="1">
      <alignment horizontal="center"/>
    </xf>
    <xf numFmtId="0" fontId="16" fillId="0" borderId="56" xfId="0" applyFont="1" applyBorder="1" applyAlignment="1">
      <alignment horizontal="center"/>
    </xf>
    <xf numFmtId="0" fontId="16" fillId="0" borderId="73" xfId="0" applyFont="1" applyBorder="1" applyAlignment="1">
      <alignment horizontal="center" vertical="center"/>
    </xf>
    <xf numFmtId="0" fontId="0" fillId="0" borderId="61" xfId="0" applyBorder="1" applyAlignment="1">
      <alignment horizontal="center" vertical="center"/>
    </xf>
    <xf numFmtId="0" fontId="0" fillId="0" borderId="59" xfId="0" applyBorder="1"/>
    <xf numFmtId="0" fontId="0" fillId="0" borderId="59" xfId="0" applyBorder="1" applyAlignment="1">
      <alignment horizontal="center"/>
    </xf>
    <xf numFmtId="0" fontId="16" fillId="0" borderId="61" xfId="0" applyFont="1" applyBorder="1" applyAlignment="1">
      <alignment horizontal="center" vertical="center"/>
    </xf>
    <xf numFmtId="0" fontId="16" fillId="0" borderId="59" xfId="0" applyFont="1" applyBorder="1"/>
    <xf numFmtId="0" fontId="16" fillId="0" borderId="60" xfId="0" applyFont="1" applyBorder="1"/>
    <xf numFmtId="0" fontId="0" fillId="0" borderId="55" xfId="0" applyBorder="1"/>
    <xf numFmtId="0" fontId="0" fillId="0" borderId="55" xfId="0" applyBorder="1" applyAlignment="1">
      <alignment horizontal="center"/>
    </xf>
    <xf numFmtId="0" fontId="0" fillId="0" borderId="44" xfId="0" applyBorder="1" applyAlignment="1">
      <alignment horizontal="center" vertical="center"/>
    </xf>
    <xf numFmtId="0" fontId="0" fillId="0" borderId="56" xfId="0" applyBorder="1"/>
    <xf numFmtId="0" fontId="16" fillId="0" borderId="69" xfId="0" applyFont="1" applyBorder="1" applyAlignment="1">
      <alignment horizontal="center" vertical="center"/>
    </xf>
    <xf numFmtId="0" fontId="16" fillId="0" borderId="70" xfId="0" applyFont="1" applyBorder="1" applyAlignment="1">
      <alignment horizontal="center" vertical="center"/>
    </xf>
    <xf numFmtId="0" fontId="0" fillId="5" borderId="87" xfId="0" applyFill="1" applyBorder="1" applyAlignment="1">
      <alignment horizontal="center" vertical="center"/>
    </xf>
    <xf numFmtId="0" fontId="0" fillId="5" borderId="88" xfId="0" applyFill="1" applyBorder="1" applyAlignment="1">
      <alignment horizontal="center" vertical="center"/>
    </xf>
    <xf numFmtId="0" fontId="0" fillId="5" borderId="89" xfId="0" applyFill="1" applyBorder="1" applyAlignment="1">
      <alignment horizontal="center" vertical="center"/>
    </xf>
    <xf numFmtId="0" fontId="16" fillId="0" borderId="64" xfId="0" applyFont="1" applyBorder="1"/>
    <xf numFmtId="0" fontId="16" fillId="0" borderId="57" xfId="0" applyFont="1" applyBorder="1" applyAlignment="1">
      <alignment horizontal="center" vertical="center"/>
    </xf>
    <xf numFmtId="0" fontId="16" fillId="0" borderId="61" xfId="0" applyFont="1" applyBorder="1"/>
    <xf numFmtId="0" fontId="0" fillId="0" borderId="70" xfId="0" applyBorder="1" applyAlignment="1">
      <alignment horizontal="center" vertical="center"/>
    </xf>
    <xf numFmtId="0" fontId="0" fillId="0" borderId="85" xfId="0" applyBorder="1"/>
    <xf numFmtId="0" fontId="16" fillId="0" borderId="85" xfId="0" applyFont="1" applyBorder="1"/>
    <xf numFmtId="0" fontId="16" fillId="0" borderId="70" xfId="0" applyFont="1" applyBorder="1"/>
    <xf numFmtId="0" fontId="0" fillId="5" borderId="90" xfId="0" applyFill="1" applyBorder="1" applyAlignment="1">
      <alignment horizontal="center" vertical="center"/>
    </xf>
    <xf numFmtId="0" fontId="0" fillId="0" borderId="73" xfId="0" applyBorder="1" applyAlignment="1">
      <alignment horizontal="center" vertical="center"/>
    </xf>
    <xf numFmtId="0" fontId="16" fillId="0" borderId="56" xfId="0" applyFont="1" applyBorder="1"/>
    <xf numFmtId="0" fontId="23" fillId="3" borderId="114" xfId="0" applyFont="1" applyFill="1" applyBorder="1"/>
    <xf numFmtId="0" fontId="24" fillId="3" borderId="5" xfId="0" applyFont="1" applyFill="1" applyBorder="1" applyAlignment="1">
      <alignment horizontal="center" vertical="center"/>
    </xf>
    <xf numFmtId="0" fontId="24" fillId="3" borderId="6" xfId="0" applyFont="1" applyFill="1" applyBorder="1" applyAlignment="1">
      <alignment horizontal="center" vertical="center"/>
    </xf>
    <xf numFmtId="0" fontId="25" fillId="3" borderId="5" xfId="0" applyFont="1" applyFill="1" applyBorder="1" applyAlignment="1">
      <alignment horizontal="center" vertical="center"/>
    </xf>
    <xf numFmtId="0" fontId="23" fillId="3" borderId="116" xfId="0" applyFont="1" applyFill="1" applyBorder="1"/>
    <xf numFmtId="0" fontId="26" fillId="3" borderId="117"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7" xfId="0" applyFont="1" applyFill="1" applyBorder="1" applyAlignment="1">
      <alignment horizontal="center" vertical="center"/>
    </xf>
    <xf numFmtId="0" fontId="26" fillId="3" borderId="117" xfId="0" applyFont="1" applyFill="1" applyBorder="1" applyAlignment="1">
      <alignment horizontal="center" vertical="center"/>
    </xf>
    <xf numFmtId="0" fontId="27" fillId="3" borderId="117" xfId="0" applyFont="1" applyFill="1" applyBorder="1" applyAlignment="1">
      <alignment horizontal="center" vertical="center" wrapText="1"/>
    </xf>
    <xf numFmtId="0" fontId="28" fillId="3" borderId="117" xfId="0" applyFont="1" applyFill="1" applyBorder="1" applyAlignment="1">
      <alignment horizontal="center" vertical="center" wrapText="1"/>
    </xf>
    <xf numFmtId="0" fontId="28" fillId="3" borderId="117" xfId="0" applyFont="1" applyFill="1" applyBorder="1" applyAlignment="1">
      <alignment horizontal="center" vertical="center"/>
    </xf>
    <xf numFmtId="0" fontId="26" fillId="3" borderId="5" xfId="0" applyFont="1" applyFill="1" applyBorder="1" applyAlignment="1">
      <alignment horizontal="center" vertical="center" wrapText="1"/>
    </xf>
    <xf numFmtId="0" fontId="26" fillId="3" borderId="52" xfId="0" applyFont="1" applyFill="1" applyBorder="1" applyAlignment="1">
      <alignment horizontal="center" vertical="center" wrapText="1"/>
    </xf>
    <xf numFmtId="0" fontId="28" fillId="3" borderId="12" xfId="0" applyFont="1" applyFill="1" applyBorder="1" applyAlignment="1">
      <alignment horizontal="center" vertical="center" wrapText="1"/>
    </xf>
    <xf numFmtId="0" fontId="28" fillId="3" borderId="116" xfId="0" applyFont="1" applyFill="1" applyBorder="1" applyAlignment="1">
      <alignment horizontal="center" vertical="center" wrapText="1"/>
    </xf>
    <xf numFmtId="0" fontId="29" fillId="3" borderId="117" xfId="0" applyFont="1" applyFill="1" applyBorder="1" applyAlignment="1">
      <alignment horizontal="center" vertical="center"/>
    </xf>
    <xf numFmtId="0" fontId="30" fillId="3" borderId="117" xfId="0" applyFont="1" applyFill="1" applyBorder="1" applyAlignment="1">
      <alignment horizontal="center" vertical="center"/>
    </xf>
    <xf numFmtId="0" fontId="31" fillId="2" borderId="117" xfId="0" applyFont="1" applyFill="1" applyBorder="1" applyAlignment="1">
      <alignment horizontal="center" vertical="center"/>
    </xf>
    <xf numFmtId="0" fontId="32" fillId="0" borderId="64" xfId="0" applyFont="1" applyBorder="1" applyAlignment="1">
      <alignment horizontal="center" vertical="center" wrapText="1"/>
    </xf>
    <xf numFmtId="0" fontId="32" fillId="0" borderId="58" xfId="0" applyFont="1" applyBorder="1" applyAlignment="1">
      <alignment horizontal="center" vertical="center" wrapText="1"/>
    </xf>
    <xf numFmtId="1" fontId="32" fillId="0" borderId="58" xfId="0" applyNumberFormat="1" applyFont="1" applyBorder="1" applyAlignment="1">
      <alignment horizontal="center" vertical="center" wrapText="1"/>
    </xf>
    <xf numFmtId="0" fontId="33" fillId="0" borderId="58" xfId="0" applyFont="1" applyBorder="1" applyAlignment="1">
      <alignment horizontal="center" vertical="center"/>
    </xf>
    <xf numFmtId="0" fontId="21" fillId="0" borderId="58" xfId="0" applyFont="1" applyBorder="1" applyAlignment="1">
      <alignment horizontal="center" vertical="center"/>
    </xf>
    <xf numFmtId="0" fontId="21" fillId="0" borderId="63" xfId="0" applyFont="1" applyBorder="1" applyAlignment="1">
      <alignment horizontal="center" vertical="center"/>
    </xf>
    <xf numFmtId="0" fontId="32" fillId="0" borderId="67" xfId="0" applyFont="1" applyBorder="1" applyAlignment="1">
      <alignment horizontal="center" vertical="center" wrapText="1"/>
    </xf>
    <xf numFmtId="0" fontId="32" fillId="0" borderId="66" xfId="0" applyFont="1" applyBorder="1" applyAlignment="1">
      <alignment horizontal="center" vertical="center" wrapText="1"/>
    </xf>
    <xf numFmtId="1" fontId="32" fillId="0" borderId="66" xfId="0" applyNumberFormat="1" applyFont="1" applyBorder="1" applyAlignment="1">
      <alignment horizontal="center" vertical="center" wrapText="1"/>
    </xf>
    <xf numFmtId="0" fontId="33" fillId="0" borderId="66" xfId="0" applyFont="1" applyBorder="1" applyAlignment="1">
      <alignment horizontal="center" vertical="center"/>
    </xf>
    <xf numFmtId="0" fontId="21" fillId="0" borderId="66" xfId="0" applyFont="1" applyBorder="1" applyAlignment="1">
      <alignment horizontal="center" vertical="center"/>
    </xf>
    <xf numFmtId="0" fontId="21" fillId="0" borderId="68" xfId="0" applyFont="1" applyBorder="1" applyAlignment="1">
      <alignment horizontal="center" vertical="center"/>
    </xf>
    <xf numFmtId="0" fontId="32" fillId="0" borderId="54" xfId="0" applyFont="1" applyBorder="1" applyAlignment="1">
      <alignment horizontal="center" vertical="center" wrapText="1"/>
    </xf>
    <xf numFmtId="0" fontId="33" fillId="0" borderId="54" xfId="0" applyFont="1" applyBorder="1" applyAlignment="1">
      <alignment horizontal="center" vertical="center"/>
    </xf>
    <xf numFmtId="1" fontId="32" fillId="0" borderId="54" xfId="0" applyNumberFormat="1" applyFont="1" applyBorder="1" applyAlignment="1">
      <alignment horizontal="center" vertical="center" wrapText="1"/>
    </xf>
    <xf numFmtId="0" fontId="21" fillId="0" borderId="56" xfId="0" applyFont="1" applyBorder="1" applyAlignment="1">
      <alignment horizontal="center" vertical="center"/>
    </xf>
    <xf numFmtId="0" fontId="24" fillId="3" borderId="7" xfId="0" applyFont="1" applyFill="1" applyBorder="1" applyAlignment="1">
      <alignment horizontal="center" vertical="center"/>
    </xf>
    <xf numFmtId="0" fontId="0" fillId="0" borderId="1" xfId="0" applyBorder="1"/>
    <xf numFmtId="0" fontId="2" fillId="4" borderId="117" xfId="0" applyFont="1" applyFill="1" applyBorder="1" applyAlignment="1">
      <alignment horizontal="center"/>
    </xf>
    <xf numFmtId="0" fontId="2" fillId="4" borderId="12" xfId="0" applyFont="1" applyFill="1" applyBorder="1" applyAlignment="1">
      <alignment horizontal="center" vertical="center"/>
    </xf>
    <xf numFmtId="0" fontId="2" fillId="4" borderId="116"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18" xfId="0" applyFont="1" applyFill="1" applyBorder="1" applyAlignment="1">
      <alignment horizontal="center" vertical="center"/>
    </xf>
    <xf numFmtId="0" fontId="2" fillId="4" borderId="7" xfId="0" applyFont="1" applyFill="1" applyBorder="1" applyAlignment="1">
      <alignment horizontal="center" vertical="center"/>
    </xf>
    <xf numFmtId="10" fontId="2" fillId="4" borderId="117" xfId="0" applyNumberFormat="1" applyFont="1" applyFill="1" applyBorder="1" applyAlignment="1">
      <alignment horizontal="center" vertical="center"/>
    </xf>
    <xf numFmtId="0" fontId="2" fillId="4" borderId="5" xfId="0" applyFont="1" applyFill="1" applyBorder="1" applyAlignment="1">
      <alignment horizontal="center" vertical="center"/>
    </xf>
    <xf numFmtId="0" fontId="2" fillId="4" borderId="119" xfId="0" applyFont="1" applyFill="1" applyBorder="1" applyAlignment="1">
      <alignment horizontal="center" vertical="center"/>
    </xf>
    <xf numFmtId="9" fontId="2" fillId="4" borderId="117" xfId="0" applyNumberFormat="1" applyFont="1" applyFill="1" applyBorder="1" applyAlignment="1">
      <alignment horizontal="center" vertical="center"/>
    </xf>
    <xf numFmtId="0" fontId="2" fillId="4" borderId="120" xfId="0" applyFont="1" applyFill="1" applyBorder="1" applyAlignment="1">
      <alignment horizontal="center" vertical="center"/>
    </xf>
    <xf numFmtId="0" fontId="2" fillId="4" borderId="4" xfId="0" applyFont="1" applyFill="1" applyBorder="1" applyAlignment="1">
      <alignment horizontal="center" vertical="center"/>
    </xf>
    <xf numFmtId="10" fontId="2" fillId="4" borderId="114" xfId="0" applyNumberFormat="1" applyFont="1" applyFill="1" applyBorder="1" applyAlignment="1">
      <alignment horizontal="center" vertical="center"/>
    </xf>
    <xf numFmtId="0" fontId="2" fillId="4" borderId="2" xfId="0" applyFont="1" applyFill="1" applyBorder="1" applyAlignment="1">
      <alignment horizontal="center" vertical="center"/>
    </xf>
    <xf numFmtId="0" fontId="12" fillId="2" borderId="17" xfId="0" applyFont="1" applyFill="1" applyBorder="1" applyAlignment="1">
      <alignment vertical="center" wrapText="1"/>
    </xf>
    <xf numFmtId="0" fontId="12" fillId="2" borderId="22" xfId="0" applyFont="1" applyFill="1" applyBorder="1" applyAlignment="1">
      <alignment vertical="center" wrapText="1"/>
    </xf>
    <xf numFmtId="0" fontId="12" fillId="2" borderId="12" xfId="0" applyFont="1" applyFill="1" applyBorder="1" applyAlignment="1">
      <alignment vertical="center" wrapText="1"/>
    </xf>
    <xf numFmtId="0" fontId="0" fillId="0" borderId="3" xfId="0" applyBorder="1"/>
    <xf numFmtId="0" fontId="32" fillId="0" borderId="53" xfId="0" applyFont="1" applyBorder="1" applyAlignment="1">
      <alignment horizontal="center" vertical="center" wrapText="1"/>
    </xf>
    <xf numFmtId="0" fontId="35" fillId="0" borderId="0" xfId="0" applyFont="1"/>
    <xf numFmtId="0" fontId="40" fillId="2" borderId="0" xfId="0" applyFont="1" applyFill="1" applyAlignment="1">
      <alignment vertical="center"/>
    </xf>
    <xf numFmtId="0" fontId="39" fillId="2" borderId="0" xfId="0" applyFont="1" applyFill="1" applyAlignment="1">
      <alignment vertical="center"/>
    </xf>
    <xf numFmtId="0" fontId="40" fillId="2" borderId="131" xfId="0" applyFont="1" applyFill="1" applyBorder="1"/>
    <xf numFmtId="0" fontId="39" fillId="2" borderId="131" xfId="0" applyFont="1" applyFill="1" applyBorder="1"/>
    <xf numFmtId="0" fontId="40" fillId="2" borderId="132" xfId="0" applyFont="1" applyFill="1" applyBorder="1"/>
    <xf numFmtId="0" fontId="39" fillId="2" borderId="105" xfId="0" applyFont="1" applyFill="1" applyBorder="1"/>
    <xf numFmtId="0" fontId="40" fillId="2" borderId="105" xfId="0" applyFont="1" applyFill="1" applyBorder="1"/>
    <xf numFmtId="0" fontId="42" fillId="2" borderId="105" xfId="0" applyFont="1" applyFill="1" applyBorder="1"/>
    <xf numFmtId="0" fontId="44" fillId="0" borderId="31" xfId="0" applyFont="1" applyBorder="1"/>
    <xf numFmtId="0" fontId="44" fillId="0" borderId="41" xfId="0" applyFont="1" applyBorder="1"/>
    <xf numFmtId="0" fontId="44" fillId="0" borderId="37" xfId="0" applyFont="1" applyBorder="1"/>
    <xf numFmtId="0" fontId="44" fillId="0" borderId="31" xfId="0" applyFont="1" applyBorder="1" applyAlignment="1">
      <alignment vertical="center"/>
    </xf>
    <xf numFmtId="0" fontId="44" fillId="0" borderId="41" xfId="0" applyFont="1" applyBorder="1" applyAlignment="1">
      <alignment vertical="center"/>
    </xf>
    <xf numFmtId="0" fontId="44" fillId="0" borderId="37" xfId="0" applyFont="1" applyBorder="1" applyAlignment="1">
      <alignment vertical="center"/>
    </xf>
    <xf numFmtId="0" fontId="44" fillId="0" borderId="26" xfId="0" applyFont="1" applyBorder="1" applyAlignment="1">
      <alignment vertical="center"/>
    </xf>
    <xf numFmtId="0" fontId="44" fillId="0" borderId="29" xfId="0" applyFont="1" applyBorder="1" applyAlignment="1">
      <alignment vertical="center"/>
    </xf>
    <xf numFmtId="0" fontId="44" fillId="0" borderId="30" xfId="0" applyFont="1" applyBorder="1" applyAlignment="1">
      <alignment vertical="center"/>
    </xf>
    <xf numFmtId="0" fontId="45" fillId="8" borderId="141" xfId="0" applyFont="1" applyFill="1" applyBorder="1" applyAlignment="1">
      <alignment horizontal="center" vertical="center"/>
    </xf>
    <xf numFmtId="0" fontId="54" fillId="0" borderId="8" xfId="0" applyFont="1" applyBorder="1"/>
    <xf numFmtId="0" fontId="55" fillId="0" borderId="0" xfId="0" applyFont="1"/>
    <xf numFmtId="0" fontId="54" fillId="0" borderId="0" xfId="0" applyFont="1"/>
    <xf numFmtId="0" fontId="56" fillId="0" borderId="0" xfId="0" applyFont="1"/>
    <xf numFmtId="0" fontId="55" fillId="0" borderId="1" xfId="0" applyFont="1" applyBorder="1"/>
    <xf numFmtId="0" fontId="54" fillId="9" borderId="2" xfId="0" applyFont="1" applyFill="1" applyBorder="1" applyAlignment="1">
      <alignment horizontal="center" vertical="center"/>
    </xf>
    <xf numFmtId="0" fontId="54" fillId="9" borderId="3" xfId="0" applyFont="1" applyFill="1" applyBorder="1" applyAlignment="1">
      <alignment horizontal="center" vertical="center"/>
    </xf>
    <xf numFmtId="0" fontId="54" fillId="10" borderId="3" xfId="0" applyFont="1" applyFill="1" applyBorder="1" applyAlignment="1">
      <alignment horizontal="center" vertical="center"/>
    </xf>
    <xf numFmtId="0" fontId="54" fillId="11" borderId="3" xfId="0" applyFont="1" applyFill="1" applyBorder="1" applyAlignment="1">
      <alignment horizontal="center" vertical="center"/>
    </xf>
    <xf numFmtId="0" fontId="54" fillId="12" borderId="3" xfId="0" applyFont="1" applyFill="1" applyBorder="1" applyAlignment="1">
      <alignment horizontal="center" vertical="center"/>
    </xf>
    <xf numFmtId="0" fontId="54" fillId="12" borderId="2" xfId="0" applyFont="1" applyFill="1" applyBorder="1" applyAlignment="1">
      <alignment horizontal="center" vertical="center"/>
    </xf>
    <xf numFmtId="0" fontId="54" fillId="13" borderId="3" xfId="0" applyFont="1" applyFill="1" applyBorder="1" applyAlignment="1">
      <alignment horizontal="center" vertical="center"/>
    </xf>
    <xf numFmtId="0" fontId="54" fillId="9" borderId="4" xfId="0" applyFont="1" applyFill="1" applyBorder="1" applyAlignment="1">
      <alignment horizontal="center" vertical="center"/>
    </xf>
    <xf numFmtId="0" fontId="54" fillId="14" borderId="3" xfId="0" applyFont="1" applyFill="1" applyBorder="1" applyAlignment="1">
      <alignment horizontal="center" vertical="center"/>
    </xf>
    <xf numFmtId="0" fontId="54" fillId="14" borderId="2" xfId="0" applyFont="1" applyFill="1" applyBorder="1" applyAlignment="1">
      <alignment horizontal="center" vertical="center"/>
    </xf>
    <xf numFmtId="0" fontId="54" fillId="14" borderId="4" xfId="0" applyFont="1" applyFill="1" applyBorder="1" applyAlignment="1">
      <alignment horizontal="center" vertical="center"/>
    </xf>
    <xf numFmtId="0" fontId="54" fillId="10" borderId="4" xfId="0" applyFont="1" applyFill="1" applyBorder="1" applyAlignment="1">
      <alignment horizontal="center" vertical="center"/>
    </xf>
    <xf numFmtId="0" fontId="54" fillId="10" borderId="2" xfId="0" applyFont="1" applyFill="1" applyBorder="1" applyAlignment="1">
      <alignment horizontal="center" vertical="center"/>
    </xf>
    <xf numFmtId="0" fontId="54" fillId="12" borderId="4" xfId="0" applyFont="1" applyFill="1" applyBorder="1" applyAlignment="1">
      <alignment horizontal="center" vertical="center"/>
    </xf>
    <xf numFmtId="0" fontId="54" fillId="14" borderId="8" xfId="0" applyFont="1" applyFill="1" applyBorder="1" applyAlignment="1">
      <alignment horizontal="center" vertical="center"/>
    </xf>
    <xf numFmtId="0" fontId="54" fillId="14" borderId="0" xfId="0" applyFont="1" applyFill="1" applyAlignment="1">
      <alignment horizontal="center" vertical="center"/>
    </xf>
    <xf numFmtId="0" fontId="54" fillId="11" borderId="8" xfId="0" applyFont="1" applyFill="1" applyBorder="1" applyAlignment="1">
      <alignment horizontal="center" vertical="center"/>
    </xf>
    <xf numFmtId="0" fontId="54" fillId="9" borderId="0" xfId="0" applyFont="1" applyFill="1" applyAlignment="1">
      <alignment horizontal="center" vertical="center"/>
    </xf>
    <xf numFmtId="0" fontId="54" fillId="10" borderId="8" xfId="0" applyFont="1" applyFill="1" applyBorder="1" applyAlignment="1">
      <alignment horizontal="center" vertical="center"/>
    </xf>
    <xf numFmtId="0" fontId="54" fillId="11" borderId="0" xfId="0" applyFont="1" applyFill="1" applyAlignment="1">
      <alignment horizontal="center" vertical="center"/>
    </xf>
    <xf numFmtId="0" fontId="54" fillId="11" borderId="1" xfId="0" applyFont="1" applyFill="1" applyBorder="1" applyAlignment="1">
      <alignment horizontal="center" vertical="center"/>
    </xf>
    <xf numFmtId="0" fontId="54" fillId="9" borderId="8" xfId="0" applyFont="1" applyFill="1" applyBorder="1" applyAlignment="1">
      <alignment horizontal="center" vertical="center"/>
    </xf>
    <xf numFmtId="0" fontId="54" fillId="9" borderId="1" xfId="0" applyFont="1" applyFill="1" applyBorder="1" applyAlignment="1">
      <alignment horizontal="center" vertical="center"/>
    </xf>
    <xf numFmtId="0" fontId="54" fillId="12" borderId="0" xfId="0" applyFont="1" applyFill="1" applyAlignment="1">
      <alignment horizontal="center" vertical="center"/>
    </xf>
    <xf numFmtId="0" fontId="54" fillId="12" borderId="1" xfId="0" applyFont="1" applyFill="1" applyBorder="1" applyAlignment="1">
      <alignment horizontal="center" vertical="center"/>
    </xf>
    <xf numFmtId="0" fontId="54" fillId="12" borderId="8" xfId="0" applyFont="1" applyFill="1" applyBorder="1" applyAlignment="1">
      <alignment horizontal="center" vertical="center"/>
    </xf>
    <xf numFmtId="0" fontId="54" fillId="10" borderId="1" xfId="0" applyFont="1" applyFill="1" applyBorder="1" applyAlignment="1">
      <alignment horizontal="center" vertical="center"/>
    </xf>
    <xf numFmtId="0" fontId="54" fillId="13" borderId="0" xfId="0" applyFont="1" applyFill="1" applyAlignment="1">
      <alignment horizontal="center" vertical="center"/>
    </xf>
    <xf numFmtId="0" fontId="54" fillId="10" borderId="0" xfId="0" applyFont="1" applyFill="1" applyAlignment="1">
      <alignment horizontal="center" vertical="center"/>
    </xf>
    <xf numFmtId="0" fontId="54" fillId="14" borderId="1" xfId="0" applyFont="1" applyFill="1" applyBorder="1" applyAlignment="1">
      <alignment horizontal="center" vertical="center"/>
    </xf>
    <xf numFmtId="0" fontId="54" fillId="13" borderId="8" xfId="0" applyFont="1" applyFill="1" applyBorder="1" applyAlignment="1">
      <alignment horizontal="center" vertical="center"/>
    </xf>
    <xf numFmtId="0" fontId="54" fillId="13" borderId="1" xfId="0" applyFont="1" applyFill="1" applyBorder="1" applyAlignment="1">
      <alignment horizontal="center" vertical="center"/>
    </xf>
    <xf numFmtId="0" fontId="54" fillId="15" borderId="0" xfId="0" applyFont="1" applyFill="1" applyAlignment="1">
      <alignment horizontal="center" vertical="center"/>
    </xf>
    <xf numFmtId="0" fontId="54" fillId="15" borderId="1" xfId="0" applyFont="1" applyFill="1" applyBorder="1" applyAlignment="1">
      <alignment horizontal="center" vertical="center"/>
    </xf>
    <xf numFmtId="0" fontId="54" fillId="15" borderId="8" xfId="0" applyFont="1" applyFill="1" applyBorder="1" applyAlignment="1">
      <alignment horizontal="center" vertical="center"/>
    </xf>
    <xf numFmtId="0" fontId="54" fillId="15" borderId="10" xfId="0" applyFont="1" applyFill="1" applyBorder="1" applyAlignment="1">
      <alignment horizontal="center" vertical="center"/>
    </xf>
    <xf numFmtId="0" fontId="54" fillId="15" borderId="11" xfId="0" applyFont="1" applyFill="1" applyBorder="1" applyAlignment="1">
      <alignment horizontal="center" vertical="center"/>
    </xf>
    <xf numFmtId="0" fontId="54" fillId="14" borderId="11" xfId="0" applyFont="1" applyFill="1" applyBorder="1" applyAlignment="1">
      <alignment horizontal="center" vertical="center"/>
    </xf>
    <xf numFmtId="0" fontId="54" fillId="14" borderId="12" xfId="0" applyFont="1" applyFill="1" applyBorder="1" applyAlignment="1">
      <alignment horizontal="center" vertical="center"/>
    </xf>
    <xf numFmtId="0" fontId="54" fillId="15" borderId="12" xfId="0" applyFont="1" applyFill="1" applyBorder="1" applyAlignment="1">
      <alignment horizontal="center" vertical="center"/>
    </xf>
    <xf numFmtId="0" fontId="54" fillId="14" borderId="10" xfId="0" applyFont="1" applyFill="1" applyBorder="1" applyAlignment="1">
      <alignment horizontal="center" vertical="center"/>
    </xf>
    <xf numFmtId="0" fontId="51" fillId="0" borderId="8" xfId="0" applyFont="1" applyBorder="1" applyAlignment="1">
      <alignment horizontal="center" vertical="center"/>
    </xf>
    <xf numFmtId="0" fontId="45" fillId="8" borderId="2" xfId="0" applyFont="1" applyFill="1" applyBorder="1" applyAlignment="1">
      <alignment horizontal="center" vertical="center"/>
    </xf>
    <xf numFmtId="0" fontId="58" fillId="16" borderId="3" xfId="0" applyFont="1" applyFill="1" applyBorder="1" applyAlignment="1">
      <alignment horizontal="center" vertical="center"/>
    </xf>
    <xf numFmtId="0" fontId="58" fillId="17" borderId="3" xfId="0" applyFont="1" applyFill="1" applyBorder="1" applyAlignment="1">
      <alignment horizontal="center" vertical="center"/>
    </xf>
    <xf numFmtId="0" fontId="58" fillId="18" borderId="3" xfId="0" applyFont="1" applyFill="1" applyBorder="1" applyAlignment="1">
      <alignment horizontal="center" vertical="center"/>
    </xf>
    <xf numFmtId="0" fontId="58" fillId="17" borderId="4" xfId="0" applyFont="1" applyFill="1" applyBorder="1" applyAlignment="1">
      <alignment horizontal="center" vertical="center"/>
    </xf>
    <xf numFmtId="0" fontId="58" fillId="15" borderId="3" xfId="0" applyFont="1" applyFill="1" applyBorder="1" applyAlignment="1">
      <alignment horizontal="center" vertical="center"/>
    </xf>
    <xf numFmtId="0" fontId="58" fillId="19" borderId="3" xfId="0" applyFont="1" applyFill="1" applyBorder="1" applyAlignment="1">
      <alignment horizontal="center" vertical="center"/>
    </xf>
    <xf numFmtId="0" fontId="58" fillId="15" borderId="4" xfId="0" applyFont="1" applyFill="1" applyBorder="1" applyAlignment="1">
      <alignment horizontal="center" vertical="center"/>
    </xf>
    <xf numFmtId="0" fontId="58" fillId="17" borderId="2" xfId="0" applyFont="1" applyFill="1" applyBorder="1" applyAlignment="1">
      <alignment horizontal="center" vertical="center"/>
    </xf>
    <xf numFmtId="0" fontId="58" fillId="16" borderId="4" xfId="0" applyFont="1" applyFill="1" applyBorder="1" applyAlignment="1">
      <alignment horizontal="center" vertical="center"/>
    </xf>
    <xf numFmtId="0" fontId="58" fillId="19" borderId="2" xfId="0" applyFont="1" applyFill="1" applyBorder="1" applyAlignment="1">
      <alignment horizontal="center" vertical="center"/>
    </xf>
    <xf numFmtId="0" fontId="58" fillId="18" borderId="4" xfId="0" applyFont="1" applyFill="1" applyBorder="1" applyAlignment="1">
      <alignment horizontal="center" vertical="center"/>
    </xf>
    <xf numFmtId="0" fontId="58" fillId="19" borderId="4" xfId="0" applyFont="1" applyFill="1" applyBorder="1" applyAlignment="1">
      <alignment horizontal="center" vertical="center"/>
    </xf>
    <xf numFmtId="0" fontId="58" fillId="15" borderId="2" xfId="0" applyFont="1" applyFill="1" applyBorder="1" applyAlignment="1">
      <alignment horizontal="center" vertical="center"/>
    </xf>
    <xf numFmtId="0" fontId="59" fillId="20" borderId="3" xfId="0" applyFont="1" applyFill="1" applyBorder="1" applyAlignment="1">
      <alignment horizontal="center" vertical="center"/>
    </xf>
    <xf numFmtId="0" fontId="59" fillId="21" borderId="3" xfId="0" applyFont="1" applyFill="1" applyBorder="1" applyAlignment="1">
      <alignment horizontal="center" vertical="center"/>
    </xf>
    <xf numFmtId="0" fontId="59" fillId="22" borderId="3" xfId="0" applyFont="1" applyFill="1" applyBorder="1" applyAlignment="1">
      <alignment horizontal="center" vertical="center"/>
    </xf>
    <xf numFmtId="0" fontId="59" fillId="23" borderId="3" xfId="0" applyFont="1" applyFill="1" applyBorder="1" applyAlignment="1">
      <alignment horizontal="center" vertical="center"/>
    </xf>
    <xf numFmtId="0" fontId="59" fillId="24" borderId="4" xfId="0" applyFont="1" applyFill="1" applyBorder="1" applyAlignment="1">
      <alignment horizontal="center" vertical="center"/>
    </xf>
    <xf numFmtId="0" fontId="59" fillId="25" borderId="3" xfId="0" applyFont="1" applyFill="1" applyBorder="1" applyAlignment="1">
      <alignment horizontal="center" vertical="center"/>
    </xf>
    <xf numFmtId="0" fontId="59" fillId="26" borderId="3" xfId="0" applyFont="1" applyFill="1" applyBorder="1" applyAlignment="1">
      <alignment horizontal="center" vertical="center"/>
    </xf>
    <xf numFmtId="0" fontId="59" fillId="27" borderId="4" xfId="0" applyFont="1" applyFill="1" applyBorder="1" applyAlignment="1">
      <alignment horizontal="center" vertical="center"/>
    </xf>
    <xf numFmtId="0" fontId="59" fillId="28" borderId="3" xfId="0" applyFont="1" applyFill="1" applyBorder="1" applyAlignment="1">
      <alignment horizontal="center" vertical="center"/>
    </xf>
    <xf numFmtId="0" fontId="59" fillId="29" borderId="3" xfId="0" applyFont="1" applyFill="1" applyBorder="1" applyAlignment="1">
      <alignment horizontal="center" vertical="center"/>
    </xf>
    <xf numFmtId="0" fontId="59" fillId="20" borderId="4" xfId="0" applyFont="1" applyFill="1" applyBorder="1" applyAlignment="1">
      <alignment horizontal="center" vertical="center"/>
    </xf>
    <xf numFmtId="0" fontId="59" fillId="23" borderId="4" xfId="0" applyFont="1" applyFill="1" applyBorder="1" applyAlignment="1">
      <alignment horizontal="center" vertical="center"/>
    </xf>
    <xf numFmtId="0" fontId="59" fillId="24" borderId="3" xfId="0" applyFont="1" applyFill="1" applyBorder="1" applyAlignment="1">
      <alignment horizontal="center" vertical="center"/>
    </xf>
    <xf numFmtId="0" fontId="59" fillId="27" borderId="3" xfId="0" applyFont="1" applyFill="1" applyBorder="1" applyAlignment="1">
      <alignment horizontal="center" vertical="center"/>
    </xf>
    <xf numFmtId="0" fontId="59" fillId="29" borderId="2" xfId="0" applyFont="1" applyFill="1" applyBorder="1" applyAlignment="1">
      <alignment horizontal="center" vertical="center"/>
    </xf>
    <xf numFmtId="0" fontId="59" fillId="22" borderId="4" xfId="0" applyFont="1" applyFill="1" applyBorder="1" applyAlignment="1">
      <alignment horizontal="center" vertical="center"/>
    </xf>
    <xf numFmtId="0" fontId="59" fillId="27" borderId="2" xfId="0" applyFont="1" applyFill="1" applyBorder="1" applyAlignment="1">
      <alignment horizontal="center" vertical="center"/>
    </xf>
    <xf numFmtId="0" fontId="59" fillId="25" borderId="2" xfId="0" applyFont="1" applyFill="1" applyBorder="1" applyAlignment="1">
      <alignment horizontal="center" vertical="center"/>
    </xf>
    <xf numFmtId="0" fontId="59" fillId="20" borderId="11" xfId="0" applyFont="1" applyFill="1" applyBorder="1" applyAlignment="1">
      <alignment horizontal="center" vertical="center"/>
    </xf>
    <xf numFmtId="0" fontId="59" fillId="30" borderId="11" xfId="0" applyFont="1" applyFill="1" applyBorder="1" applyAlignment="1">
      <alignment horizontal="center" vertical="center"/>
    </xf>
    <xf numFmtId="0" fontId="59" fillId="31" borderId="11" xfId="0" applyFont="1" applyFill="1" applyBorder="1" applyAlignment="1">
      <alignment horizontal="center" vertical="center"/>
    </xf>
    <xf numFmtId="0" fontId="59" fillId="32" borderId="12" xfId="0" applyFont="1" applyFill="1" applyBorder="1" applyAlignment="1">
      <alignment horizontal="center" vertical="center"/>
    </xf>
    <xf numFmtId="0" fontId="59" fillId="33" borderId="11" xfId="0" applyFont="1" applyFill="1" applyBorder="1" applyAlignment="1">
      <alignment horizontal="center" vertical="center"/>
    </xf>
    <xf numFmtId="0" fontId="59" fillId="34" borderId="11" xfId="0" applyFont="1" applyFill="1" applyBorder="1" applyAlignment="1">
      <alignment horizontal="center" vertical="center"/>
    </xf>
    <xf numFmtId="0" fontId="59" fillId="35" borderId="11" xfId="0" applyFont="1" applyFill="1" applyBorder="1" applyAlignment="1">
      <alignment horizontal="center" vertical="center"/>
    </xf>
    <xf numFmtId="0" fontId="59" fillId="36" borderId="12" xfId="0" applyFont="1" applyFill="1" applyBorder="1" applyAlignment="1">
      <alignment horizontal="center" vertical="center"/>
    </xf>
    <xf numFmtId="0" fontId="59" fillId="37" borderId="11" xfId="0" applyFont="1" applyFill="1" applyBorder="1" applyAlignment="1">
      <alignment horizontal="center" vertical="center"/>
    </xf>
    <xf numFmtId="0" fontId="59" fillId="17" borderId="11" xfId="0" applyFont="1" applyFill="1" applyBorder="1" applyAlignment="1">
      <alignment horizontal="center" vertical="center"/>
    </xf>
    <xf numFmtId="0" fontId="59" fillId="20" borderId="12" xfId="0" applyFont="1" applyFill="1" applyBorder="1" applyAlignment="1">
      <alignment horizontal="center" vertical="center"/>
    </xf>
    <xf numFmtId="0" fontId="59" fillId="36" borderId="11" xfId="0" applyFont="1" applyFill="1" applyBorder="1" applyAlignment="1">
      <alignment horizontal="center" vertical="center"/>
    </xf>
    <xf numFmtId="0" fontId="59" fillId="17" borderId="10" xfId="0" applyFont="1" applyFill="1" applyBorder="1" applyAlignment="1">
      <alignment horizontal="center" vertical="center"/>
    </xf>
    <xf numFmtId="0" fontId="59" fillId="31" borderId="12" xfId="0" applyFont="1" applyFill="1" applyBorder="1" applyAlignment="1">
      <alignment horizontal="center" vertical="center"/>
    </xf>
    <xf numFmtId="0" fontId="59" fillId="32" borderId="11" xfId="0" applyFont="1" applyFill="1" applyBorder="1" applyAlignment="1">
      <alignment horizontal="center" vertical="center"/>
    </xf>
    <xf numFmtId="0" fontId="59" fillId="36" borderId="10" xfId="0" applyFont="1" applyFill="1" applyBorder="1" applyAlignment="1">
      <alignment horizontal="center" vertical="center"/>
    </xf>
    <xf numFmtId="0" fontId="59" fillId="34" borderId="10" xfId="0" applyFont="1" applyFill="1" applyBorder="1" applyAlignment="1">
      <alignment horizontal="center" vertical="center"/>
    </xf>
    <xf numFmtId="0" fontId="54" fillId="0" borderId="11" xfId="0" applyFont="1" applyBorder="1"/>
    <xf numFmtId="0" fontId="59" fillId="29" borderId="114" xfId="0" applyFont="1" applyFill="1" applyBorder="1" applyAlignment="1">
      <alignment horizontal="center" vertical="center"/>
    </xf>
    <xf numFmtId="0" fontId="59" fillId="18" borderId="161" xfId="0" applyFont="1" applyFill="1" applyBorder="1" applyAlignment="1">
      <alignment horizontal="center" vertical="center"/>
    </xf>
    <xf numFmtId="0" fontId="59" fillId="17" borderId="161" xfId="0" applyFont="1" applyFill="1" applyBorder="1" applyAlignment="1">
      <alignment horizontal="center" vertical="center"/>
    </xf>
    <xf numFmtId="0" fontId="59" fillId="16" borderId="161" xfId="0" applyFont="1" applyFill="1" applyBorder="1" applyAlignment="1">
      <alignment horizontal="center" vertical="center"/>
    </xf>
    <xf numFmtId="0" fontId="59" fillId="19" borderId="116" xfId="0" applyFont="1" applyFill="1" applyBorder="1" applyAlignment="1">
      <alignment horizontal="center" vertical="center"/>
    </xf>
    <xf numFmtId="0" fontId="60" fillId="8" borderId="136" xfId="0" applyFont="1" applyFill="1" applyBorder="1" applyAlignment="1">
      <alignment horizontal="center" vertical="center"/>
    </xf>
    <xf numFmtId="0" fontId="46" fillId="38" borderId="115" xfId="0" applyFont="1" applyFill="1" applyBorder="1" applyAlignment="1">
      <alignment horizontal="center" vertical="center"/>
    </xf>
    <xf numFmtId="0" fontId="46" fillId="38" borderId="137" xfId="0" applyFont="1" applyFill="1" applyBorder="1" applyAlignment="1">
      <alignment horizontal="center" vertical="center"/>
    </xf>
    <xf numFmtId="0" fontId="46" fillId="38" borderId="138" xfId="0" applyFont="1" applyFill="1" applyBorder="1" applyAlignment="1">
      <alignment horizontal="center" vertical="center"/>
    </xf>
    <xf numFmtId="0" fontId="46" fillId="38" borderId="140" xfId="0" applyFont="1" applyFill="1" applyBorder="1" applyAlignment="1">
      <alignment horizontal="center" vertical="center"/>
    </xf>
    <xf numFmtId="0" fontId="47" fillId="38" borderId="185" xfId="0" applyFont="1" applyFill="1" applyBorder="1"/>
    <xf numFmtId="0" fontId="47" fillId="38" borderId="186" xfId="0" applyFont="1" applyFill="1" applyBorder="1"/>
    <xf numFmtId="0" fontId="47" fillId="38" borderId="187" xfId="0" applyFont="1" applyFill="1" applyBorder="1"/>
    <xf numFmtId="0" fontId="47" fillId="38" borderId="188" xfId="0" applyFont="1" applyFill="1" applyBorder="1"/>
    <xf numFmtId="0" fontId="50" fillId="38" borderId="142" xfId="0" applyFont="1" applyFill="1" applyBorder="1" applyAlignment="1">
      <alignment horizontal="center" vertical="center"/>
    </xf>
    <xf numFmtId="0" fontId="50" fillId="38" borderId="5" xfId="0" applyFont="1" applyFill="1" applyBorder="1" applyAlignment="1">
      <alignment horizontal="center" vertical="center"/>
    </xf>
    <xf numFmtId="0" fontId="46" fillId="38" borderId="143" xfId="0" applyFont="1" applyFill="1" applyBorder="1" applyAlignment="1">
      <alignment horizontal="center" vertical="center"/>
    </xf>
    <xf numFmtId="0" fontId="46" fillId="38" borderId="144" xfId="0" applyFont="1" applyFill="1" applyBorder="1" applyAlignment="1">
      <alignment horizontal="center" vertical="center"/>
    </xf>
    <xf numFmtId="0" fontId="46" fillId="38" borderId="145" xfId="0" applyFont="1" applyFill="1" applyBorder="1" applyAlignment="1">
      <alignment horizontal="center" vertical="center"/>
    </xf>
    <xf numFmtId="0" fontId="46" fillId="38" borderId="146" xfId="0" applyFont="1" applyFill="1" applyBorder="1" applyAlignment="1">
      <alignment horizontal="center" vertical="center"/>
    </xf>
    <xf numFmtId="0" fontId="46" fillId="38" borderId="147" xfId="0" applyFont="1" applyFill="1" applyBorder="1" applyAlignment="1">
      <alignment horizontal="center" vertical="center"/>
    </xf>
    <xf numFmtId="0" fontId="46" fillId="38" borderId="148" xfId="0" applyFont="1" applyFill="1" applyBorder="1" applyAlignment="1">
      <alignment horizontal="center" vertical="center"/>
    </xf>
    <xf numFmtId="0" fontId="50" fillId="38" borderId="116" xfId="0" applyFont="1" applyFill="1" applyBorder="1" applyAlignment="1">
      <alignment horizontal="center" vertical="center"/>
    </xf>
    <xf numFmtId="0" fontId="46" fillId="38" borderId="149" xfId="0" applyFont="1" applyFill="1" applyBorder="1" applyAlignment="1">
      <alignment horizontal="center" vertical="center"/>
    </xf>
    <xf numFmtId="0" fontId="46" fillId="38" borderId="150" xfId="0" applyFont="1" applyFill="1" applyBorder="1" applyAlignment="1">
      <alignment horizontal="center" vertical="center"/>
    </xf>
    <xf numFmtId="0" fontId="46" fillId="38" borderId="151" xfId="0" applyFont="1" applyFill="1" applyBorder="1" applyAlignment="1">
      <alignment horizontal="center" vertical="center"/>
    </xf>
    <xf numFmtId="0" fontId="46" fillId="38" borderId="152" xfId="0" applyFont="1" applyFill="1" applyBorder="1" applyAlignment="1">
      <alignment horizontal="center" vertical="center"/>
    </xf>
    <xf numFmtId="164" fontId="46" fillId="38" borderId="143" xfId="0" applyNumberFormat="1" applyFont="1" applyFill="1" applyBorder="1" applyAlignment="1">
      <alignment horizontal="center" vertical="center"/>
    </xf>
    <xf numFmtId="164" fontId="46" fillId="38" borderId="144" xfId="0" applyNumberFormat="1" applyFont="1" applyFill="1" applyBorder="1" applyAlignment="1">
      <alignment horizontal="center" vertical="center"/>
    </xf>
    <xf numFmtId="164" fontId="46" fillId="38" borderId="145" xfId="0" applyNumberFormat="1" applyFont="1" applyFill="1" applyBorder="1" applyAlignment="1">
      <alignment horizontal="center" vertical="center"/>
    </xf>
    <xf numFmtId="164" fontId="46" fillId="38" borderId="147" xfId="0" applyNumberFormat="1" applyFont="1" applyFill="1" applyBorder="1" applyAlignment="1">
      <alignment horizontal="center" vertical="center"/>
    </xf>
    <xf numFmtId="164" fontId="46" fillId="38" borderId="148" xfId="0" applyNumberFormat="1" applyFont="1" applyFill="1" applyBorder="1" applyAlignment="1">
      <alignment horizontal="center" vertical="center"/>
    </xf>
    <xf numFmtId="164" fontId="46" fillId="38" borderId="169" xfId="0" applyNumberFormat="1" applyFont="1" applyFill="1" applyBorder="1" applyAlignment="1">
      <alignment horizontal="center" vertical="center"/>
    </xf>
    <xf numFmtId="164" fontId="46" fillId="38" borderId="170" xfId="0" applyNumberFormat="1" applyFont="1" applyFill="1" applyBorder="1" applyAlignment="1">
      <alignment horizontal="center" vertical="center"/>
    </xf>
    <xf numFmtId="164" fontId="46" fillId="38" borderId="171" xfId="0" applyNumberFormat="1" applyFont="1" applyFill="1" applyBorder="1" applyAlignment="1">
      <alignment horizontal="center" vertical="center"/>
    </xf>
    <xf numFmtId="164" fontId="46" fillId="38" borderId="172" xfId="0" applyNumberFormat="1" applyFont="1" applyFill="1" applyBorder="1" applyAlignment="1">
      <alignment horizontal="center" vertical="center"/>
    </xf>
    <xf numFmtId="164" fontId="46" fillId="38" borderId="173" xfId="0" applyNumberFormat="1" applyFont="1" applyFill="1" applyBorder="1" applyAlignment="1">
      <alignment horizontal="center" vertical="center"/>
    </xf>
    <xf numFmtId="0" fontId="50" fillId="38" borderId="10" xfId="0" applyFont="1" applyFill="1" applyBorder="1" applyAlignment="1">
      <alignment horizontal="center" vertical="center"/>
    </xf>
    <xf numFmtId="0" fontId="50" fillId="38" borderId="181" xfId="0" applyFont="1" applyFill="1" applyBorder="1" applyAlignment="1">
      <alignment horizontal="center" vertical="center"/>
    </xf>
    <xf numFmtId="0" fontId="51" fillId="38" borderId="3" xfId="0" applyFont="1" applyFill="1" applyBorder="1"/>
    <xf numFmtId="0" fontId="51" fillId="38" borderId="2" xfId="0" applyFont="1" applyFill="1" applyBorder="1"/>
    <xf numFmtId="0" fontId="51" fillId="38" borderId="0" xfId="0" applyFont="1" applyFill="1"/>
    <xf numFmtId="0" fontId="51" fillId="38" borderId="8" xfId="0" applyFont="1" applyFill="1" applyBorder="1"/>
    <xf numFmtId="0" fontId="51" fillId="38" borderId="107" xfId="0" applyFont="1" applyFill="1" applyBorder="1"/>
    <xf numFmtId="0" fontId="51" fillId="38" borderId="91" xfId="0" applyFont="1" applyFill="1" applyBorder="1"/>
    <xf numFmtId="0" fontId="50" fillId="38" borderId="177" xfId="0" applyFont="1" applyFill="1" applyBorder="1" applyAlignment="1">
      <alignment horizontal="center" vertical="center"/>
    </xf>
    <xf numFmtId="0" fontId="61" fillId="0" borderId="141" xfId="0" applyFont="1" applyBorder="1" applyAlignment="1">
      <alignment horizontal="center" vertical="center"/>
    </xf>
    <xf numFmtId="0" fontId="61" fillId="8" borderId="142" xfId="0" applyFont="1" applyFill="1" applyBorder="1" applyAlignment="1">
      <alignment horizontal="center" vertical="center"/>
    </xf>
    <xf numFmtId="164" fontId="63" fillId="8" borderId="143" xfId="0" applyNumberFormat="1" applyFont="1" applyFill="1" applyBorder="1" applyAlignment="1">
      <alignment horizontal="center" vertical="center"/>
    </xf>
    <xf numFmtId="164" fontId="63" fillId="8" borderId="144" xfId="0" applyNumberFormat="1" applyFont="1" applyFill="1" applyBorder="1" applyAlignment="1">
      <alignment horizontal="center" vertical="center"/>
    </xf>
    <xf numFmtId="164" fontId="63" fillId="8" borderId="145" xfId="0" applyNumberFormat="1" applyFont="1" applyFill="1" applyBorder="1" applyAlignment="1">
      <alignment horizontal="center" vertical="center"/>
    </xf>
    <xf numFmtId="164" fontId="63" fillId="8" borderId="167" xfId="0" applyNumberFormat="1" applyFont="1" applyFill="1" applyBorder="1" applyAlignment="1">
      <alignment horizontal="center" vertical="center"/>
    </xf>
    <xf numFmtId="164" fontId="63" fillId="8" borderId="168" xfId="0" applyNumberFormat="1" applyFont="1" applyFill="1" applyBorder="1" applyAlignment="1">
      <alignment horizontal="center" vertical="center"/>
    </xf>
    <xf numFmtId="164" fontId="63" fillId="8" borderId="147" xfId="0" applyNumberFormat="1" applyFont="1" applyFill="1" applyBorder="1" applyAlignment="1">
      <alignment horizontal="center" vertical="center"/>
    </xf>
    <xf numFmtId="164" fontId="63" fillId="8" borderId="148" xfId="0" applyNumberFormat="1" applyFont="1" applyFill="1" applyBorder="1" applyAlignment="1">
      <alignment horizontal="center" vertical="center"/>
    </xf>
    <xf numFmtId="0" fontId="50" fillId="38" borderId="2" xfId="0" applyFont="1" applyFill="1" applyBorder="1" applyAlignment="1">
      <alignment horizontal="center" vertical="center"/>
    </xf>
    <xf numFmtId="0" fontId="59" fillId="38" borderId="3" xfId="0" applyFont="1" applyFill="1" applyBorder="1"/>
    <xf numFmtId="0" fontId="59" fillId="38" borderId="4" xfId="0" applyFont="1" applyFill="1" applyBorder="1"/>
    <xf numFmtId="0" fontId="59" fillId="38" borderId="0" xfId="0" applyFont="1" applyFill="1"/>
    <xf numFmtId="0" fontId="59" fillId="38" borderId="1" xfId="0" applyFont="1" applyFill="1" applyBorder="1"/>
    <xf numFmtId="0" fontId="59" fillId="38" borderId="11" xfId="0" applyFont="1" applyFill="1" applyBorder="1"/>
    <xf numFmtId="0" fontId="59" fillId="38" borderId="12" xfId="0" applyFont="1" applyFill="1" applyBorder="1"/>
    <xf numFmtId="0" fontId="63" fillId="8" borderId="115" xfId="0" applyFont="1" applyFill="1" applyBorder="1" applyAlignment="1">
      <alignment horizontal="center" vertical="center"/>
    </xf>
    <xf numFmtId="0" fontId="63" fillId="8" borderId="137" xfId="0" applyFont="1" applyFill="1" applyBorder="1" applyAlignment="1">
      <alignment horizontal="center" vertical="center"/>
    </xf>
    <xf numFmtId="0" fontId="63" fillId="8" borderId="139" xfId="0" applyFont="1" applyFill="1" applyBorder="1" applyAlignment="1">
      <alignment horizontal="center" vertical="center"/>
    </xf>
    <xf numFmtId="0" fontId="46" fillId="38" borderId="139" xfId="0" applyFont="1" applyFill="1" applyBorder="1" applyAlignment="1">
      <alignment horizontal="center" vertical="center"/>
    </xf>
    <xf numFmtId="0" fontId="63" fillId="8" borderId="138" xfId="0" applyFont="1" applyFill="1" applyBorder="1" applyAlignment="1">
      <alignment horizontal="center" vertical="center"/>
    </xf>
    <xf numFmtId="0" fontId="61" fillId="8" borderId="141" xfId="0" applyFont="1" applyFill="1" applyBorder="1" applyAlignment="1">
      <alignment horizontal="center" vertical="center"/>
    </xf>
    <xf numFmtId="0" fontId="61" fillId="8" borderId="117" xfId="0" applyFont="1" applyFill="1" applyBorder="1" applyAlignment="1">
      <alignment horizontal="center" vertical="center"/>
    </xf>
    <xf numFmtId="0" fontId="64" fillId="8" borderId="6" xfId="0" applyFont="1" applyFill="1" applyBorder="1" applyAlignment="1">
      <alignment vertical="center"/>
    </xf>
    <xf numFmtId="0" fontId="64" fillId="8" borderId="7" xfId="0" applyFont="1" applyFill="1" applyBorder="1" applyAlignment="1">
      <alignment vertical="center"/>
    </xf>
    <xf numFmtId="0" fontId="36" fillId="6" borderId="2" xfId="0" applyFont="1" applyFill="1" applyBorder="1" applyAlignment="1">
      <alignment vertical="center"/>
    </xf>
    <xf numFmtId="0" fontId="36" fillId="6" borderId="3" xfId="0" applyFont="1" applyFill="1" applyBorder="1" applyAlignment="1">
      <alignment vertical="center"/>
    </xf>
    <xf numFmtId="0" fontId="36" fillId="6" borderId="4" xfId="0" applyFont="1" applyFill="1" applyBorder="1" applyAlignment="1">
      <alignment vertical="center"/>
    </xf>
    <xf numFmtId="0" fontId="36" fillId="6" borderId="8" xfId="0" applyFont="1" applyFill="1" applyBorder="1" applyAlignment="1">
      <alignment vertical="center"/>
    </xf>
    <xf numFmtId="0" fontId="36" fillId="6" borderId="0" xfId="0" applyFont="1" applyFill="1" applyAlignment="1">
      <alignment vertical="center"/>
    </xf>
    <xf numFmtId="0" fontId="36" fillId="6" borderId="1" xfId="0" applyFont="1" applyFill="1" applyBorder="1" applyAlignment="1">
      <alignment vertical="center"/>
    </xf>
    <xf numFmtId="0" fontId="36" fillId="6" borderId="10" xfId="0" applyFont="1" applyFill="1" applyBorder="1" applyAlignment="1">
      <alignment vertical="center"/>
    </xf>
    <xf numFmtId="0" fontId="36" fillId="6" borderId="11" xfId="0" applyFont="1" applyFill="1" applyBorder="1" applyAlignment="1">
      <alignment vertical="center"/>
    </xf>
    <xf numFmtId="0" fontId="36" fillId="6" borderId="12" xfId="0" applyFont="1" applyFill="1" applyBorder="1" applyAlignment="1">
      <alignment vertical="center"/>
    </xf>
    <xf numFmtId="164" fontId="63" fillId="8" borderId="0" xfId="0" applyNumberFormat="1" applyFont="1" applyFill="1" applyAlignment="1">
      <alignment horizontal="center" vertical="center"/>
    </xf>
    <xf numFmtId="14" fontId="63" fillId="8" borderId="0" xfId="0" applyNumberFormat="1" applyFont="1" applyFill="1" applyAlignment="1">
      <alignment horizontal="center" vertical="center"/>
    </xf>
    <xf numFmtId="164" fontId="63" fillId="8" borderId="1" xfId="0" applyNumberFormat="1" applyFont="1" applyFill="1" applyBorder="1" applyAlignment="1">
      <alignment horizontal="center" vertical="center"/>
    </xf>
    <xf numFmtId="0" fontId="44" fillId="0" borderId="189" xfId="0" applyFont="1" applyBorder="1" applyAlignment="1">
      <alignment vertical="center"/>
    </xf>
    <xf numFmtId="0" fontId="44" fillId="0" borderId="190" xfId="0" applyFont="1" applyBorder="1" applyAlignment="1">
      <alignment vertical="center"/>
    </xf>
    <xf numFmtId="0" fontId="44" fillId="0" borderId="191" xfId="0" applyFont="1" applyBorder="1" applyAlignment="1">
      <alignment vertical="center"/>
    </xf>
    <xf numFmtId="0" fontId="0" fillId="0" borderId="39" xfId="0" applyBorder="1"/>
    <xf numFmtId="0" fontId="0" fillId="0" borderId="40" xfId="0" applyBorder="1"/>
    <xf numFmtId="0" fontId="34" fillId="0" borderId="38" xfId="0" applyFont="1" applyBorder="1"/>
    <xf numFmtId="0" fontId="62" fillId="8" borderId="6" xfId="0" applyFont="1" applyFill="1" applyBorder="1" applyAlignment="1">
      <alignment vertical="center"/>
    </xf>
    <xf numFmtId="0" fontId="62" fillId="8" borderId="5" xfId="0" applyFont="1" applyFill="1" applyBorder="1" applyAlignment="1">
      <alignment vertical="center"/>
    </xf>
    <xf numFmtId="0" fontId="46" fillId="38" borderId="117" xfId="0" applyFont="1" applyFill="1" applyBorder="1" applyAlignment="1">
      <alignment vertical="center"/>
    </xf>
    <xf numFmtId="0" fontId="46" fillId="38" borderId="15" xfId="0" applyFont="1" applyFill="1" applyBorder="1" applyAlignment="1">
      <alignment horizontal="center" vertical="center"/>
    </xf>
    <xf numFmtId="0" fontId="46" fillId="38" borderId="25" xfId="0" applyFont="1" applyFill="1" applyBorder="1" applyAlignment="1">
      <alignment horizontal="center" vertical="center"/>
    </xf>
    <xf numFmtId="164" fontId="63" fillId="8" borderId="15" xfId="0" applyNumberFormat="1" applyFont="1" applyFill="1" applyBorder="1" applyAlignment="1">
      <alignment horizontal="center" vertical="center"/>
    </xf>
    <xf numFmtId="164" fontId="46" fillId="38" borderId="15" xfId="0" applyNumberFormat="1" applyFont="1" applyFill="1" applyBorder="1" applyAlignment="1">
      <alignment horizontal="center" vertical="center"/>
    </xf>
    <xf numFmtId="164" fontId="46" fillId="38" borderId="12" xfId="0" applyNumberFormat="1" applyFont="1" applyFill="1" applyBorder="1" applyAlignment="1">
      <alignment horizontal="center" vertical="center"/>
    </xf>
    <xf numFmtId="0" fontId="46" fillId="38" borderId="9" xfId="0" applyFont="1" applyFill="1" applyBorder="1" applyAlignment="1">
      <alignment horizontal="center" vertical="center"/>
    </xf>
    <xf numFmtId="0" fontId="46" fillId="38" borderId="23" xfId="0" applyFont="1" applyFill="1" applyBorder="1" applyAlignment="1">
      <alignment horizontal="center" vertical="center"/>
    </xf>
    <xf numFmtId="164" fontId="63" fillId="8" borderId="194" xfId="0" applyNumberFormat="1" applyFont="1" applyFill="1" applyBorder="1" applyAlignment="1">
      <alignment horizontal="center" vertical="center"/>
    </xf>
    <xf numFmtId="164" fontId="46" fillId="38" borderId="194" xfId="0" applyNumberFormat="1" applyFont="1" applyFill="1" applyBorder="1" applyAlignment="1">
      <alignment horizontal="center" vertical="center"/>
    </xf>
    <xf numFmtId="164" fontId="46" fillId="38" borderId="10" xfId="0" applyNumberFormat="1" applyFont="1" applyFill="1" applyBorder="1" applyAlignment="1">
      <alignment horizontal="center" vertical="center"/>
    </xf>
    <xf numFmtId="0" fontId="46" fillId="38" borderId="183" xfId="0" applyFont="1" applyFill="1" applyBorder="1" applyAlignment="1">
      <alignment horizontal="center" vertical="center"/>
    </xf>
    <xf numFmtId="0" fontId="46" fillId="38" borderId="195" xfId="0" applyFont="1" applyFill="1" applyBorder="1" applyAlignment="1">
      <alignment horizontal="center" vertical="center"/>
    </xf>
    <xf numFmtId="0" fontId="54" fillId="11" borderId="4"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7"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5" xfId="0" applyFont="1" applyFill="1" applyBorder="1" applyAlignment="1">
      <alignment horizontal="center" vertic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8" xfId="0" applyFill="1" applyBorder="1" applyAlignment="1">
      <alignment horizontal="center"/>
    </xf>
    <xf numFmtId="0" fontId="0" fillId="6" borderId="0" xfId="0" applyFill="1" applyAlignment="1">
      <alignment horizontal="center"/>
    </xf>
    <xf numFmtId="0" fontId="0" fillId="6" borderId="1"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0" borderId="0" xfId="0" applyAlignment="1">
      <alignment horizont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22" fillId="6" borderId="4"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0" xfId="0" applyFont="1" applyFill="1" applyAlignment="1">
      <alignment horizontal="center" vertical="center"/>
    </xf>
    <xf numFmtId="0" fontId="22" fillId="6" borderId="1" xfId="0" applyFont="1" applyFill="1" applyBorder="1" applyAlignment="1">
      <alignment horizontal="center" vertical="center"/>
    </xf>
    <xf numFmtId="0" fontId="22" fillId="6" borderId="10" xfId="0" applyFont="1" applyFill="1" applyBorder="1" applyAlignment="1">
      <alignment horizontal="center" vertical="center"/>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22" fillId="6" borderId="108" xfId="0" applyFont="1" applyFill="1" applyBorder="1" applyAlignment="1">
      <alignment horizontal="center" vertical="center"/>
    </xf>
    <xf numFmtId="0" fontId="22" fillId="6" borderId="113" xfId="0" applyFont="1" applyFill="1" applyBorder="1" applyAlignment="1">
      <alignment horizontal="center" vertical="center"/>
    </xf>
    <xf numFmtId="0" fontId="22" fillId="6" borderId="109" xfId="0" applyFont="1" applyFill="1" applyBorder="1" applyAlignment="1">
      <alignment horizontal="center" vertical="center"/>
    </xf>
    <xf numFmtId="0" fontId="22" fillId="6" borderId="110" xfId="0" applyFont="1" applyFill="1" applyBorder="1" applyAlignment="1">
      <alignment horizontal="center" vertical="center"/>
    </xf>
    <xf numFmtId="0" fontId="22" fillId="6" borderId="111" xfId="0" applyFont="1" applyFill="1" applyBorder="1" applyAlignment="1">
      <alignment horizontal="center" vertical="center"/>
    </xf>
    <xf numFmtId="0" fontId="22" fillId="6" borderId="112" xfId="0" applyFont="1" applyFill="1" applyBorder="1" applyAlignment="1">
      <alignment horizontal="center" vertical="center"/>
    </xf>
    <xf numFmtId="0" fontId="17" fillId="2" borderId="108" xfId="0" applyFont="1" applyFill="1" applyBorder="1" applyAlignment="1">
      <alignment horizontal="center" vertical="center" wrapText="1"/>
    </xf>
    <xf numFmtId="0" fontId="17" fillId="2" borderId="109"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95" xfId="0" applyFont="1" applyBorder="1" applyAlignment="1">
      <alignment horizontal="center" vertical="center"/>
    </xf>
    <xf numFmtId="0" fontId="20" fillId="0" borderId="8" xfId="0" applyFont="1" applyBorder="1" applyAlignment="1">
      <alignment horizontal="center" vertical="center"/>
    </xf>
    <xf numFmtId="0" fontId="20" fillId="0" borderId="0" xfId="0" applyFont="1" applyAlignment="1">
      <alignment horizontal="center" vertical="center"/>
    </xf>
    <xf numFmtId="0" fontId="20" fillId="0" borderId="99"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20" fillId="0" borderId="101" xfId="0" applyFont="1" applyBorder="1" applyAlignment="1">
      <alignment horizontal="center" vertical="center"/>
    </xf>
    <xf numFmtId="0" fontId="10" fillId="2" borderId="96" xfId="0" applyFont="1" applyFill="1" applyBorder="1" applyAlignment="1">
      <alignment horizontal="center" vertical="center" wrapText="1"/>
    </xf>
    <xf numFmtId="0" fontId="10" fillId="2" borderId="97" xfId="0" applyFont="1" applyFill="1" applyBorder="1" applyAlignment="1">
      <alignment horizontal="center" vertical="center" wrapText="1"/>
    </xf>
    <xf numFmtId="0" fontId="10" fillId="2" borderId="100" xfId="0" applyFont="1" applyFill="1" applyBorder="1" applyAlignment="1">
      <alignment horizontal="center" vertical="center" wrapText="1"/>
    </xf>
    <xf numFmtId="0" fontId="10" fillId="2" borderId="99" xfId="0" applyFont="1" applyFill="1" applyBorder="1" applyAlignment="1">
      <alignment horizontal="center" vertical="center" wrapText="1"/>
    </xf>
    <xf numFmtId="0" fontId="10" fillId="2" borderId="102" xfId="0" applyFont="1" applyFill="1" applyBorder="1" applyAlignment="1">
      <alignment horizontal="center" vertical="center" wrapText="1"/>
    </xf>
    <xf numFmtId="0" fontId="10" fillId="2" borderId="103" xfId="0" applyFont="1" applyFill="1" applyBorder="1" applyAlignment="1">
      <alignment horizontal="center" vertical="center" wrapText="1"/>
    </xf>
    <xf numFmtId="0" fontId="20" fillId="0" borderId="98" xfId="0" applyFont="1" applyBorder="1" applyAlignment="1">
      <alignment horizontal="center" vertical="center"/>
    </xf>
    <xf numFmtId="0" fontId="20" fillId="0" borderId="100" xfId="0" applyFont="1" applyBorder="1" applyAlignment="1">
      <alignment horizontal="center" vertical="center"/>
    </xf>
    <xf numFmtId="0" fontId="20" fillId="0" borderId="104" xfId="0" applyFont="1" applyBorder="1" applyAlignment="1">
      <alignment horizontal="center" vertical="center"/>
    </xf>
    <xf numFmtId="0" fontId="20" fillId="0" borderId="105" xfId="0" applyFont="1" applyBorder="1" applyAlignment="1">
      <alignment horizontal="center" vertical="center"/>
    </xf>
    <xf numFmtId="0" fontId="20" fillId="0" borderId="106" xfId="0" applyFont="1" applyBorder="1" applyAlignment="1">
      <alignment horizontal="center" vertical="center"/>
    </xf>
    <xf numFmtId="0" fontId="20" fillId="0" borderId="102" xfId="0" applyFont="1" applyBorder="1" applyAlignment="1">
      <alignment horizontal="center" vertical="center"/>
    </xf>
    <xf numFmtId="0" fontId="20" fillId="0" borderId="107" xfId="0" applyFont="1" applyBorder="1" applyAlignment="1">
      <alignment horizontal="center" vertical="center"/>
    </xf>
    <xf numFmtId="0" fontId="20" fillId="0" borderId="103" xfId="0" applyFont="1" applyBorder="1" applyAlignment="1">
      <alignment horizontal="center" vertical="center"/>
    </xf>
    <xf numFmtId="0" fontId="18" fillId="2" borderId="38" xfId="0" applyFont="1" applyFill="1" applyBorder="1" applyAlignment="1">
      <alignment vertical="center" wrapText="1"/>
    </xf>
    <xf numFmtId="0" fontId="18" fillId="2" borderId="39" xfId="0" applyFont="1" applyFill="1" applyBorder="1" applyAlignment="1">
      <alignment vertical="center" wrapText="1"/>
    </xf>
    <xf numFmtId="0" fontId="19" fillId="2" borderId="39" xfId="0" applyFont="1" applyFill="1" applyBorder="1" applyAlignment="1">
      <alignment vertical="center" wrapText="1"/>
    </xf>
    <xf numFmtId="0" fontId="19" fillId="2" borderId="39" xfId="0" applyFont="1" applyFill="1" applyBorder="1" applyAlignment="1">
      <alignment horizontal="center" vertical="center" wrapText="1"/>
    </xf>
    <xf numFmtId="0" fontId="19" fillId="2" borderId="40" xfId="0" applyFont="1" applyFill="1" applyBorder="1" applyAlignment="1">
      <alignment horizontal="center" vertical="center" wrapText="1"/>
    </xf>
    <xf numFmtId="0" fontId="18" fillId="2" borderId="38" xfId="0" applyFont="1" applyFill="1" applyBorder="1" applyAlignment="1">
      <alignment horizontal="center" vertical="center" wrapText="1"/>
    </xf>
    <xf numFmtId="0" fontId="18" fillId="2" borderId="39" xfId="0" applyFont="1" applyFill="1" applyBorder="1" applyAlignment="1">
      <alignment horizontal="center" vertical="center" wrapText="1"/>
    </xf>
    <xf numFmtId="0" fontId="18" fillId="2" borderId="26" xfId="0" applyFont="1" applyFill="1" applyBorder="1" applyAlignment="1">
      <alignment vertical="center" wrapText="1"/>
    </xf>
    <xf numFmtId="0" fontId="18" fillId="2" borderId="29" xfId="0" applyFont="1" applyFill="1" applyBorder="1" applyAlignment="1">
      <alignment vertical="center" wrapText="1"/>
    </xf>
    <xf numFmtId="0" fontId="19" fillId="2" borderId="29" xfId="0" applyFont="1" applyFill="1" applyBorder="1" applyAlignment="1">
      <alignment horizontal="left" vertical="center" wrapText="1"/>
    </xf>
    <xf numFmtId="0" fontId="19" fillId="2" borderId="29" xfId="0" applyFont="1" applyFill="1" applyBorder="1" applyAlignment="1">
      <alignment horizontal="center" vertical="center" wrapText="1"/>
    </xf>
    <xf numFmtId="0" fontId="19" fillId="2" borderId="30" xfId="0" applyFont="1" applyFill="1" applyBorder="1" applyAlignment="1">
      <alignment horizontal="center" vertical="center" wrapText="1"/>
    </xf>
    <xf numFmtId="0" fontId="18" fillId="2" borderId="31" xfId="0" applyFont="1" applyFill="1" applyBorder="1" applyAlignment="1">
      <alignment vertical="center" wrapText="1"/>
    </xf>
    <xf numFmtId="0" fontId="18" fillId="2" borderId="41" xfId="0" applyFont="1" applyFill="1" applyBorder="1" applyAlignment="1">
      <alignment vertical="center" wrapText="1"/>
    </xf>
    <xf numFmtId="0" fontId="19" fillId="2" borderId="41" xfId="0" applyFont="1" applyFill="1" applyBorder="1" applyAlignment="1">
      <alignment vertical="center" wrapText="1"/>
    </xf>
    <xf numFmtId="0" fontId="19" fillId="2" borderId="41" xfId="0" applyFont="1" applyFill="1" applyBorder="1" applyAlignment="1">
      <alignment horizontal="center" vertical="center" wrapText="1"/>
    </xf>
    <xf numFmtId="0" fontId="19" fillId="2" borderId="37" xfId="0" applyFont="1" applyFill="1" applyBorder="1" applyAlignment="1">
      <alignment horizontal="center" vertical="center" wrapText="1"/>
    </xf>
    <xf numFmtId="0" fontId="18" fillId="2" borderId="31" xfId="0" applyFont="1" applyFill="1" applyBorder="1" applyAlignment="1">
      <alignment horizontal="center" vertical="center" wrapText="1"/>
    </xf>
    <xf numFmtId="0" fontId="18" fillId="2" borderId="41" xfId="0" applyFont="1" applyFill="1" applyBorder="1" applyAlignment="1">
      <alignment horizontal="center" vertical="center" wrapText="1"/>
    </xf>
    <xf numFmtId="0" fontId="17" fillId="2" borderId="91" xfId="0" applyFont="1" applyFill="1" applyBorder="1" applyAlignment="1">
      <alignment horizontal="center" vertical="center" wrapText="1"/>
    </xf>
    <xf numFmtId="0" fontId="17" fillId="2" borderId="92" xfId="0" applyFont="1" applyFill="1" applyBorder="1" applyAlignment="1">
      <alignment horizontal="center" vertical="center" wrapText="1"/>
    </xf>
    <xf numFmtId="0" fontId="19" fillId="2" borderId="93" xfId="0" applyFont="1" applyFill="1" applyBorder="1" applyAlignment="1">
      <alignment horizontal="center" vertical="center" wrapText="1"/>
    </xf>
    <xf numFmtId="0" fontId="19" fillId="2" borderId="94" xfId="0" applyFont="1" applyFill="1" applyBorder="1" applyAlignment="1">
      <alignment horizontal="center" vertical="center" wrapText="1"/>
    </xf>
    <xf numFmtId="0" fontId="18" fillId="2" borderId="26" xfId="0" applyFont="1" applyFill="1" applyBorder="1" applyAlignment="1">
      <alignment horizontal="center" vertical="center" wrapText="1"/>
    </xf>
    <xf numFmtId="0" fontId="18" fillId="2" borderId="29" xfId="0" applyFont="1" applyFill="1" applyBorder="1" applyAlignment="1">
      <alignment horizontal="center" vertical="center" wrapText="1"/>
    </xf>
    <xf numFmtId="0" fontId="18" fillId="2" borderId="38" xfId="0" applyFont="1" applyFill="1" applyBorder="1" applyAlignment="1">
      <alignment horizontal="left" vertical="center" wrapText="1"/>
    </xf>
    <xf numFmtId="0" fontId="18" fillId="2" borderId="39" xfId="0" applyFont="1" applyFill="1" applyBorder="1" applyAlignment="1">
      <alignment horizontal="left" vertical="center" wrapText="1"/>
    </xf>
    <xf numFmtId="0" fontId="18" fillId="2" borderId="40" xfId="0" applyFont="1" applyFill="1" applyBorder="1" applyAlignment="1">
      <alignment horizontal="left" vertical="center" wrapText="1"/>
    </xf>
    <xf numFmtId="0" fontId="18" fillId="2" borderId="26" xfId="0" applyFont="1" applyFill="1" applyBorder="1" applyAlignment="1">
      <alignment horizontal="left" vertical="center" wrapText="1"/>
    </xf>
    <xf numFmtId="0" fontId="18" fillId="2" borderId="29" xfId="0" applyFont="1" applyFill="1" applyBorder="1" applyAlignment="1">
      <alignment horizontal="left" vertical="center" wrapText="1"/>
    </xf>
    <xf numFmtId="0" fontId="18" fillId="2" borderId="30" xfId="0" applyFont="1" applyFill="1" applyBorder="1" applyAlignment="1">
      <alignment horizontal="left" vertical="center" wrapText="1"/>
    </xf>
    <xf numFmtId="0" fontId="18" fillId="2" borderId="31" xfId="0" applyFont="1" applyFill="1" applyBorder="1" applyAlignment="1">
      <alignment horizontal="left" vertical="center" wrapText="1"/>
    </xf>
    <xf numFmtId="0" fontId="18" fillId="2" borderId="41" xfId="0" applyFont="1" applyFill="1" applyBorder="1" applyAlignment="1">
      <alignment horizontal="left" vertical="center" wrapText="1"/>
    </xf>
    <xf numFmtId="0" fontId="18" fillId="2" borderId="37" xfId="0" applyFont="1" applyFill="1" applyBorder="1" applyAlignment="1">
      <alignment horizontal="left" vertical="center" wrapText="1"/>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8" fillId="2" borderId="75" xfId="0" applyFont="1" applyFill="1" applyBorder="1" applyAlignment="1">
      <alignment horizontal="center" vertical="center" wrapText="1"/>
    </xf>
    <xf numFmtId="0" fontId="18" fillId="2" borderId="76"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7" fillId="2" borderId="75" xfId="0" applyFont="1" applyFill="1" applyBorder="1" applyAlignment="1">
      <alignment horizontal="center" vertical="center" wrapText="1"/>
    </xf>
    <xf numFmtId="0" fontId="17" fillId="2" borderId="76"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71" xfId="0" applyFont="1" applyFill="1" applyBorder="1" applyAlignment="1">
      <alignment horizontal="center" vertical="center" wrapText="1"/>
    </xf>
    <xf numFmtId="0" fontId="18" fillId="2" borderId="72"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71" xfId="0" applyFont="1" applyFill="1" applyBorder="1" applyAlignment="1">
      <alignment horizontal="center" vertical="center" wrapText="1"/>
    </xf>
    <xf numFmtId="0" fontId="15" fillId="2" borderId="72" xfId="0" applyFont="1" applyFill="1" applyBorder="1" applyAlignment="1">
      <alignment horizontal="center" vertical="center" wrapText="1"/>
    </xf>
    <xf numFmtId="0" fontId="17" fillId="2" borderId="71" xfId="0" applyFont="1" applyFill="1" applyBorder="1" applyAlignment="1">
      <alignment horizontal="center" vertical="center" wrapText="1"/>
    </xf>
    <xf numFmtId="0" fontId="17" fillId="2" borderId="72" xfId="0" applyFont="1" applyFill="1" applyBorder="1" applyAlignment="1">
      <alignment horizontal="center" vertical="center" wrapText="1"/>
    </xf>
    <xf numFmtId="0" fontId="15" fillId="2" borderId="75" xfId="0" applyFont="1" applyFill="1" applyBorder="1" applyAlignment="1">
      <alignment horizontal="center" vertical="center" wrapText="1"/>
    </xf>
    <xf numFmtId="0" fontId="15" fillId="2" borderId="76"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4" fillId="2" borderId="38"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0" xfId="0" applyFont="1" applyFill="1" applyBorder="1" applyAlignment="1">
      <alignment horizontal="center" vertical="center"/>
    </xf>
    <xf numFmtId="164" fontId="14" fillId="2" borderId="36" xfId="0" applyNumberFormat="1" applyFont="1" applyFill="1" applyBorder="1" applyAlignment="1">
      <alignment horizontal="center" vertical="center"/>
    </xf>
    <xf numFmtId="164" fontId="14" fillId="2" borderId="34" xfId="0" applyNumberFormat="1" applyFont="1" applyFill="1" applyBorder="1" applyAlignment="1">
      <alignment horizontal="center" vertical="center"/>
    </xf>
    <xf numFmtId="164" fontId="14" fillId="2" borderId="35" xfId="0" applyNumberFormat="1" applyFont="1" applyFill="1" applyBorder="1" applyAlignment="1">
      <alignment horizontal="center" vertical="center"/>
    </xf>
    <xf numFmtId="164" fontId="14" fillId="2" borderId="38" xfId="0" applyNumberFormat="1" applyFont="1" applyFill="1" applyBorder="1" applyAlignment="1">
      <alignment horizontal="center" vertical="center"/>
    </xf>
    <xf numFmtId="164" fontId="14" fillId="2" borderId="39" xfId="0" applyNumberFormat="1" applyFont="1" applyFill="1" applyBorder="1" applyAlignment="1">
      <alignment horizontal="center" vertical="center"/>
    </xf>
    <xf numFmtId="164" fontId="14" fillId="2" borderId="40" xfId="0" applyNumberFormat="1" applyFont="1" applyFill="1" applyBorder="1" applyAlignment="1">
      <alignment horizontal="center" vertical="center"/>
    </xf>
    <xf numFmtId="0" fontId="14" fillId="2" borderId="31" xfId="0" applyFont="1" applyFill="1" applyBorder="1" applyAlignment="1">
      <alignment horizontal="center" vertical="center"/>
    </xf>
    <xf numFmtId="0" fontId="14" fillId="2" borderId="37" xfId="0" applyFont="1" applyFill="1" applyBorder="1" applyAlignment="1">
      <alignment horizontal="center" vertical="center"/>
    </xf>
    <xf numFmtId="164" fontId="14" fillId="2" borderId="31" xfId="0" applyNumberFormat="1" applyFont="1" applyFill="1" applyBorder="1" applyAlignment="1">
      <alignment horizontal="center" vertical="center"/>
    </xf>
    <xf numFmtId="164" fontId="14" fillId="2" borderId="41" xfId="0" applyNumberFormat="1" applyFont="1" applyFill="1" applyBorder="1" applyAlignment="1">
      <alignment horizontal="center" vertical="center"/>
    </xf>
    <xf numFmtId="164" fontId="14" fillId="2" borderId="37" xfId="0" applyNumberFormat="1" applyFont="1" applyFill="1" applyBorder="1" applyAlignment="1">
      <alignment horizontal="center" vertical="center"/>
    </xf>
    <xf numFmtId="0" fontId="14" fillId="2" borderId="32" xfId="0" applyFont="1" applyFill="1" applyBorder="1" applyAlignment="1">
      <alignment horizontal="center" vertical="center"/>
    </xf>
    <xf numFmtId="164" fontId="14" fillId="2" borderId="33" xfId="0" applyNumberFormat="1" applyFont="1" applyFill="1" applyBorder="1" applyAlignment="1">
      <alignment horizontal="center" vertical="center"/>
    </xf>
    <xf numFmtId="14" fontId="8" fillId="2" borderId="16" xfId="0" applyNumberFormat="1" applyFont="1" applyFill="1" applyBorder="1" applyAlignment="1">
      <alignment horizontal="center" vertical="center"/>
    </xf>
    <xf numFmtId="14" fontId="8" fillId="2" borderId="18" xfId="0" applyNumberFormat="1" applyFont="1" applyFill="1" applyBorder="1" applyAlignment="1">
      <alignment horizontal="center" vertical="center"/>
    </xf>
    <xf numFmtId="0" fontId="4" fillId="2" borderId="18" xfId="0" applyFont="1" applyFill="1" applyBorder="1" applyAlignment="1">
      <alignment horizontal="center" vertical="center"/>
    </xf>
    <xf numFmtId="0" fontId="14" fillId="2" borderId="26"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30" xfId="0" applyFont="1" applyFill="1" applyBorder="1" applyAlignment="1">
      <alignment horizontal="center" vertical="center" wrapText="1"/>
    </xf>
    <xf numFmtId="0" fontId="17" fillId="2" borderId="26" xfId="0" applyFont="1" applyFill="1" applyBorder="1" applyAlignment="1">
      <alignment horizontal="center" vertical="center"/>
    </xf>
    <xf numFmtId="0" fontId="17" fillId="2" borderId="30" xfId="0" applyFont="1" applyFill="1" applyBorder="1" applyAlignment="1">
      <alignment horizontal="center" vertical="center"/>
    </xf>
    <xf numFmtId="0" fontId="17" fillId="2" borderId="27" xfId="0" applyFont="1" applyFill="1" applyBorder="1" applyAlignment="1">
      <alignment horizontal="center" vertical="center"/>
    </xf>
    <xf numFmtId="0" fontId="14" fillId="2" borderId="28"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7" xfId="0" applyFont="1" applyFill="1" applyBorder="1" applyAlignment="1">
      <alignment horizontal="center" vertical="center"/>
    </xf>
    <xf numFmtId="0" fontId="4" fillId="2" borderId="16"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3"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3" xfId="0" applyFont="1" applyFill="1" applyBorder="1" applyAlignment="1">
      <alignment horizontal="center" vertical="center"/>
    </xf>
    <xf numFmtId="0" fontId="0" fillId="0" borderId="1" xfId="0" applyBorder="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1"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0" xfId="0" applyFont="1" applyFill="1" applyAlignment="1">
      <alignment horizontal="center" vertical="center"/>
    </xf>
    <xf numFmtId="0" fontId="13" fillId="2" borderId="1"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2"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14" fontId="4" fillId="2" borderId="23" xfId="0" applyNumberFormat="1" applyFont="1" applyFill="1" applyBorder="1" applyAlignment="1">
      <alignment horizontal="center" vertical="center"/>
    </xf>
    <xf numFmtId="14" fontId="4" fillId="2" borderId="24" xfId="0" applyNumberFormat="1" applyFont="1" applyFill="1" applyBorder="1" applyAlignment="1">
      <alignment horizontal="center" vertical="center"/>
    </xf>
    <xf numFmtId="14" fontId="8" fillId="2" borderId="23" xfId="0" applyNumberFormat="1" applyFont="1" applyFill="1" applyBorder="1" applyAlignment="1">
      <alignment horizontal="center" vertical="center"/>
    </xf>
    <xf numFmtId="14" fontId="8" fillId="2" borderId="24" xfId="0" applyNumberFormat="1" applyFont="1" applyFill="1" applyBorder="1" applyAlignment="1">
      <alignment horizontal="center" vertical="center"/>
    </xf>
    <xf numFmtId="0" fontId="9" fillId="2" borderId="24" xfId="0" applyFont="1" applyFill="1" applyBorder="1" applyAlignment="1">
      <alignment horizontal="center" vertical="center"/>
    </xf>
    <xf numFmtId="14" fontId="5" fillId="2" borderId="20" xfId="0" applyNumberFormat="1" applyFont="1" applyFill="1" applyBorder="1" applyAlignment="1">
      <alignment horizontal="center" vertical="center"/>
    </xf>
    <xf numFmtId="14" fontId="5" fillId="2" borderId="21" xfId="0" applyNumberFormat="1" applyFont="1" applyFill="1" applyBorder="1" applyAlignment="1">
      <alignment horizontal="center" vertical="center"/>
    </xf>
    <xf numFmtId="14" fontId="5" fillId="2" borderId="22"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14" fontId="5" fillId="2" borderId="11" xfId="0" applyNumberFormat="1" applyFont="1" applyFill="1" applyBorder="1" applyAlignment="1">
      <alignment horizontal="center" vertical="center"/>
    </xf>
    <xf numFmtId="14" fontId="5" fillId="2" borderId="12" xfId="0" applyNumberFormat="1" applyFont="1" applyFill="1" applyBorder="1" applyAlignment="1">
      <alignment horizontal="center" vertical="center"/>
    </xf>
    <xf numFmtId="14" fontId="4" fillId="2" borderId="16" xfId="0" applyNumberFormat="1" applyFont="1" applyFill="1" applyBorder="1" applyAlignment="1">
      <alignment horizontal="center" vertical="center"/>
    </xf>
    <xf numFmtId="14" fontId="4" fillId="2" borderId="18" xfId="0" applyNumberFormat="1" applyFon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5" fillId="3" borderId="5" xfId="0" applyFont="1" applyFill="1" applyBorder="1" applyAlignment="1">
      <alignment horizontal="center" vertical="center"/>
    </xf>
    <xf numFmtId="0" fontId="25" fillId="3" borderId="6" xfId="0" applyFont="1" applyFill="1" applyBorder="1" applyAlignment="1">
      <alignment horizontal="center" vertical="center"/>
    </xf>
    <xf numFmtId="0" fontId="25" fillId="3" borderId="7" xfId="0" applyFont="1" applyFill="1" applyBorder="1" applyAlignment="1">
      <alignment horizontal="center" vertical="center"/>
    </xf>
    <xf numFmtId="0" fontId="25" fillId="3" borderId="115" xfId="0" applyFont="1" applyFill="1" applyBorder="1" applyAlignment="1">
      <alignment horizontal="center" vertical="center"/>
    </xf>
    <xf numFmtId="0" fontId="50" fillId="38" borderId="139" xfId="0" applyFont="1" applyFill="1" applyBorder="1" applyAlignment="1">
      <alignment horizontal="center" vertical="center"/>
    </xf>
    <xf numFmtId="0" fontId="50" fillId="38" borderId="6" xfId="0" applyFont="1" applyFill="1" applyBorder="1" applyAlignment="1">
      <alignment horizontal="center" vertical="center"/>
    </xf>
    <xf numFmtId="0" fontId="50" fillId="38" borderId="7" xfId="0" applyFont="1" applyFill="1" applyBorder="1" applyAlignment="1">
      <alignment horizontal="center" vertical="center"/>
    </xf>
    <xf numFmtId="0" fontId="50" fillId="38" borderId="5" xfId="0" applyFont="1" applyFill="1" applyBorder="1" applyAlignment="1">
      <alignment horizontal="center" vertical="center"/>
    </xf>
    <xf numFmtId="0" fontId="50" fillId="38" borderId="115" xfId="0" applyFont="1" applyFill="1" applyBorder="1" applyAlignment="1">
      <alignment horizontal="center" vertical="center"/>
    </xf>
    <xf numFmtId="0" fontId="46" fillId="38" borderId="5" xfId="0" applyFont="1" applyFill="1" applyBorder="1" applyAlignment="1">
      <alignment horizontal="center" vertical="center"/>
    </xf>
    <xf numFmtId="0" fontId="46" fillId="38" borderId="7" xfId="0" applyFont="1" applyFill="1" applyBorder="1" applyAlignment="1">
      <alignment horizontal="center" vertical="center"/>
    </xf>
    <xf numFmtId="0" fontId="53" fillId="38" borderId="5" xfId="0" applyFont="1" applyFill="1" applyBorder="1" applyAlignment="1">
      <alignment horizontal="center" vertical="center"/>
    </xf>
    <xf numFmtId="0" fontId="53" fillId="38" borderId="6" xfId="0" applyFont="1" applyFill="1" applyBorder="1" applyAlignment="1">
      <alignment horizontal="center" vertical="center"/>
    </xf>
    <xf numFmtId="0" fontId="62" fillId="8" borderId="5" xfId="0" applyFont="1" applyFill="1" applyBorder="1" applyAlignment="1">
      <alignment horizontal="center" vertical="center"/>
    </xf>
    <xf numFmtId="0" fontId="62" fillId="8" borderId="6" xfId="0" applyFont="1" applyFill="1" applyBorder="1" applyAlignment="1">
      <alignment horizontal="center" vertical="center"/>
    </xf>
    <xf numFmtId="0" fontId="62" fillId="8" borderId="7" xfId="0" applyFont="1" applyFill="1" applyBorder="1" applyAlignment="1">
      <alignment horizontal="center" vertical="center"/>
    </xf>
    <xf numFmtId="0" fontId="53" fillId="38" borderId="7" xfId="0" applyFont="1" applyFill="1" applyBorder="1" applyAlignment="1">
      <alignment horizontal="center" vertical="center"/>
    </xf>
    <xf numFmtId="0" fontId="46" fillId="38" borderId="6" xfId="0" applyFont="1" applyFill="1" applyBorder="1" applyAlignment="1">
      <alignment horizontal="center" vertical="center"/>
    </xf>
    <xf numFmtId="0" fontId="46" fillId="38" borderId="5" xfId="0" applyFont="1" applyFill="1" applyBorder="1" applyAlignment="1">
      <alignment horizontal="center"/>
    </xf>
    <xf numFmtId="0" fontId="46" fillId="38" borderId="7" xfId="0" applyFont="1" applyFill="1" applyBorder="1" applyAlignment="1">
      <alignment horizontal="center"/>
    </xf>
    <xf numFmtId="0" fontId="51" fillId="38" borderId="2" xfId="0" applyFont="1" applyFill="1" applyBorder="1"/>
    <xf numFmtId="0" fontId="51" fillId="38" borderId="3" xfId="0" applyFont="1" applyFill="1" applyBorder="1"/>
    <xf numFmtId="0" fontId="51" fillId="38" borderId="95" xfId="0" applyFont="1" applyFill="1" applyBorder="1"/>
    <xf numFmtId="0" fontId="51" fillId="38" borderId="8" xfId="0" applyFont="1" applyFill="1" applyBorder="1"/>
    <xf numFmtId="0" fontId="51" fillId="38" borderId="0" xfId="0" applyFont="1" applyFill="1"/>
    <xf numFmtId="0" fontId="51" fillId="38" borderId="99" xfId="0" applyFont="1" applyFill="1" applyBorder="1"/>
    <xf numFmtId="0" fontId="51" fillId="38" borderId="91" xfId="0" applyFont="1" applyFill="1" applyBorder="1"/>
    <xf numFmtId="0" fontId="51" fillId="38" borderId="107" xfId="0" applyFont="1" applyFill="1" applyBorder="1"/>
    <xf numFmtId="0" fontId="51" fillId="38" borderId="103" xfId="0" applyFont="1" applyFill="1" applyBorder="1"/>
    <xf numFmtId="0" fontId="51" fillId="38" borderId="4" xfId="0" applyFont="1" applyFill="1" applyBorder="1"/>
    <xf numFmtId="0" fontId="51" fillId="38" borderId="1" xfId="0" applyFont="1" applyFill="1" applyBorder="1"/>
    <xf numFmtId="0" fontId="51" fillId="38" borderId="92" xfId="0" applyFont="1" applyFill="1" applyBorder="1"/>
    <xf numFmtId="0" fontId="34" fillId="0" borderId="5" xfId="0" applyFont="1" applyBorder="1" applyAlignment="1">
      <alignment horizontal="center" vertical="center"/>
    </xf>
    <xf numFmtId="0" fontId="34" fillId="0" borderId="6" xfId="0" applyFont="1" applyBorder="1" applyAlignment="1">
      <alignment horizontal="center" vertical="center"/>
    </xf>
    <xf numFmtId="0" fontId="34" fillId="0" borderId="7" xfId="0" applyFont="1" applyBorder="1" applyAlignment="1">
      <alignment horizontal="center" vertical="center"/>
    </xf>
    <xf numFmtId="0" fontId="53" fillId="38" borderId="2" xfId="0" applyFont="1" applyFill="1" applyBorder="1" applyAlignment="1">
      <alignment horizontal="center" vertical="center" wrapText="1"/>
    </xf>
    <xf numFmtId="0" fontId="53" fillId="38" borderId="95" xfId="0" applyFont="1" applyFill="1" applyBorder="1" applyAlignment="1">
      <alignment horizontal="center" vertical="center" wrapText="1"/>
    </xf>
    <xf numFmtId="0" fontId="53" fillId="38" borderId="8" xfId="0" applyFont="1" applyFill="1" applyBorder="1" applyAlignment="1">
      <alignment horizontal="center" vertical="center" wrapText="1"/>
    </xf>
    <xf numFmtId="0" fontId="53" fillId="38" borderId="99" xfId="0" applyFont="1" applyFill="1" applyBorder="1" applyAlignment="1">
      <alignment horizontal="center" vertical="center" wrapText="1"/>
    </xf>
    <xf numFmtId="0" fontId="53" fillId="38" borderId="91" xfId="0" applyFont="1" applyFill="1" applyBorder="1" applyAlignment="1">
      <alignment horizontal="center" vertical="center" wrapText="1"/>
    </xf>
    <xf numFmtId="0" fontId="53" fillId="38" borderId="103" xfId="0" applyFont="1" applyFill="1" applyBorder="1" applyAlignment="1">
      <alignment horizontal="center" vertical="center" wrapText="1"/>
    </xf>
    <xf numFmtId="0" fontId="52" fillId="38" borderId="2" xfId="0" applyFont="1" applyFill="1" applyBorder="1" applyAlignment="1">
      <alignment horizontal="center" vertical="center" wrapText="1"/>
    </xf>
    <xf numFmtId="0" fontId="52" fillId="38" borderId="8" xfId="0" applyFont="1" applyFill="1" applyBorder="1" applyAlignment="1">
      <alignment horizontal="center" vertical="center" wrapText="1"/>
    </xf>
    <xf numFmtId="0" fontId="52" fillId="38" borderId="91" xfId="0" applyFont="1" applyFill="1" applyBorder="1" applyAlignment="1">
      <alignment horizontal="center" vertical="center" wrapText="1"/>
    </xf>
    <xf numFmtId="0" fontId="53" fillId="38" borderId="3" xfId="0" applyFont="1" applyFill="1" applyBorder="1" applyAlignment="1">
      <alignment horizontal="center" vertical="center" wrapText="1"/>
    </xf>
    <xf numFmtId="0" fontId="53" fillId="38" borderId="0" xfId="0" applyFont="1" applyFill="1" applyAlignment="1">
      <alignment horizontal="center" vertical="center" wrapText="1"/>
    </xf>
    <xf numFmtId="0" fontId="53" fillId="38" borderId="107" xfId="0" applyFont="1" applyFill="1" applyBorder="1" applyAlignment="1">
      <alignment horizontal="center" vertical="center" wrapText="1"/>
    </xf>
    <xf numFmtId="0" fontId="53" fillId="38" borderId="24" xfId="0" applyFont="1" applyFill="1" applyBorder="1" applyAlignment="1">
      <alignment horizontal="center" vertical="center"/>
    </xf>
    <xf numFmtId="0" fontId="53" fillId="38" borderId="133" xfId="0" applyFont="1" applyFill="1" applyBorder="1" applyAlignment="1">
      <alignment horizontal="center" vertical="center"/>
    </xf>
    <xf numFmtId="0" fontId="53" fillId="38" borderId="182" xfId="0" applyFont="1" applyFill="1" applyBorder="1" applyAlignment="1">
      <alignment horizontal="center" vertical="center"/>
    </xf>
    <xf numFmtId="0" fontId="53" fillId="38" borderId="184" xfId="0" applyFont="1" applyFill="1" applyBorder="1" applyAlignment="1">
      <alignment horizontal="center" vertical="center"/>
    </xf>
    <xf numFmtId="0" fontId="53" fillId="38" borderId="25" xfId="0" applyFont="1" applyFill="1" applyBorder="1" applyAlignment="1">
      <alignment horizontal="center" vertical="center"/>
    </xf>
    <xf numFmtId="0" fontId="49" fillId="8" borderId="180" xfId="0" applyFont="1" applyFill="1" applyBorder="1" applyAlignment="1">
      <alignment horizontal="center" vertical="center"/>
    </xf>
    <xf numFmtId="0" fontId="49" fillId="8" borderId="13" xfId="0" applyFont="1" applyFill="1" applyBorder="1" applyAlignment="1">
      <alignment horizontal="center" vertical="center"/>
    </xf>
    <xf numFmtId="0" fontId="49" fillId="8" borderId="178" xfId="0" applyFont="1" applyFill="1" applyBorder="1" applyAlignment="1">
      <alignment horizontal="center" vertical="center"/>
    </xf>
    <xf numFmtId="0" fontId="49" fillId="8" borderId="17" xfId="0" applyFont="1" applyFill="1" applyBorder="1" applyAlignment="1">
      <alignment horizontal="center" vertical="center"/>
    </xf>
    <xf numFmtId="0" fontId="49" fillId="8" borderId="179" xfId="0" applyFont="1" applyFill="1" applyBorder="1" applyAlignment="1">
      <alignment horizontal="center" vertical="center"/>
    </xf>
    <xf numFmtId="0" fontId="57" fillId="38" borderId="2" xfId="0" applyFont="1" applyFill="1" applyBorder="1" applyAlignment="1">
      <alignment horizontal="center" vertical="center" wrapText="1"/>
    </xf>
    <xf numFmtId="0" fontId="57" fillId="38" borderId="95" xfId="0" applyFont="1" applyFill="1" applyBorder="1" applyAlignment="1">
      <alignment horizontal="center" vertical="center" wrapText="1"/>
    </xf>
    <xf numFmtId="0" fontId="57" fillId="38" borderId="8" xfId="0" applyFont="1" applyFill="1" applyBorder="1" applyAlignment="1">
      <alignment horizontal="center" vertical="center" wrapText="1"/>
    </xf>
    <xf numFmtId="0" fontId="57" fillId="38" borderId="99" xfId="0" applyFont="1" applyFill="1" applyBorder="1" applyAlignment="1">
      <alignment horizontal="center" vertical="center" wrapText="1"/>
    </xf>
    <xf numFmtId="0" fontId="57" fillId="38" borderId="91" xfId="0" applyFont="1" applyFill="1" applyBorder="1" applyAlignment="1">
      <alignment horizontal="center" vertical="center" wrapText="1"/>
    </xf>
    <xf numFmtId="0" fontId="57" fillId="38" borderId="103" xfId="0" applyFont="1" applyFill="1" applyBorder="1" applyAlignment="1">
      <alignment horizontal="center" vertical="center" wrapText="1"/>
    </xf>
    <xf numFmtId="0" fontId="51" fillId="38" borderId="2" xfId="0" applyFont="1" applyFill="1" applyBorder="1" applyAlignment="1">
      <alignment horizontal="center"/>
    </xf>
    <xf numFmtId="0" fontId="51" fillId="38" borderId="3" xfId="0" applyFont="1" applyFill="1" applyBorder="1" applyAlignment="1">
      <alignment horizontal="center"/>
    </xf>
    <xf numFmtId="0" fontId="51" fillId="38" borderId="8" xfId="0" applyFont="1" applyFill="1" applyBorder="1" applyAlignment="1">
      <alignment horizontal="center"/>
    </xf>
    <xf numFmtId="0" fontId="51" fillId="38" borderId="0" xfId="0" applyFont="1" applyFill="1" applyAlignment="1">
      <alignment horizontal="center"/>
    </xf>
    <xf numFmtId="0" fontId="51" fillId="38" borderId="91" xfId="0" applyFont="1" applyFill="1" applyBorder="1" applyAlignment="1">
      <alignment horizontal="center"/>
    </xf>
    <xf numFmtId="0" fontId="51" fillId="38" borderId="107" xfId="0" applyFont="1" applyFill="1" applyBorder="1" applyAlignment="1">
      <alignment horizontal="center"/>
    </xf>
    <xf numFmtId="0" fontId="53" fillId="38" borderId="2" xfId="0" applyFont="1" applyFill="1" applyBorder="1" applyAlignment="1">
      <alignment wrapText="1"/>
    </xf>
    <xf numFmtId="0" fontId="53" fillId="38" borderId="3" xfId="0" applyFont="1" applyFill="1" applyBorder="1" applyAlignment="1">
      <alignment wrapText="1"/>
    </xf>
    <xf numFmtId="0" fontId="53" fillId="38" borderId="8" xfId="0" applyFont="1" applyFill="1" applyBorder="1" applyAlignment="1">
      <alignment wrapText="1"/>
    </xf>
    <xf numFmtId="0" fontId="53" fillId="38" borderId="0" xfId="0" applyFont="1" applyFill="1" applyAlignment="1">
      <alignment wrapText="1"/>
    </xf>
    <xf numFmtId="0" fontId="53" fillId="38" borderId="91" xfId="0" applyFont="1" applyFill="1" applyBorder="1" applyAlignment="1">
      <alignment wrapText="1"/>
    </xf>
    <xf numFmtId="0" fontId="53" fillId="38" borderId="107" xfId="0" applyFont="1" applyFill="1" applyBorder="1" applyAlignment="1">
      <alignment wrapText="1"/>
    </xf>
    <xf numFmtId="0" fontId="53" fillId="38" borderId="95" xfId="0" applyFont="1" applyFill="1" applyBorder="1" applyAlignment="1">
      <alignment wrapText="1"/>
    </xf>
    <xf numFmtId="0" fontId="53" fillId="38" borderId="99" xfId="0" applyFont="1" applyFill="1" applyBorder="1" applyAlignment="1">
      <alignment wrapText="1"/>
    </xf>
    <xf numFmtId="0" fontId="53" fillId="38" borderId="103" xfId="0" applyFont="1" applyFill="1" applyBorder="1" applyAlignment="1">
      <alignment wrapText="1"/>
    </xf>
    <xf numFmtId="0" fontId="53" fillId="38" borderId="183" xfId="0" applyFont="1" applyFill="1" applyBorder="1" applyAlignment="1">
      <alignment horizontal="center" vertical="center"/>
    </xf>
    <xf numFmtId="0" fontId="62" fillId="0" borderId="180" xfId="0" applyFont="1" applyBorder="1" applyAlignment="1">
      <alignment horizontal="center" vertical="center"/>
    </xf>
    <xf numFmtId="0" fontId="62" fillId="0" borderId="13" xfId="0" applyFont="1" applyBorder="1" applyAlignment="1">
      <alignment horizontal="center" vertical="center"/>
    </xf>
    <xf numFmtId="0" fontId="62" fillId="0" borderId="17" xfId="0" applyFont="1" applyBorder="1" applyAlignment="1">
      <alignment horizontal="center" vertical="center"/>
    </xf>
    <xf numFmtId="0" fontId="53" fillId="38" borderId="23" xfId="0" applyFont="1" applyFill="1" applyBorder="1" applyAlignment="1">
      <alignment horizontal="center" vertical="center"/>
    </xf>
    <xf numFmtId="0" fontId="62" fillId="0" borderId="178" xfId="0" applyFont="1" applyBorder="1" applyAlignment="1">
      <alignment horizontal="center" vertical="center"/>
    </xf>
    <xf numFmtId="0" fontId="62" fillId="0" borderId="179" xfId="0" applyFont="1" applyBorder="1" applyAlignment="1">
      <alignment horizontal="center" vertical="center"/>
    </xf>
    <xf numFmtId="0" fontId="53" fillId="38" borderId="174" xfId="0" applyFont="1" applyFill="1" applyBorder="1" applyAlignment="1">
      <alignment horizontal="center" vertical="center"/>
    </xf>
    <xf numFmtId="0" fontId="57" fillId="38" borderId="6" xfId="0" applyFont="1" applyFill="1" applyBorder="1" applyAlignment="1">
      <alignment horizontal="center" vertical="center"/>
    </xf>
    <xf numFmtId="0" fontId="57" fillId="38" borderId="174" xfId="0" applyFont="1" applyFill="1" applyBorder="1" applyAlignment="1">
      <alignment horizontal="center" vertical="center"/>
    </xf>
    <xf numFmtId="0" fontId="53" fillId="38" borderId="176" xfId="0" applyFont="1" applyFill="1" applyBorder="1" applyAlignment="1">
      <alignment horizontal="center" vertical="center"/>
    </xf>
    <xf numFmtId="0" fontId="62" fillId="8" borderId="3" xfId="0" applyFont="1" applyFill="1" applyBorder="1" applyAlignment="1">
      <alignment horizontal="center" vertical="center"/>
    </xf>
    <xf numFmtId="0" fontId="62" fillId="8" borderId="4" xfId="0" applyFont="1" applyFill="1" applyBorder="1" applyAlignment="1">
      <alignment horizontal="center" vertical="center"/>
    </xf>
    <xf numFmtId="0" fontId="53" fillId="38" borderId="175" xfId="0" applyFont="1" applyFill="1" applyBorder="1" applyAlignment="1">
      <alignment horizontal="center" vertical="center"/>
    </xf>
    <xf numFmtId="0" fontId="64" fillId="8" borderId="3" xfId="0" applyFont="1" applyFill="1" applyBorder="1" applyAlignment="1">
      <alignment horizontal="center" vertical="center"/>
    </xf>
    <xf numFmtId="0" fontId="64" fillId="8" borderId="95" xfId="0" applyFont="1" applyFill="1" applyBorder="1" applyAlignment="1">
      <alignment horizontal="center" vertical="center"/>
    </xf>
    <xf numFmtId="0" fontId="62" fillId="8" borderId="95" xfId="0" applyFont="1" applyFill="1" applyBorder="1" applyAlignment="1">
      <alignment horizontal="center" vertical="center"/>
    </xf>
    <xf numFmtId="0" fontId="62" fillId="8" borderId="2" xfId="0" applyFont="1" applyFill="1" applyBorder="1" applyAlignment="1">
      <alignment horizontal="center" vertical="center"/>
    </xf>
    <xf numFmtId="0" fontId="62" fillId="8" borderId="174" xfId="0" applyFont="1" applyFill="1" applyBorder="1" applyAlignment="1">
      <alignment horizontal="center" vertical="center"/>
    </xf>
    <xf numFmtId="0" fontId="52" fillId="38" borderId="153" xfId="0" applyFont="1" applyFill="1" applyBorder="1" applyAlignment="1">
      <alignment horizontal="center" vertical="center" textRotation="90" wrapText="1"/>
    </xf>
    <xf numFmtId="0" fontId="52" fillId="38" borderId="162" xfId="0" applyFont="1" applyFill="1" applyBorder="1" applyAlignment="1">
      <alignment horizontal="center" vertical="center" textRotation="90" wrapText="1"/>
    </xf>
    <xf numFmtId="0" fontId="52" fillId="38" borderId="159" xfId="0" applyFont="1" applyFill="1" applyBorder="1" applyAlignment="1">
      <alignment horizontal="center" vertical="center" textRotation="90" wrapText="1"/>
    </xf>
    <xf numFmtId="0" fontId="52" fillId="38" borderId="165" xfId="0" applyFont="1" applyFill="1" applyBorder="1" applyAlignment="1">
      <alignment horizontal="center" vertical="center" textRotation="90" wrapText="1"/>
    </xf>
    <xf numFmtId="0" fontId="52" fillId="38" borderId="155" xfId="0" applyFont="1" applyFill="1" applyBorder="1" applyAlignment="1">
      <alignment horizontal="center" vertical="center" textRotation="90" wrapText="1"/>
    </xf>
    <xf numFmtId="0" fontId="52" fillId="38" borderId="164" xfId="0" applyFont="1" applyFill="1" applyBorder="1" applyAlignment="1">
      <alignment horizontal="center" vertical="center" textRotation="90" wrapText="1"/>
    </xf>
    <xf numFmtId="0" fontId="52" fillId="38" borderId="160" xfId="0" applyFont="1" applyFill="1" applyBorder="1" applyAlignment="1">
      <alignment horizontal="center" vertical="center" textRotation="90" wrapText="1"/>
    </xf>
    <xf numFmtId="0" fontId="52" fillId="38" borderId="166" xfId="0" applyFont="1" applyFill="1" applyBorder="1" applyAlignment="1">
      <alignment horizontal="center" vertical="center" textRotation="90" wrapText="1"/>
    </xf>
    <xf numFmtId="0" fontId="52" fillId="38" borderId="154" xfId="0" applyFont="1" applyFill="1" applyBorder="1" applyAlignment="1">
      <alignment horizontal="center" vertical="center" textRotation="90" wrapText="1"/>
    </xf>
    <xf numFmtId="0" fontId="52" fillId="38" borderId="163" xfId="0" applyFont="1" applyFill="1" applyBorder="1" applyAlignment="1">
      <alignment horizontal="center" vertical="center" textRotation="90" wrapText="1"/>
    </xf>
    <xf numFmtId="0" fontId="52" fillId="38" borderId="4" xfId="0" applyFont="1" applyFill="1" applyBorder="1" applyAlignment="1">
      <alignment horizontal="center" vertical="center" textRotation="90" wrapText="1"/>
    </xf>
    <xf numFmtId="0" fontId="52" fillId="38" borderId="1" xfId="0" applyFont="1" applyFill="1" applyBorder="1" applyAlignment="1">
      <alignment horizontal="center" vertical="center" textRotation="90" wrapText="1"/>
    </xf>
    <xf numFmtId="0" fontId="52" fillId="38" borderId="192" xfId="0" applyFont="1" applyFill="1" applyBorder="1" applyAlignment="1">
      <alignment horizontal="center" vertical="center" textRotation="90" wrapText="1"/>
    </xf>
    <xf numFmtId="0" fontId="53" fillId="38" borderId="154" xfId="0" applyFont="1" applyFill="1" applyBorder="1" applyAlignment="1">
      <alignment horizontal="center" vertical="center" textRotation="90" wrapText="1"/>
    </xf>
    <xf numFmtId="0" fontId="53" fillId="38" borderId="163" xfId="0" applyFont="1" applyFill="1" applyBorder="1" applyAlignment="1">
      <alignment horizontal="center" vertical="center" textRotation="90" wrapText="1"/>
    </xf>
    <xf numFmtId="0" fontId="52" fillId="38" borderId="8" xfId="0" applyFont="1" applyFill="1" applyBorder="1" applyAlignment="1">
      <alignment horizontal="center" vertical="center" textRotation="90" wrapText="1"/>
    </xf>
    <xf numFmtId="0" fontId="52" fillId="38" borderId="193" xfId="0" applyFont="1" applyFill="1" applyBorder="1" applyAlignment="1">
      <alignment horizontal="center" vertical="center" textRotation="90" wrapText="1"/>
    </xf>
    <xf numFmtId="0" fontId="52" fillId="38" borderId="158" xfId="0" applyFont="1" applyFill="1" applyBorder="1" applyAlignment="1">
      <alignment horizontal="center" vertical="center" textRotation="90" wrapText="1"/>
    </xf>
    <xf numFmtId="0" fontId="52" fillId="38" borderId="157" xfId="0" applyFont="1" applyFill="1" applyBorder="1" applyAlignment="1">
      <alignment horizontal="center" vertical="center" textRotation="90" wrapText="1"/>
    </xf>
    <xf numFmtId="0" fontId="52" fillId="38" borderId="156" xfId="0" applyFont="1" applyFill="1" applyBorder="1" applyAlignment="1">
      <alignment horizontal="center" vertical="center" textRotation="90" wrapText="1"/>
    </xf>
    <xf numFmtId="0" fontId="52" fillId="38" borderId="145" xfId="0" applyFont="1" applyFill="1" applyBorder="1" applyAlignment="1">
      <alignment horizontal="center" vertical="center" textRotation="90" wrapText="1"/>
    </xf>
    <xf numFmtId="0" fontId="52" fillId="38" borderId="143" xfId="0" applyFont="1" applyFill="1" applyBorder="1" applyAlignment="1">
      <alignment horizontal="center" vertical="center" textRotation="90" wrapText="1"/>
    </xf>
    <xf numFmtId="0" fontId="52" fillId="38" borderId="144" xfId="0" applyFont="1" applyFill="1" applyBorder="1" applyAlignment="1">
      <alignment horizontal="center" vertical="center" textRotation="90" wrapText="1"/>
    </xf>
    <xf numFmtId="0" fontId="50" fillId="38" borderId="114" xfId="0" applyFont="1" applyFill="1" applyBorder="1" applyAlignment="1">
      <alignment horizontal="center" vertical="center"/>
    </xf>
    <xf numFmtId="0" fontId="50" fillId="38" borderId="161" xfId="0" applyFont="1" applyFill="1" applyBorder="1" applyAlignment="1">
      <alignment horizontal="center" vertical="center"/>
    </xf>
    <xf numFmtId="0" fontId="50" fillId="38" borderId="142" xfId="0" applyFont="1" applyFill="1" applyBorder="1" applyAlignment="1">
      <alignment horizontal="center" vertical="center"/>
    </xf>
    <xf numFmtId="0" fontId="46" fillId="38" borderId="140" xfId="0" applyFont="1" applyFill="1" applyBorder="1" applyAlignment="1">
      <alignment horizontal="center" vertical="center"/>
    </xf>
    <xf numFmtId="0" fontId="46" fillId="38" borderId="137" xfId="0" applyFont="1" applyFill="1" applyBorder="1" applyAlignment="1">
      <alignment horizontal="center" vertical="center"/>
    </xf>
    <xf numFmtId="0" fontId="46" fillId="38" borderId="138" xfId="0" applyFont="1" applyFill="1" applyBorder="1" applyAlignment="1">
      <alignment horizontal="center" vertical="center"/>
    </xf>
    <xf numFmtId="0" fontId="50" fillId="2" borderId="5" xfId="0" applyFont="1" applyFill="1" applyBorder="1" applyAlignment="1">
      <alignment horizontal="center" vertical="center"/>
    </xf>
    <xf numFmtId="0" fontId="50" fillId="2" borderId="6" xfId="0" applyFont="1" applyFill="1" applyBorder="1" applyAlignment="1">
      <alignment horizontal="center" vertical="center"/>
    </xf>
    <xf numFmtId="0" fontId="50" fillId="2" borderId="7" xfId="0" applyFont="1" applyFill="1" applyBorder="1" applyAlignment="1">
      <alignment horizontal="center" vertical="center"/>
    </xf>
    <xf numFmtId="0" fontId="40" fillId="2" borderId="23" xfId="0" applyFont="1" applyFill="1" applyBorder="1" applyAlignment="1">
      <alignment vertical="center"/>
    </xf>
    <xf numFmtId="0" fontId="40" fillId="2" borderId="24" xfId="0" applyFont="1" applyFill="1" applyBorder="1" applyAlignment="1">
      <alignment vertical="center"/>
    </xf>
    <xf numFmtId="0" fontId="40" fillId="2" borderId="133" xfId="0" applyFont="1" applyFill="1" applyBorder="1" applyAlignment="1">
      <alignment vertical="center"/>
    </xf>
    <xf numFmtId="0" fontId="43" fillId="2" borderId="2" xfId="0" applyFont="1" applyFill="1" applyBorder="1" applyAlignment="1">
      <alignment horizontal="center" vertical="center"/>
    </xf>
    <xf numFmtId="0" fontId="43" fillId="2" borderId="3" xfId="0" applyFont="1" applyFill="1" applyBorder="1" applyAlignment="1">
      <alignment horizontal="center" vertical="center"/>
    </xf>
    <xf numFmtId="0" fontId="43" fillId="2" borderId="0" xfId="0" applyFont="1" applyFill="1" applyAlignment="1">
      <alignment horizontal="center" vertical="center"/>
    </xf>
    <xf numFmtId="0" fontId="43" fillId="2" borderId="1" xfId="0" applyFont="1" applyFill="1" applyBorder="1" applyAlignment="1">
      <alignment horizontal="center" vertical="center"/>
    </xf>
    <xf numFmtId="0" fontId="43" fillId="2" borderId="8" xfId="0" applyFont="1" applyFill="1" applyBorder="1" applyAlignment="1">
      <alignment horizontal="center" vertical="center"/>
    </xf>
    <xf numFmtId="0" fontId="48" fillId="0" borderId="5" xfId="0" applyFont="1" applyBorder="1" applyAlignment="1">
      <alignment horizontal="center"/>
    </xf>
    <xf numFmtId="0" fontId="48" fillId="0" borderId="6" xfId="0" applyFont="1" applyBorder="1" applyAlignment="1">
      <alignment horizontal="center"/>
    </xf>
    <xf numFmtId="0" fontId="48" fillId="0" borderId="3" xfId="0" applyFont="1" applyBorder="1" applyAlignment="1">
      <alignment horizontal="center"/>
    </xf>
    <xf numFmtId="0" fontId="48" fillId="0" borderId="7" xfId="0" applyFont="1" applyBorder="1" applyAlignment="1">
      <alignment horizontal="center"/>
    </xf>
    <xf numFmtId="0" fontId="36" fillId="6" borderId="2" xfId="0" applyFont="1" applyFill="1" applyBorder="1" applyAlignment="1">
      <alignment horizontal="center"/>
    </xf>
    <xf numFmtId="0" fontId="36" fillId="6" borderId="3" xfId="0" applyFont="1" applyFill="1" applyBorder="1" applyAlignment="1">
      <alignment horizontal="center"/>
    </xf>
    <xf numFmtId="0" fontId="36" fillId="6" borderId="4" xfId="0" applyFont="1" applyFill="1" applyBorder="1" applyAlignment="1">
      <alignment horizontal="center"/>
    </xf>
    <xf numFmtId="0" fontId="36" fillId="6" borderId="8" xfId="0" applyFont="1" applyFill="1" applyBorder="1" applyAlignment="1">
      <alignment horizontal="center"/>
    </xf>
    <xf numFmtId="0" fontId="36" fillId="6" borderId="0" xfId="0" applyFont="1" applyFill="1" applyAlignment="1">
      <alignment horizontal="center"/>
    </xf>
    <xf numFmtId="0" fontId="36" fillId="6" borderId="1" xfId="0" applyFont="1" applyFill="1" applyBorder="1" applyAlignment="1">
      <alignment horizontal="center"/>
    </xf>
    <xf numFmtId="0" fontId="36" fillId="6" borderId="10" xfId="0" applyFont="1" applyFill="1" applyBorder="1" applyAlignment="1">
      <alignment horizontal="center"/>
    </xf>
    <xf numFmtId="0" fontId="36" fillId="6" borderId="11" xfId="0" applyFont="1" applyFill="1" applyBorder="1" applyAlignment="1">
      <alignment horizontal="center"/>
    </xf>
    <xf numFmtId="0" fontId="36" fillId="6" borderId="12" xfId="0" applyFont="1" applyFill="1" applyBorder="1" applyAlignment="1">
      <alignment horizontal="center"/>
    </xf>
    <xf numFmtId="0" fontId="37" fillId="2" borderId="121" xfId="0" applyFont="1" applyFill="1" applyBorder="1" applyAlignment="1">
      <alignment horizontal="center" vertical="center"/>
    </xf>
    <xf numFmtId="0" fontId="38" fillId="2" borderId="96" xfId="0" applyFont="1" applyFill="1" applyBorder="1" applyAlignment="1">
      <alignment horizontal="center"/>
    </xf>
    <xf numFmtId="0" fontId="38" fillId="2" borderId="113" xfId="0" applyFont="1" applyFill="1" applyBorder="1" applyAlignment="1">
      <alignment horizontal="center"/>
    </xf>
    <xf numFmtId="0" fontId="38" fillId="2" borderId="122" xfId="0" applyFont="1" applyFill="1" applyBorder="1" applyAlignment="1">
      <alignment horizontal="center"/>
    </xf>
    <xf numFmtId="0" fontId="38" fillId="2" borderId="100" xfId="0" applyFont="1" applyFill="1" applyBorder="1" applyAlignment="1">
      <alignment horizontal="center"/>
    </xf>
    <xf numFmtId="0" fontId="38" fillId="2" borderId="0" xfId="0" applyFont="1" applyFill="1" applyAlignment="1">
      <alignment horizontal="center"/>
    </xf>
    <xf numFmtId="0" fontId="38" fillId="2" borderId="128" xfId="0" applyFont="1" applyFill="1" applyBorder="1" applyAlignment="1">
      <alignment horizontal="center"/>
    </xf>
    <xf numFmtId="0" fontId="38" fillId="2" borderId="104" xfId="0" applyFont="1" applyFill="1" applyBorder="1" applyAlignment="1">
      <alignment horizontal="center"/>
    </xf>
    <xf numFmtId="0" fontId="38" fillId="2" borderId="105" xfId="0" applyFont="1" applyFill="1" applyBorder="1" applyAlignment="1">
      <alignment horizontal="center"/>
    </xf>
    <xf numFmtId="0" fontId="38" fillId="2" borderId="130" xfId="0" applyFont="1" applyFill="1" applyBorder="1" applyAlignment="1">
      <alignment horizontal="center"/>
    </xf>
    <xf numFmtId="0" fontId="39" fillId="2" borderId="123" xfId="0" applyFont="1" applyFill="1" applyBorder="1" applyAlignment="1">
      <alignment horizontal="center" vertical="center"/>
    </xf>
    <xf numFmtId="0" fontId="39" fillId="2" borderId="124" xfId="0" applyFont="1" applyFill="1" applyBorder="1" applyAlignment="1">
      <alignment horizontal="center" vertical="center"/>
    </xf>
    <xf numFmtId="0" fontId="40" fillId="2" borderId="125" xfId="0" applyFont="1" applyFill="1" applyBorder="1" applyAlignment="1">
      <alignment vertical="center"/>
    </xf>
    <xf numFmtId="0" fontId="40" fillId="2" borderId="126" xfId="0" applyFont="1" applyFill="1" applyBorder="1" applyAlignment="1">
      <alignment vertical="center"/>
    </xf>
    <xf numFmtId="0" fontId="40" fillId="2" borderId="127" xfId="0" applyFont="1" applyFill="1" applyBorder="1" applyAlignment="1">
      <alignment vertical="center"/>
    </xf>
    <xf numFmtId="0" fontId="40" fillId="2" borderId="16" xfId="0" applyFont="1" applyFill="1" applyBorder="1" applyAlignment="1">
      <alignment vertical="center"/>
    </xf>
    <xf numFmtId="0" fontId="40" fillId="2" borderId="18" xfId="0" applyFont="1" applyFill="1" applyBorder="1" applyAlignment="1">
      <alignment vertical="center"/>
    </xf>
    <xf numFmtId="0" fontId="40" fillId="2" borderId="129" xfId="0" applyFont="1" applyFill="1" applyBorder="1" applyAlignment="1">
      <alignment vertical="center"/>
    </xf>
    <xf numFmtId="0" fontId="41" fillId="2" borderId="100" xfId="0" applyFont="1" applyFill="1" applyBorder="1" applyAlignment="1">
      <alignment horizontal="center" vertical="center"/>
    </xf>
    <xf numFmtId="0" fontId="41" fillId="2" borderId="0" xfId="0" applyFont="1" applyFill="1" applyAlignment="1">
      <alignment horizontal="center" vertical="center"/>
    </xf>
    <xf numFmtId="0" fontId="41" fillId="2" borderId="99" xfId="0" applyFont="1" applyFill="1" applyBorder="1" applyAlignment="1">
      <alignment horizontal="center" vertical="center"/>
    </xf>
    <xf numFmtId="0" fontId="41" fillId="2" borderId="134" xfId="0" applyFont="1" applyFill="1" applyBorder="1" applyAlignment="1">
      <alignment horizontal="center" vertical="center"/>
    </xf>
    <xf numFmtId="0" fontId="41" fillId="2" borderId="11" xfId="0" applyFont="1" applyFill="1" applyBorder="1" applyAlignment="1">
      <alignment horizontal="center" vertical="center"/>
    </xf>
    <xf numFmtId="0" fontId="41" fillId="2" borderId="101" xfId="0" applyFont="1" applyFill="1" applyBorder="1" applyAlignment="1">
      <alignment horizontal="center" vertical="center"/>
    </xf>
    <xf numFmtId="14" fontId="41" fillId="2" borderId="100" xfId="0" applyNumberFormat="1" applyFont="1" applyFill="1" applyBorder="1" applyAlignment="1">
      <alignment horizontal="center" vertical="center"/>
    </xf>
    <xf numFmtId="14" fontId="41" fillId="2" borderId="0" xfId="0" applyNumberFormat="1" applyFont="1" applyFill="1" applyAlignment="1">
      <alignment horizontal="center" vertical="center"/>
    </xf>
    <xf numFmtId="14" fontId="41" fillId="2" borderId="128" xfId="0" applyNumberFormat="1" applyFont="1" applyFill="1" applyBorder="1" applyAlignment="1">
      <alignment horizontal="center" vertical="center"/>
    </xf>
    <xf numFmtId="14" fontId="41" fillId="2" borderId="134" xfId="0" applyNumberFormat="1" applyFont="1" applyFill="1" applyBorder="1" applyAlignment="1">
      <alignment horizontal="center" vertical="center"/>
    </xf>
    <xf numFmtId="14" fontId="41" fillId="2" borderId="11" xfId="0" applyNumberFormat="1" applyFont="1" applyFill="1" applyBorder="1" applyAlignment="1">
      <alignment horizontal="center" vertical="center"/>
    </xf>
    <xf numFmtId="14" fontId="41" fillId="2" borderId="135" xfId="0" applyNumberFormat="1" applyFont="1" applyFill="1" applyBorder="1" applyAlignment="1">
      <alignment horizontal="center" vertical="center"/>
    </xf>
  </cellXfs>
  <cellStyles count="2">
    <cellStyle name="Normal" xfId="0" builtinId="0"/>
    <cellStyle name="Percent" xfId="1" builtinId="5"/>
  </cellStyles>
  <dxfs count="66">
    <dxf>
      <fill>
        <patternFill>
          <bgColor theme="2" tint="-9.9948118533890809E-2"/>
        </patternFill>
      </fill>
    </dxf>
    <dxf>
      <fill>
        <patternFill>
          <bgColor theme="2" tint="-0.24994659260841701"/>
        </patternFill>
      </fill>
    </dxf>
    <dxf>
      <fill>
        <patternFill>
          <bgColor theme="2" tint="-9.9948118533890809E-2"/>
        </patternFill>
      </fill>
    </dxf>
    <dxf>
      <fill>
        <patternFill>
          <bgColor theme="1" tint="0.499984740745262"/>
        </patternFill>
      </fill>
    </dxf>
    <dxf>
      <fill>
        <patternFill>
          <bgColor theme="4" tint="-0.24994659260841701"/>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2" tint="-9.9948118533890809E-2"/>
        </patternFill>
      </fill>
    </dxf>
    <dxf>
      <fill>
        <patternFill>
          <bgColor theme="1" tint="0.34998626667073579"/>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4" tint="-0.24994659260841701"/>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2" tint="-9.9948118533890809E-2"/>
        </patternFill>
      </fill>
    </dxf>
    <dxf>
      <fill>
        <patternFill>
          <bgColor theme="0" tint="-0.14996795556505021"/>
        </patternFill>
      </fill>
    </dxf>
    <dxf>
      <fill>
        <patternFill>
          <bgColor theme="1" tint="0.499984740745262"/>
        </patternFill>
      </fill>
    </dxf>
    <dxf>
      <fill>
        <patternFill>
          <bgColor theme="1" tint="0.499984740745262"/>
        </patternFill>
      </fill>
    </dxf>
    <dxf>
      <fill>
        <patternFill>
          <bgColor theme="0" tint="-0.14996795556505021"/>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0" tint="-0.14996795556505021"/>
        </patternFill>
      </fill>
    </dxf>
    <dxf>
      <fill>
        <patternFill>
          <bgColor theme="1" tint="0.499984740745262"/>
        </patternFill>
      </fill>
    </dxf>
    <dxf>
      <fill>
        <patternFill>
          <bgColor theme="1" tint="0.499984740745262"/>
        </patternFill>
      </fill>
    </dxf>
    <dxf>
      <fill>
        <patternFill>
          <bgColor theme="0" tint="-0.14996795556505021"/>
        </patternFill>
      </fill>
    </dxf>
    <dxf>
      <fill>
        <patternFill>
          <bgColor theme="0" tint="-0.14996795556505021"/>
        </patternFill>
      </fill>
    </dxf>
    <dxf>
      <fill>
        <patternFill>
          <bgColor theme="1" tint="0.499984740745262"/>
        </patternFill>
      </fill>
    </dxf>
    <dxf>
      <fill>
        <patternFill>
          <bgColor rgb="FF00B0F0"/>
        </patternFill>
      </fill>
    </dxf>
    <dxf>
      <fill>
        <patternFill>
          <bgColor rgb="FF00B050"/>
        </patternFill>
      </fill>
    </dxf>
    <dxf>
      <fill>
        <patternFill>
          <bgColor rgb="FFFFFF00"/>
        </patternFill>
      </fill>
    </dxf>
    <dxf>
      <fill>
        <patternFill>
          <bgColor theme="5" tint="-0.24994659260841701"/>
        </patternFill>
      </fill>
    </dxf>
    <dxf>
      <fill>
        <patternFill>
          <bgColor rgb="FFC00000"/>
        </patternFill>
      </fill>
    </dxf>
    <dxf>
      <fill>
        <patternFill>
          <bgColor rgb="FFC00000"/>
        </patternFill>
      </fill>
    </dxf>
    <dxf>
      <fill>
        <patternFill>
          <bgColor theme="5" tint="-0.2499465926084170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theme="1" tint="0.499984740745262"/>
        </patternFill>
      </fill>
    </dxf>
    <dxf>
      <fill>
        <patternFill>
          <bgColor theme="0" tint="-0.34998626667073579"/>
        </patternFill>
      </fill>
    </dxf>
    <dxf>
      <fill>
        <patternFill>
          <bgColor theme="0" tint="-0.24994659260841701"/>
        </patternFill>
      </fill>
    </dxf>
    <dxf>
      <font>
        <b val="0"/>
        <i val="0"/>
        <strike val="0"/>
        <condense val="0"/>
        <extend val="0"/>
        <outline val="0"/>
        <shadow val="0"/>
        <u val="none"/>
        <vertAlign val="baseline"/>
        <sz val="11"/>
        <color theme="0"/>
        <name val="Calibri"/>
        <family val="2"/>
        <scheme val="minor"/>
      </font>
      <fill>
        <patternFill patternType="solid">
          <fgColor indexed="64"/>
          <bgColor theme="1" tint="0.34998626667073579"/>
        </patternFill>
      </fill>
      <alignment horizontal="center" vertical="center" textRotation="0" wrapText="0" indent="0" justifyLastLine="0" shrinkToFit="0" readingOrder="0"/>
      <border diagonalUp="0" diagonalDown="0">
        <left style="thick">
          <color auto="1"/>
        </left>
        <right/>
        <top style="thick">
          <color auto="1"/>
        </top>
        <bottom style="thick">
          <color auto="1"/>
        </bottom>
        <vertical/>
        <horizontal/>
      </border>
    </dxf>
    <dxf>
      <font>
        <b val="0"/>
        <i val="0"/>
        <strike val="0"/>
        <condense val="0"/>
        <extend val="0"/>
        <outline val="0"/>
        <shadow val="0"/>
        <u val="none"/>
        <vertAlign val="baseline"/>
        <sz val="11"/>
        <color theme="0"/>
        <name val="Calibri"/>
        <family val="2"/>
        <scheme val="minor"/>
      </font>
      <numFmt numFmtId="14" formatCode="0.00%"/>
      <fill>
        <patternFill patternType="solid">
          <fgColor indexed="64"/>
          <bgColor theme="1" tint="0.34998626667073579"/>
        </patternFill>
      </fill>
      <alignment horizontal="center" vertical="center" textRotation="0" wrapText="0" indent="0" justifyLastLine="0" shrinkToFit="0" readingOrder="0"/>
      <border diagonalUp="0" diagonalDown="0">
        <left style="thick">
          <color auto="1"/>
        </left>
        <right style="thick">
          <color auto="1"/>
        </right>
        <top style="thick">
          <color auto="1"/>
        </top>
        <bottom style="thick">
          <color auto="1"/>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1" tint="0.34998626667073579"/>
        </patternFill>
      </fill>
      <alignment horizontal="center" vertical="center" textRotation="0" wrapText="0" indent="0" justifyLastLine="0" shrinkToFit="0" readingOrder="0"/>
      <border diagonalUp="0" diagonalDown="0">
        <left/>
        <right style="thick">
          <color auto="1"/>
        </right>
        <top style="thick">
          <color auto="1"/>
        </top>
        <bottom style="thick">
          <color auto="1"/>
        </bottom>
        <vertical/>
        <horizontal/>
      </border>
    </dxf>
    <dxf>
      <border outline="0">
        <top style="thick">
          <color auto="1"/>
        </top>
      </border>
    </dxf>
    <dxf>
      <border outline="0">
        <left style="thick">
          <color auto="1"/>
        </left>
        <right style="thick">
          <color auto="1"/>
        </right>
        <top style="thick">
          <color auto="1"/>
        </top>
        <bottom style="thick">
          <color auto="1"/>
        </bottom>
      </border>
    </dxf>
    <dxf>
      <border outline="0">
        <bottom style="thick">
          <color auto="1"/>
        </bottom>
      </border>
    </dxf>
    <dxf>
      <font>
        <b val="0"/>
        <i val="0"/>
        <strike val="0"/>
        <condense val="0"/>
        <extend val="0"/>
        <outline val="0"/>
        <shadow val="0"/>
        <u val="none"/>
        <vertAlign val="baseline"/>
        <sz val="11"/>
        <color theme="0"/>
        <name val="Calibri"/>
        <family val="2"/>
        <scheme val="minor"/>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ck">
          <color auto="1"/>
        </left>
        <right style="thick">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56</xdr:col>
      <xdr:colOff>177800</xdr:colOff>
      <xdr:row>2</xdr:row>
      <xdr:rowOff>92928</xdr:rowOff>
    </xdr:from>
    <xdr:to>
      <xdr:col>61</xdr:col>
      <xdr:colOff>514350</xdr:colOff>
      <xdr:row>6</xdr:row>
      <xdr:rowOff>457200</xdr:rowOff>
    </xdr:to>
    <xdr:pic>
      <xdr:nvPicPr>
        <xdr:cNvPr id="4" name="Picture 3">
          <a:extLst>
            <a:ext uri="{FF2B5EF4-FFF2-40B4-BE49-F238E27FC236}">
              <a16:creationId xmlns:a16="http://schemas.microsoft.com/office/drawing/2014/main" id="{71A8CE59-C371-4594-8AFD-9D8C98E522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031700" y="473928"/>
          <a:ext cx="2165350" cy="2751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292100</xdr:colOff>
      <xdr:row>0</xdr:row>
      <xdr:rowOff>0</xdr:rowOff>
    </xdr:from>
    <xdr:to>
      <xdr:col>7</xdr:col>
      <xdr:colOff>228600</xdr:colOff>
      <xdr:row>8</xdr:row>
      <xdr:rowOff>6350</xdr:rowOff>
    </xdr:to>
    <xdr:pic>
      <xdr:nvPicPr>
        <xdr:cNvPr id="5" name="Picture 4">
          <a:extLst>
            <a:ext uri="{FF2B5EF4-FFF2-40B4-BE49-F238E27FC236}">
              <a16:creationId xmlns:a16="http://schemas.microsoft.com/office/drawing/2014/main" id="{851CFE06-FB99-4AAE-9BD1-DA389BE01F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700" y="0"/>
          <a:ext cx="28321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587374</xdr:colOff>
      <xdr:row>0</xdr:row>
      <xdr:rowOff>0</xdr:rowOff>
    </xdr:from>
    <xdr:to>
      <xdr:col>5</xdr:col>
      <xdr:colOff>746124</xdr:colOff>
      <xdr:row>8</xdr:row>
      <xdr:rowOff>123825</xdr:rowOff>
    </xdr:to>
    <xdr:pic>
      <xdr:nvPicPr>
        <xdr:cNvPr id="5" name="Picture 4">
          <a:extLst>
            <a:ext uri="{FF2B5EF4-FFF2-40B4-BE49-F238E27FC236}">
              <a16:creationId xmlns:a16="http://schemas.microsoft.com/office/drawing/2014/main" id="{964C709D-EEBA-4F98-B48A-4256998D9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24" y="0"/>
          <a:ext cx="4397375" cy="291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476250</xdr:colOff>
      <xdr:row>2</xdr:row>
      <xdr:rowOff>63500</xdr:rowOff>
    </xdr:from>
    <xdr:to>
      <xdr:col>54</xdr:col>
      <xdr:colOff>558800</xdr:colOff>
      <xdr:row>6</xdr:row>
      <xdr:rowOff>276225</xdr:rowOff>
    </xdr:to>
    <xdr:pic>
      <xdr:nvPicPr>
        <xdr:cNvPr id="6" name="Picture 5">
          <a:extLst>
            <a:ext uri="{FF2B5EF4-FFF2-40B4-BE49-F238E27FC236}">
              <a16:creationId xmlns:a16="http://schemas.microsoft.com/office/drawing/2014/main" id="{FBF43C82-A180-4F29-971C-D4BCE1ADE79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434125" y="428625"/>
          <a:ext cx="4524375" cy="2035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A9471-19BA-489B-B146-7CC097EF5129}" name="Table5" displayName="Table5" ref="C6:E62" totalsRowShown="0" headerRowDxfId="65" headerRowBorderDxfId="64" tableBorderDxfId="63" totalsRowBorderDxfId="62">
  <autoFilter ref="C6:E62" xr:uid="{783A9471-19BA-489B-B146-7CC097EF5129}"/>
  <tableColumns count="3">
    <tableColumn id="1" xr3:uid="{DC02779F-E464-46EC-8C4A-646C2BE7ABDE}" name="REPS" dataDxfId="61"/>
    <tableColumn id="2" xr3:uid="{456D31CE-C09A-4BC6-B704-641B52D307F6}" name="Intensity" dataDxfId="60"/>
    <tableColumn id="3" xr3:uid="{1B8E2C35-B27D-41A0-8D21-0A4E320C8F55}" name="RPE" dataDxfId="5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60C89-8B07-4F81-A7B5-6AD8C9C250D8}">
  <sheetPr codeName="Sheet1"/>
  <dimension ref="A1:BL80"/>
  <sheetViews>
    <sheetView tabSelected="1" topLeftCell="A7" zoomScale="50" zoomScaleNormal="50" workbookViewId="0">
      <selection activeCell="T18" sqref="T18"/>
    </sheetView>
  </sheetViews>
  <sheetFormatPr defaultRowHeight="14.5" x14ac:dyDescent="0.35"/>
  <cols>
    <col min="3" max="3" width="9.6328125" customWidth="1"/>
    <col min="6" max="6" width="5.54296875" bestFit="1" customWidth="1"/>
    <col min="7" max="7" width="8.7265625" hidden="1" customWidth="1"/>
    <col min="8" max="8" width="9.453125" customWidth="1"/>
    <col min="9" max="9" width="0" hidden="1" customWidth="1"/>
    <col min="10" max="10" width="10.1796875" customWidth="1"/>
    <col min="11" max="11" width="9.6328125" customWidth="1"/>
    <col min="12" max="12" width="10" customWidth="1"/>
    <col min="13" max="13" width="6.6328125" hidden="1" customWidth="1"/>
    <col min="15" max="15" width="0" hidden="1" customWidth="1"/>
    <col min="19" max="19" width="6.6328125" hidden="1" customWidth="1"/>
    <col min="20" max="20" width="10.08984375" bestFit="1" customWidth="1"/>
    <col min="21" max="21" width="0" hidden="1" customWidth="1"/>
    <col min="26" max="26" width="6.81640625" customWidth="1"/>
    <col min="27" max="27" width="4.6328125" hidden="1" customWidth="1"/>
    <col min="29" max="29" width="0" hidden="1" customWidth="1"/>
    <col min="33" max="33" width="4.6328125" hidden="1" customWidth="1"/>
    <col min="35" max="35" width="0" hidden="1" customWidth="1"/>
    <col min="39" max="39" width="4.6328125" hidden="1" customWidth="1"/>
    <col min="41" max="41" width="0" hidden="1" customWidth="1"/>
    <col min="44" max="44" width="10.90625" customWidth="1"/>
    <col min="47" max="47" width="0" hidden="1" customWidth="1"/>
    <col min="49" max="49" width="0" hidden="1" customWidth="1"/>
    <col min="52" max="52" width="4.453125" bestFit="1" customWidth="1"/>
    <col min="53" max="53" width="5.26953125" hidden="1" customWidth="1"/>
    <col min="54" max="54" width="5.26953125" bestFit="1" customWidth="1"/>
    <col min="55" max="55" width="0" hidden="1" customWidth="1"/>
    <col min="59" max="59" width="0" hidden="1" customWidth="1"/>
    <col min="61" max="61" width="0" hidden="1" customWidth="1"/>
  </cols>
  <sheetData>
    <row r="1" spans="1:62" x14ac:dyDescent="0.35">
      <c r="A1" s="504"/>
      <c r="B1" s="504"/>
      <c r="C1" s="504"/>
      <c r="D1" s="504"/>
      <c r="E1" s="504"/>
      <c r="F1" s="504"/>
      <c r="G1" s="504"/>
      <c r="H1" s="504"/>
      <c r="I1" s="504"/>
      <c r="J1" s="504"/>
      <c r="K1" s="504"/>
      <c r="L1" s="504"/>
      <c r="M1" s="504"/>
      <c r="N1" s="504"/>
      <c r="O1" s="504"/>
      <c r="P1" s="504"/>
      <c r="Q1" s="504"/>
      <c r="R1" s="504"/>
      <c r="S1" s="504"/>
      <c r="T1" s="504"/>
      <c r="U1" s="504"/>
      <c r="V1" s="504"/>
      <c r="W1" s="504"/>
      <c r="X1" s="504"/>
      <c r="Y1" s="504"/>
      <c r="Z1" s="504"/>
      <c r="AA1" s="504"/>
      <c r="AB1" s="504"/>
      <c r="AC1" s="504"/>
      <c r="AD1" s="504"/>
      <c r="AE1" s="504"/>
      <c r="AF1" s="504"/>
      <c r="AG1" s="504"/>
      <c r="AH1" s="504"/>
      <c r="AI1" s="504"/>
      <c r="AJ1" s="504"/>
      <c r="AK1" s="504"/>
      <c r="AL1" s="504"/>
      <c r="AM1" s="504"/>
      <c r="AN1" s="504"/>
      <c r="AO1" s="504"/>
      <c r="AP1" s="504"/>
      <c r="AQ1" s="504"/>
      <c r="AR1" s="504"/>
      <c r="AS1" s="504"/>
      <c r="AT1" s="504"/>
      <c r="AU1" s="504"/>
      <c r="AV1" s="504"/>
      <c r="AW1" s="504"/>
      <c r="AX1" s="504"/>
      <c r="AY1" s="504"/>
      <c r="AZ1" s="504"/>
      <c r="BA1" s="504"/>
      <c r="BB1" s="504"/>
      <c r="BC1" s="504"/>
      <c r="BD1" s="504"/>
      <c r="BE1" s="504"/>
      <c r="BF1" s="504"/>
      <c r="BG1" s="504"/>
      <c r="BH1" s="504"/>
      <c r="BI1" s="504"/>
      <c r="BJ1" s="504"/>
    </row>
    <row r="2" spans="1:62" ht="15" thickBot="1" x14ac:dyDescent="0.4">
      <c r="A2" s="504"/>
      <c r="B2" s="504"/>
      <c r="C2" s="504"/>
      <c r="D2" s="504"/>
      <c r="E2" s="504"/>
      <c r="F2" s="504"/>
      <c r="G2" s="504"/>
      <c r="H2" s="504"/>
      <c r="I2" s="504"/>
      <c r="J2" s="504"/>
      <c r="K2" s="504"/>
      <c r="L2" s="504"/>
      <c r="M2" s="504"/>
      <c r="N2" s="504"/>
      <c r="O2" s="504"/>
      <c r="P2" s="504"/>
      <c r="Q2" s="504"/>
      <c r="R2" s="504"/>
      <c r="S2" s="504"/>
      <c r="T2" s="504"/>
      <c r="U2" s="504"/>
      <c r="V2" s="504"/>
      <c r="W2" s="504"/>
      <c r="X2" s="504"/>
      <c r="Y2" s="504"/>
      <c r="Z2" s="504"/>
      <c r="AA2" s="504"/>
      <c r="AB2" s="504"/>
      <c r="AC2" s="504"/>
      <c r="AD2" s="504"/>
      <c r="AE2" s="504"/>
      <c r="AF2" s="504"/>
      <c r="AG2" s="504"/>
      <c r="AH2" s="504"/>
      <c r="AI2" s="504"/>
      <c r="AJ2" s="504"/>
      <c r="AK2" s="504"/>
      <c r="AL2" s="504"/>
      <c r="AM2" s="504"/>
      <c r="AN2" s="504"/>
      <c r="AO2" s="504"/>
      <c r="AP2" s="504"/>
      <c r="AQ2" s="504"/>
      <c r="AR2" s="504"/>
      <c r="AS2" s="504"/>
      <c r="AT2" s="504"/>
      <c r="AU2" s="504"/>
      <c r="AV2" s="504"/>
      <c r="AW2" s="504"/>
      <c r="AX2" s="504"/>
      <c r="AY2" s="504"/>
      <c r="AZ2" s="504"/>
      <c r="BA2" s="504"/>
      <c r="BB2" s="504"/>
      <c r="BC2" s="504"/>
      <c r="BD2" s="504"/>
      <c r="BE2" s="504"/>
      <c r="BF2" s="504"/>
      <c r="BG2" s="504"/>
      <c r="BH2" s="504"/>
      <c r="BI2" s="504"/>
      <c r="BJ2" s="504"/>
    </row>
    <row r="3" spans="1:62" ht="46.5" customHeight="1" thickTop="1" thickBot="1" x14ac:dyDescent="0.4">
      <c r="A3" s="504"/>
      <c r="B3" s="654"/>
      <c r="C3" s="495"/>
      <c r="D3" s="496"/>
      <c r="E3" s="496"/>
      <c r="F3" s="497"/>
      <c r="G3" s="486" t="s">
        <v>0</v>
      </c>
      <c r="H3" s="487"/>
      <c r="I3" s="487"/>
      <c r="J3" s="487"/>
      <c r="K3" s="487"/>
      <c r="L3" s="487"/>
      <c r="M3" s="487"/>
      <c r="N3" s="487"/>
      <c r="O3" s="487"/>
      <c r="P3" s="488"/>
      <c r="Q3" s="658" t="s">
        <v>1</v>
      </c>
      <c r="R3" s="659"/>
      <c r="S3" s="659"/>
      <c r="T3" s="659"/>
      <c r="U3" s="659"/>
      <c r="V3" s="659"/>
      <c r="W3" s="660"/>
      <c r="X3" s="667" t="s">
        <v>2</v>
      </c>
      <c r="Y3" s="668"/>
      <c r="Z3" s="668"/>
      <c r="AA3" s="668"/>
      <c r="AB3" s="668"/>
      <c r="AC3" s="668"/>
      <c r="AD3" s="668"/>
      <c r="AE3" s="668"/>
      <c r="AF3" s="668"/>
      <c r="AG3" s="668"/>
      <c r="AH3" s="668"/>
      <c r="AI3" s="668"/>
      <c r="AJ3" s="669"/>
      <c r="AK3" s="655" t="s">
        <v>348</v>
      </c>
      <c r="AL3" s="656"/>
      <c r="AM3" s="656"/>
      <c r="AN3" s="656"/>
      <c r="AO3" s="656"/>
      <c r="AP3" s="656"/>
      <c r="AQ3" s="656"/>
      <c r="AR3" s="656"/>
      <c r="AS3" s="657"/>
      <c r="AT3" s="655" t="s">
        <v>3</v>
      </c>
      <c r="AU3" s="656"/>
      <c r="AV3" s="656"/>
      <c r="AW3" s="656"/>
      <c r="AX3" s="656"/>
      <c r="AY3" s="656"/>
      <c r="AZ3" s="656"/>
      <c r="BA3" s="656"/>
      <c r="BB3" s="656"/>
      <c r="BC3" s="656"/>
      <c r="BD3" s="657"/>
      <c r="BE3" s="495"/>
      <c r="BF3" s="496"/>
      <c r="BG3" s="496"/>
      <c r="BH3" s="496"/>
      <c r="BI3" s="496"/>
      <c r="BJ3" s="497"/>
    </row>
    <row r="4" spans="1:62" ht="46.5" customHeight="1" thickTop="1" thickBot="1" x14ac:dyDescent="0.4">
      <c r="A4" s="504"/>
      <c r="B4" s="654"/>
      <c r="C4" s="498"/>
      <c r="D4" s="499"/>
      <c r="E4" s="499"/>
      <c r="F4" s="500"/>
      <c r="G4" s="489" t="s">
        <v>343</v>
      </c>
      <c r="H4" s="490"/>
      <c r="I4" s="490"/>
      <c r="J4" s="490"/>
      <c r="K4" s="490"/>
      <c r="L4" s="490"/>
      <c r="M4" s="490"/>
      <c r="N4" s="490"/>
      <c r="O4" s="490"/>
      <c r="P4" s="491"/>
      <c r="Q4" s="661"/>
      <c r="R4" s="662"/>
      <c r="S4" s="662"/>
      <c r="T4" s="662"/>
      <c r="U4" s="662"/>
      <c r="V4" s="662"/>
      <c r="W4" s="663"/>
      <c r="X4" s="670"/>
      <c r="Y4" s="671"/>
      <c r="Z4" s="671"/>
      <c r="AA4" s="671"/>
      <c r="AB4" s="671"/>
      <c r="AC4" s="671"/>
      <c r="AD4" s="671"/>
      <c r="AE4" s="671"/>
      <c r="AF4" s="671"/>
      <c r="AG4" s="671"/>
      <c r="AH4" s="671"/>
      <c r="AI4" s="671"/>
      <c r="AJ4" s="672"/>
      <c r="AK4" s="650" t="str">
        <f>'Athlete Directory'!D3</f>
        <v>Power Clean</v>
      </c>
      <c r="AL4" s="651"/>
      <c r="AM4" s="651"/>
      <c r="AN4" s="651"/>
      <c r="AO4" s="651"/>
      <c r="AP4" s="651"/>
      <c r="AQ4" s="651"/>
      <c r="AR4" s="1">
        <f>IF(X6 &lt;&gt; "",VLOOKUP(X6,'Athlete Directory'!C4:G28,2,FALSE), "")</f>
        <v>250</v>
      </c>
      <c r="AS4" s="2" t="s">
        <v>5</v>
      </c>
      <c r="AT4" s="652" t="str">
        <f>AK4</f>
        <v>Power Clean</v>
      </c>
      <c r="AU4" s="653"/>
      <c r="AV4" s="653"/>
      <c r="AW4" s="653"/>
      <c r="AX4" s="653"/>
      <c r="AY4" s="653"/>
      <c r="AZ4" s="653"/>
      <c r="BA4" s="651">
        <f>AR4+10</f>
        <v>260</v>
      </c>
      <c r="BB4" s="651"/>
      <c r="BC4" s="3"/>
      <c r="BD4" s="2" t="s">
        <v>5</v>
      </c>
      <c r="BE4" s="498"/>
      <c r="BF4" s="499"/>
      <c r="BG4" s="499"/>
      <c r="BH4" s="499"/>
      <c r="BI4" s="499"/>
      <c r="BJ4" s="500"/>
    </row>
    <row r="5" spans="1:62" ht="46.5" customHeight="1" thickTop="1" thickBot="1" x14ac:dyDescent="0.4">
      <c r="A5" s="504"/>
      <c r="B5" s="654"/>
      <c r="C5" s="498"/>
      <c r="D5" s="499"/>
      <c r="E5" s="499"/>
      <c r="F5" s="500"/>
      <c r="G5" s="489" t="s">
        <v>344</v>
      </c>
      <c r="H5" s="490"/>
      <c r="I5" s="490"/>
      <c r="J5" s="490"/>
      <c r="K5" s="490"/>
      <c r="L5" s="490"/>
      <c r="M5" s="490"/>
      <c r="N5" s="490"/>
      <c r="O5" s="490"/>
      <c r="P5" s="491"/>
      <c r="Q5" s="661"/>
      <c r="R5" s="662"/>
      <c r="S5" s="662"/>
      <c r="T5" s="662"/>
      <c r="U5" s="662"/>
      <c r="V5" s="662"/>
      <c r="W5" s="663"/>
      <c r="X5" s="673" t="s">
        <v>6</v>
      </c>
      <c r="Y5" s="674"/>
      <c r="Z5" s="674"/>
      <c r="AA5" s="674"/>
      <c r="AB5" s="674"/>
      <c r="AC5" s="260"/>
      <c r="AD5" s="644" t="s">
        <v>7</v>
      </c>
      <c r="AE5" s="645"/>
      <c r="AF5" s="645"/>
      <c r="AG5" s="645"/>
      <c r="AH5" s="645"/>
      <c r="AI5" s="645"/>
      <c r="AJ5" s="646"/>
      <c r="AK5" s="647" t="str">
        <f>'Athlete Directory'!E3</f>
        <v>Push Press</v>
      </c>
      <c r="AL5" s="636"/>
      <c r="AM5" s="636"/>
      <c r="AN5" s="636"/>
      <c r="AO5" s="636"/>
      <c r="AP5" s="636"/>
      <c r="AQ5" s="636"/>
      <c r="AR5" s="1">
        <f>IF(X6 &lt;&gt; "",VLOOKUP(X6,'Athlete Directory'!C4:G28,3,FALSE), "")</f>
        <v>200</v>
      </c>
      <c r="AS5" s="4" t="s">
        <v>5</v>
      </c>
      <c r="AT5" s="648" t="str">
        <f>AK5</f>
        <v>Push Press</v>
      </c>
      <c r="AU5" s="649"/>
      <c r="AV5" s="649"/>
      <c r="AW5" s="649"/>
      <c r="AX5" s="649"/>
      <c r="AY5" s="649"/>
      <c r="AZ5" s="649"/>
      <c r="BA5" s="636">
        <f>AR5+15</f>
        <v>215</v>
      </c>
      <c r="BB5" s="636"/>
      <c r="BC5" s="5"/>
      <c r="BD5" s="4" t="s">
        <v>5</v>
      </c>
      <c r="BE5" s="498"/>
      <c r="BF5" s="499"/>
      <c r="BG5" s="499"/>
      <c r="BH5" s="499"/>
      <c r="BI5" s="499"/>
      <c r="BJ5" s="500"/>
    </row>
    <row r="6" spans="1:62" ht="46.5" customHeight="1" thickBot="1" x14ac:dyDescent="0.4">
      <c r="A6" s="504"/>
      <c r="B6" s="654"/>
      <c r="C6" s="498"/>
      <c r="D6" s="499"/>
      <c r="E6" s="499"/>
      <c r="F6" s="500"/>
      <c r="G6" s="489" t="s">
        <v>9</v>
      </c>
      <c r="H6" s="490"/>
      <c r="I6" s="490"/>
      <c r="J6" s="490"/>
      <c r="K6" s="490"/>
      <c r="L6" s="490"/>
      <c r="M6" s="490"/>
      <c r="N6" s="490"/>
      <c r="O6" s="490"/>
      <c r="P6" s="491"/>
      <c r="Q6" s="661"/>
      <c r="R6" s="662"/>
      <c r="S6" s="662"/>
      <c r="T6" s="662"/>
      <c r="U6" s="662"/>
      <c r="V6" s="662"/>
      <c r="W6" s="663"/>
      <c r="X6" s="675" t="s">
        <v>286</v>
      </c>
      <c r="Y6" s="676"/>
      <c r="Z6" s="676"/>
      <c r="AA6" s="676"/>
      <c r="AB6" s="676"/>
      <c r="AC6" s="261"/>
      <c r="AD6" s="699">
        <v>45390</v>
      </c>
      <c r="AE6" s="700"/>
      <c r="AF6" s="700"/>
      <c r="AG6" s="700"/>
      <c r="AH6" s="700"/>
      <c r="AI6" s="700"/>
      <c r="AJ6" s="701"/>
      <c r="AK6" s="705" t="str">
        <f>'Athlete Directory'!F3</f>
        <v>SSB Split Squats</v>
      </c>
      <c r="AL6" s="706"/>
      <c r="AM6" s="706"/>
      <c r="AN6" s="706"/>
      <c r="AO6" s="706"/>
      <c r="AP6" s="706"/>
      <c r="AQ6" s="706"/>
      <c r="AR6" s="1">
        <f>IF(X6 &lt;&gt; "",VLOOKUP(X6,'Athlete Directory'!C4:G28,4,FALSE), "")</f>
        <v>230</v>
      </c>
      <c r="AS6" s="4" t="s">
        <v>5</v>
      </c>
      <c r="AT6" s="634" t="str">
        <f>AK6</f>
        <v>SSB Split Squats</v>
      </c>
      <c r="AU6" s="635"/>
      <c r="AV6" s="635"/>
      <c r="AW6" s="635"/>
      <c r="AX6" s="635"/>
      <c r="AY6" s="635"/>
      <c r="AZ6" s="635"/>
      <c r="BA6" s="636">
        <f>AR6+15</f>
        <v>245</v>
      </c>
      <c r="BB6" s="636"/>
      <c r="BC6" s="5"/>
      <c r="BD6" s="4" t="s">
        <v>5</v>
      </c>
      <c r="BE6" s="498"/>
      <c r="BF6" s="499"/>
      <c r="BG6" s="499"/>
      <c r="BH6" s="499"/>
      <c r="BI6" s="499"/>
      <c r="BJ6" s="500"/>
    </row>
    <row r="7" spans="1:62" ht="46.5" customHeight="1" thickBot="1" x14ac:dyDescent="0.4">
      <c r="A7" s="504"/>
      <c r="B7" s="654"/>
      <c r="C7" s="501"/>
      <c r="D7" s="502"/>
      <c r="E7" s="502"/>
      <c r="F7" s="503"/>
      <c r="G7" s="492" t="s">
        <v>345</v>
      </c>
      <c r="H7" s="493"/>
      <c r="I7" s="493"/>
      <c r="J7" s="493"/>
      <c r="K7" s="493"/>
      <c r="L7" s="493"/>
      <c r="M7" s="493"/>
      <c r="N7" s="493"/>
      <c r="O7" s="493"/>
      <c r="P7" s="494"/>
      <c r="Q7" s="664"/>
      <c r="R7" s="665"/>
      <c r="S7" s="665"/>
      <c r="T7" s="665"/>
      <c r="U7" s="665"/>
      <c r="V7" s="665"/>
      <c r="W7" s="666"/>
      <c r="X7" s="677"/>
      <c r="Y7" s="678"/>
      <c r="Z7" s="678"/>
      <c r="AA7" s="678"/>
      <c r="AB7" s="678"/>
      <c r="AC7" s="262"/>
      <c r="AD7" s="702"/>
      <c r="AE7" s="703"/>
      <c r="AF7" s="703"/>
      <c r="AG7" s="703"/>
      <c r="AH7" s="703"/>
      <c r="AI7" s="703"/>
      <c r="AJ7" s="704"/>
      <c r="AK7" s="694" t="str">
        <f>'Athlete Directory'!G3</f>
        <v>Pull Ups</v>
      </c>
      <c r="AL7" s="695"/>
      <c r="AM7" s="695"/>
      <c r="AN7" s="695"/>
      <c r="AO7" s="695"/>
      <c r="AP7" s="695"/>
      <c r="AQ7" s="695"/>
      <c r="AR7" s="3">
        <f ca="1">IF(X6 &lt;&gt; "",VLOOKUP(X6,'Athlete Directory'!C4:G28,5,FALSE), "")</f>
        <v>16</v>
      </c>
      <c r="AS7" s="6" t="s">
        <v>5</v>
      </c>
      <c r="AT7" s="696" t="str">
        <f>AK7</f>
        <v>Pull Ups</v>
      </c>
      <c r="AU7" s="697"/>
      <c r="AV7" s="697"/>
      <c r="AW7" s="697"/>
      <c r="AX7" s="697"/>
      <c r="AY7" s="697"/>
      <c r="AZ7" s="697"/>
      <c r="BA7" s="698">
        <f ca="1">AR7+10</f>
        <v>26</v>
      </c>
      <c r="BB7" s="698"/>
      <c r="BC7" s="7"/>
      <c r="BD7" s="6" t="s">
        <v>5</v>
      </c>
      <c r="BE7" s="501"/>
      <c r="BF7" s="502"/>
      <c r="BG7" s="502"/>
      <c r="BH7" s="502"/>
      <c r="BI7" s="502"/>
      <c r="BJ7" s="503"/>
    </row>
    <row r="8" spans="1:62" s="8" customFormat="1" ht="22" customHeight="1" thickTop="1" x14ac:dyDescent="0.35">
      <c r="A8" s="504"/>
      <c r="B8" s="654"/>
      <c r="C8" s="679" t="s">
        <v>346</v>
      </c>
      <c r="D8" s="680"/>
      <c r="E8" s="680"/>
      <c r="F8" s="680"/>
      <c r="G8" s="680"/>
      <c r="H8" s="680"/>
      <c r="I8" s="680"/>
      <c r="J8" s="680"/>
      <c r="K8" s="680"/>
      <c r="L8" s="680"/>
      <c r="M8" s="680"/>
      <c r="N8" s="680"/>
      <c r="O8" s="680"/>
      <c r="P8" s="680"/>
      <c r="Q8" s="680"/>
      <c r="R8" s="680"/>
      <c r="S8" s="680"/>
      <c r="T8" s="680"/>
      <c r="U8" s="680"/>
      <c r="V8" s="680"/>
      <c r="W8" s="680"/>
      <c r="X8" s="680"/>
      <c r="Y8" s="680"/>
      <c r="Z8" s="680"/>
      <c r="AA8" s="680"/>
      <c r="AB8" s="680"/>
      <c r="AC8" s="680"/>
      <c r="AD8" s="680"/>
      <c r="AE8" s="680"/>
      <c r="AF8" s="680"/>
      <c r="AG8" s="680"/>
      <c r="AH8" s="680"/>
      <c r="AI8" s="680"/>
      <c r="AJ8" s="680"/>
      <c r="AK8" s="680"/>
      <c r="AL8" s="680"/>
      <c r="AM8" s="680"/>
      <c r="AN8" s="680"/>
      <c r="AO8" s="680"/>
      <c r="AP8" s="680"/>
      <c r="AQ8" s="680"/>
      <c r="AR8" s="680"/>
      <c r="AS8" s="680"/>
      <c r="AT8" s="680"/>
      <c r="AU8" s="680"/>
      <c r="AV8" s="680"/>
      <c r="AW8" s="680"/>
      <c r="AX8" s="680"/>
      <c r="AY8" s="680"/>
      <c r="AZ8" s="680"/>
      <c r="BA8" s="680"/>
      <c r="BB8" s="680"/>
      <c r="BC8" s="680"/>
      <c r="BD8" s="680"/>
      <c r="BE8" s="680"/>
      <c r="BF8" s="680"/>
      <c r="BG8" s="680"/>
      <c r="BH8" s="680"/>
      <c r="BI8" s="680"/>
      <c r="BJ8" s="681"/>
    </row>
    <row r="9" spans="1:62" s="8" customFormat="1" ht="22" customHeight="1" x14ac:dyDescent="0.35">
      <c r="A9" s="504"/>
      <c r="B9" s="654"/>
      <c r="C9" s="682"/>
      <c r="D9" s="683"/>
      <c r="E9" s="683"/>
      <c r="F9" s="683"/>
      <c r="G9" s="683"/>
      <c r="H9" s="683"/>
      <c r="I9" s="683"/>
      <c r="J9" s="683"/>
      <c r="K9" s="683"/>
      <c r="L9" s="683"/>
      <c r="M9" s="683"/>
      <c r="N9" s="683"/>
      <c r="O9" s="683"/>
      <c r="P9" s="683"/>
      <c r="Q9" s="683"/>
      <c r="R9" s="683"/>
      <c r="S9" s="683"/>
      <c r="T9" s="683"/>
      <c r="U9" s="683"/>
      <c r="V9" s="683"/>
      <c r="W9" s="683"/>
      <c r="X9" s="683"/>
      <c r="Y9" s="683"/>
      <c r="Z9" s="683"/>
      <c r="AA9" s="683"/>
      <c r="AB9" s="683"/>
      <c r="AC9" s="683"/>
      <c r="AD9" s="683"/>
      <c r="AE9" s="683"/>
      <c r="AF9" s="683"/>
      <c r="AG9" s="683"/>
      <c r="AH9" s="683"/>
      <c r="AI9" s="683"/>
      <c r="AJ9" s="683"/>
      <c r="AK9" s="683"/>
      <c r="AL9" s="683"/>
      <c r="AM9" s="683"/>
      <c r="AN9" s="683"/>
      <c r="AO9" s="683"/>
      <c r="AP9" s="683"/>
      <c r="AQ9" s="683"/>
      <c r="AR9" s="683"/>
      <c r="AS9" s="683"/>
      <c r="AT9" s="683"/>
      <c r="AU9" s="683"/>
      <c r="AV9" s="683"/>
      <c r="AW9" s="683"/>
      <c r="AX9" s="683"/>
      <c r="AY9" s="683"/>
      <c r="AZ9" s="683"/>
      <c r="BA9" s="683"/>
      <c r="BB9" s="683"/>
      <c r="BC9" s="683"/>
      <c r="BD9" s="683"/>
      <c r="BE9" s="683"/>
      <c r="BF9" s="683"/>
      <c r="BG9" s="683"/>
      <c r="BH9" s="683"/>
      <c r="BI9" s="683"/>
      <c r="BJ9" s="684"/>
    </row>
    <row r="10" spans="1:62" s="8" customFormat="1" ht="22" customHeight="1" thickBot="1" x14ac:dyDescent="0.4">
      <c r="A10" s="504"/>
      <c r="B10" s="654"/>
      <c r="C10" s="685"/>
      <c r="D10" s="686"/>
      <c r="E10" s="686"/>
      <c r="F10" s="686"/>
      <c r="G10" s="686"/>
      <c r="H10" s="686"/>
      <c r="I10" s="686"/>
      <c r="J10" s="686"/>
      <c r="K10" s="686"/>
      <c r="L10" s="686"/>
      <c r="M10" s="686"/>
      <c r="N10" s="686"/>
      <c r="O10" s="686"/>
      <c r="P10" s="686"/>
      <c r="Q10" s="686"/>
      <c r="R10" s="686"/>
      <c r="S10" s="686"/>
      <c r="T10" s="686"/>
      <c r="U10" s="686"/>
      <c r="V10" s="686"/>
      <c r="W10" s="686"/>
      <c r="X10" s="686"/>
      <c r="Y10" s="686"/>
      <c r="Z10" s="686"/>
      <c r="AA10" s="686"/>
      <c r="AB10" s="686"/>
      <c r="AC10" s="686"/>
      <c r="AD10" s="686"/>
      <c r="AE10" s="686"/>
      <c r="AF10" s="686"/>
      <c r="AG10" s="686"/>
      <c r="AH10" s="686"/>
      <c r="AI10" s="686"/>
      <c r="AJ10" s="686"/>
      <c r="AK10" s="686"/>
      <c r="AL10" s="686"/>
      <c r="AM10" s="686"/>
      <c r="AN10" s="686"/>
      <c r="AO10" s="686"/>
      <c r="AP10" s="686"/>
      <c r="AQ10" s="686"/>
      <c r="AR10" s="686"/>
      <c r="AS10" s="686"/>
      <c r="AT10" s="686"/>
      <c r="AU10" s="686"/>
      <c r="AV10" s="686"/>
      <c r="AW10" s="686"/>
      <c r="AX10" s="686"/>
      <c r="AY10" s="686"/>
      <c r="AZ10" s="686"/>
      <c r="BA10" s="686"/>
      <c r="BB10" s="686"/>
      <c r="BC10" s="686"/>
      <c r="BD10" s="686"/>
      <c r="BE10" s="686"/>
      <c r="BF10" s="686"/>
      <c r="BG10" s="686"/>
      <c r="BH10" s="686"/>
      <c r="BI10" s="686"/>
      <c r="BJ10" s="687"/>
    </row>
    <row r="11" spans="1:62" ht="15" customHeight="1" thickTop="1" x14ac:dyDescent="0.35">
      <c r="A11" s="504"/>
      <c r="B11" s="654"/>
      <c r="C11" s="688" t="s">
        <v>13</v>
      </c>
      <c r="D11" s="689"/>
      <c r="E11" s="689"/>
      <c r="F11" s="689"/>
      <c r="G11" s="689"/>
      <c r="H11" s="689"/>
      <c r="I11" s="689"/>
      <c r="J11" s="689"/>
      <c r="K11" s="689"/>
      <c r="L11" s="689"/>
      <c r="M11" s="689"/>
      <c r="N11" s="689"/>
      <c r="O11" s="689"/>
      <c r="P11" s="689"/>
      <c r="Q11" s="689"/>
      <c r="R11" s="689"/>
      <c r="S11" s="689"/>
      <c r="T11" s="689"/>
      <c r="U11" s="689"/>
      <c r="V11" s="690"/>
      <c r="W11" s="688" t="s">
        <v>14</v>
      </c>
      <c r="X11" s="689"/>
      <c r="Y11" s="689"/>
      <c r="Z11" s="689"/>
      <c r="AA11" s="689"/>
      <c r="AB11" s="689"/>
      <c r="AC11" s="689"/>
      <c r="AD11" s="689"/>
      <c r="AE11" s="689"/>
      <c r="AF11" s="689"/>
      <c r="AG11" s="689"/>
      <c r="AH11" s="689"/>
      <c r="AI11" s="689"/>
      <c r="AJ11" s="689"/>
      <c r="AK11" s="689"/>
      <c r="AL11" s="689"/>
      <c r="AM11" s="689"/>
      <c r="AN11" s="689"/>
      <c r="AO11" s="689"/>
      <c r="AP11" s="690"/>
      <c r="AQ11" s="688" t="s">
        <v>15</v>
      </c>
      <c r="AR11" s="689"/>
      <c r="AS11" s="689"/>
      <c r="AT11" s="689"/>
      <c r="AU11" s="689"/>
      <c r="AV11" s="689"/>
      <c r="AW11" s="689"/>
      <c r="AX11" s="689"/>
      <c r="AY11" s="689"/>
      <c r="AZ11" s="689"/>
      <c r="BA11" s="689"/>
      <c r="BB11" s="689"/>
      <c r="BC11" s="689"/>
      <c r="BD11" s="689"/>
      <c r="BE11" s="689"/>
      <c r="BF11" s="689"/>
      <c r="BG11" s="689"/>
      <c r="BH11" s="689"/>
      <c r="BI11" s="689"/>
      <c r="BJ11" s="690"/>
    </row>
    <row r="12" spans="1:62" ht="15" customHeight="1" thickBot="1" x14ac:dyDescent="0.4">
      <c r="A12" s="504"/>
      <c r="B12" s="654"/>
      <c r="C12" s="691"/>
      <c r="D12" s="692"/>
      <c r="E12" s="692"/>
      <c r="F12" s="692"/>
      <c r="G12" s="692"/>
      <c r="H12" s="692"/>
      <c r="I12" s="692"/>
      <c r="J12" s="692"/>
      <c r="K12" s="692"/>
      <c r="L12" s="692"/>
      <c r="M12" s="692"/>
      <c r="N12" s="692"/>
      <c r="O12" s="692"/>
      <c r="P12" s="692"/>
      <c r="Q12" s="692"/>
      <c r="R12" s="692"/>
      <c r="S12" s="692"/>
      <c r="T12" s="692"/>
      <c r="U12" s="692"/>
      <c r="V12" s="693"/>
      <c r="W12" s="691"/>
      <c r="X12" s="692"/>
      <c r="Y12" s="692"/>
      <c r="Z12" s="692"/>
      <c r="AA12" s="692"/>
      <c r="AB12" s="692"/>
      <c r="AC12" s="692"/>
      <c r="AD12" s="692"/>
      <c r="AE12" s="692"/>
      <c r="AF12" s="692"/>
      <c r="AG12" s="692"/>
      <c r="AH12" s="692"/>
      <c r="AI12" s="692"/>
      <c r="AJ12" s="692"/>
      <c r="AK12" s="692"/>
      <c r="AL12" s="692"/>
      <c r="AM12" s="692"/>
      <c r="AN12" s="692"/>
      <c r="AO12" s="692"/>
      <c r="AP12" s="693"/>
      <c r="AQ12" s="691"/>
      <c r="AR12" s="692"/>
      <c r="AS12" s="692"/>
      <c r="AT12" s="692"/>
      <c r="AU12" s="692"/>
      <c r="AV12" s="692"/>
      <c r="AW12" s="692"/>
      <c r="AX12" s="692"/>
      <c r="AY12" s="692"/>
      <c r="AZ12" s="692"/>
      <c r="BA12" s="692"/>
      <c r="BB12" s="692"/>
      <c r="BC12" s="692"/>
      <c r="BD12" s="692"/>
      <c r="BE12" s="692"/>
      <c r="BF12" s="692"/>
      <c r="BG12" s="692"/>
      <c r="BH12" s="692"/>
      <c r="BI12" s="692"/>
      <c r="BJ12" s="693"/>
    </row>
    <row r="13" spans="1:62" ht="53.5" customHeight="1" thickTop="1" x14ac:dyDescent="0.35">
      <c r="A13" s="504"/>
      <c r="B13" s="654"/>
      <c r="C13" s="640" t="s">
        <v>16</v>
      </c>
      <c r="D13" s="642"/>
      <c r="E13" s="643" t="s">
        <v>17</v>
      </c>
      <c r="F13" s="638"/>
      <c r="G13" s="638"/>
      <c r="H13" s="638"/>
      <c r="I13" s="638"/>
      <c r="J13" s="639"/>
      <c r="K13" s="637" t="s">
        <v>18</v>
      </c>
      <c r="L13" s="638"/>
      <c r="M13" s="638"/>
      <c r="N13" s="638"/>
      <c r="O13" s="638"/>
      <c r="P13" s="639"/>
      <c r="Q13" s="637" t="s">
        <v>19</v>
      </c>
      <c r="R13" s="638"/>
      <c r="S13" s="638"/>
      <c r="T13" s="638"/>
      <c r="U13" s="638"/>
      <c r="V13" s="639"/>
      <c r="W13" s="640" t="s">
        <v>16</v>
      </c>
      <c r="X13" s="641"/>
      <c r="Y13" s="637" t="s">
        <v>17</v>
      </c>
      <c r="Z13" s="638"/>
      <c r="AA13" s="638"/>
      <c r="AB13" s="638"/>
      <c r="AC13" s="638"/>
      <c r="AD13" s="639"/>
      <c r="AE13" s="637" t="s">
        <v>18</v>
      </c>
      <c r="AF13" s="638"/>
      <c r="AG13" s="638"/>
      <c r="AH13" s="638"/>
      <c r="AI13" s="638"/>
      <c r="AJ13" s="639"/>
      <c r="AK13" s="637" t="s">
        <v>19</v>
      </c>
      <c r="AL13" s="638"/>
      <c r="AM13" s="638"/>
      <c r="AN13" s="638"/>
      <c r="AO13" s="638"/>
      <c r="AP13" s="639"/>
      <c r="AQ13" s="640" t="s">
        <v>16</v>
      </c>
      <c r="AR13" s="641"/>
      <c r="AS13" s="637" t="s">
        <v>17</v>
      </c>
      <c r="AT13" s="638"/>
      <c r="AU13" s="638"/>
      <c r="AV13" s="638"/>
      <c r="AW13" s="638"/>
      <c r="AX13" s="639"/>
      <c r="AY13" s="637" t="s">
        <v>18</v>
      </c>
      <c r="AZ13" s="638"/>
      <c r="BA13" s="638"/>
      <c r="BB13" s="638"/>
      <c r="BC13" s="638"/>
      <c r="BD13" s="639"/>
      <c r="BE13" s="637" t="s">
        <v>19</v>
      </c>
      <c r="BF13" s="638"/>
      <c r="BG13" s="638"/>
      <c r="BH13" s="638"/>
      <c r="BI13" s="638"/>
      <c r="BJ13" s="639"/>
    </row>
    <row r="14" spans="1:62" ht="15" thickBot="1" x14ac:dyDescent="0.4">
      <c r="A14" s="504"/>
      <c r="B14" s="654"/>
      <c r="C14" s="627" t="s">
        <v>20</v>
      </c>
      <c r="D14" s="632"/>
      <c r="E14" s="633">
        <f>AD6 +1</f>
        <v>45391</v>
      </c>
      <c r="F14" s="622"/>
      <c r="G14" s="622"/>
      <c r="H14" s="622"/>
      <c r="I14" s="622"/>
      <c r="J14" s="623"/>
      <c r="K14" s="621">
        <f>E14+7</f>
        <v>45398</v>
      </c>
      <c r="L14" s="622"/>
      <c r="M14" s="622"/>
      <c r="N14" s="622"/>
      <c r="O14" s="622"/>
      <c r="P14" s="623"/>
      <c r="Q14" s="621">
        <f>K14+7</f>
        <v>45405</v>
      </c>
      <c r="R14" s="622"/>
      <c r="S14" s="622"/>
      <c r="T14" s="622"/>
      <c r="U14" s="622"/>
      <c r="V14" s="623"/>
      <c r="W14" s="627" t="s">
        <v>20</v>
      </c>
      <c r="X14" s="628"/>
      <c r="Y14" s="621">
        <f>E14+2</f>
        <v>45393</v>
      </c>
      <c r="Z14" s="622"/>
      <c r="AA14" s="622"/>
      <c r="AB14" s="622"/>
      <c r="AC14" s="622"/>
      <c r="AD14" s="623"/>
      <c r="AE14" s="621">
        <f>Y14+7</f>
        <v>45400</v>
      </c>
      <c r="AF14" s="622"/>
      <c r="AG14" s="622"/>
      <c r="AH14" s="622"/>
      <c r="AI14" s="622"/>
      <c r="AJ14" s="623"/>
      <c r="AK14" s="624">
        <f>AE14+7</f>
        <v>45407</v>
      </c>
      <c r="AL14" s="625"/>
      <c r="AM14" s="625"/>
      <c r="AN14" s="625"/>
      <c r="AO14" s="625"/>
      <c r="AP14" s="626"/>
      <c r="AQ14" s="627" t="s">
        <v>20</v>
      </c>
      <c r="AR14" s="628"/>
      <c r="AS14" s="629">
        <f>Y14+2</f>
        <v>45395</v>
      </c>
      <c r="AT14" s="630"/>
      <c r="AU14" s="630"/>
      <c r="AV14" s="630"/>
      <c r="AW14" s="630"/>
      <c r="AX14" s="631"/>
      <c r="AY14" s="629">
        <f>AS14+7</f>
        <v>45402</v>
      </c>
      <c r="AZ14" s="630"/>
      <c r="BA14" s="630"/>
      <c r="BB14" s="630"/>
      <c r="BC14" s="630"/>
      <c r="BD14" s="631"/>
      <c r="BE14" s="629">
        <f>AY14+7</f>
        <v>45409</v>
      </c>
      <c r="BF14" s="630"/>
      <c r="BG14" s="630"/>
      <c r="BH14" s="630"/>
      <c r="BI14" s="630"/>
      <c r="BJ14" s="631"/>
    </row>
    <row r="15" spans="1:62" ht="15.5" thickTop="1" thickBot="1" x14ac:dyDescent="0.4">
      <c r="A15" s="504"/>
      <c r="B15" s="654"/>
      <c r="C15" s="618" t="s">
        <v>21</v>
      </c>
      <c r="D15" s="619"/>
      <c r="E15" s="9" t="s">
        <v>22</v>
      </c>
      <c r="F15" s="10" t="s">
        <v>23</v>
      </c>
      <c r="G15" s="11" t="s">
        <v>24</v>
      </c>
      <c r="H15" s="11" t="s">
        <v>24</v>
      </c>
      <c r="I15" s="11" t="s">
        <v>25</v>
      </c>
      <c r="J15" s="12" t="s">
        <v>26</v>
      </c>
      <c r="K15" s="13" t="s">
        <v>22</v>
      </c>
      <c r="L15" s="10" t="s">
        <v>23</v>
      </c>
      <c r="M15" s="11" t="s">
        <v>24</v>
      </c>
      <c r="N15" s="11" t="s">
        <v>24</v>
      </c>
      <c r="O15" s="11" t="s">
        <v>25</v>
      </c>
      <c r="P15" s="12" t="s">
        <v>26</v>
      </c>
      <c r="Q15" s="14" t="s">
        <v>22</v>
      </c>
      <c r="R15" s="10" t="s">
        <v>23</v>
      </c>
      <c r="S15" s="11" t="s">
        <v>24</v>
      </c>
      <c r="T15" s="11" t="s">
        <v>24</v>
      </c>
      <c r="U15" s="11" t="s">
        <v>25</v>
      </c>
      <c r="V15" s="12" t="s">
        <v>26</v>
      </c>
      <c r="W15" s="618" t="s">
        <v>21</v>
      </c>
      <c r="X15" s="620"/>
      <c r="Y15" s="15" t="s">
        <v>22</v>
      </c>
      <c r="Z15" s="16" t="s">
        <v>23</v>
      </c>
      <c r="AA15" s="17" t="s">
        <v>24</v>
      </c>
      <c r="AB15" s="17" t="s">
        <v>24</v>
      </c>
      <c r="AC15" s="17" t="s">
        <v>25</v>
      </c>
      <c r="AD15" s="12" t="s">
        <v>26</v>
      </c>
      <c r="AE15" s="15" t="s">
        <v>22</v>
      </c>
      <c r="AF15" s="16" t="s">
        <v>23</v>
      </c>
      <c r="AG15" s="16" t="s">
        <v>24</v>
      </c>
      <c r="AH15" s="17" t="s">
        <v>24</v>
      </c>
      <c r="AI15" s="17" t="s">
        <v>25</v>
      </c>
      <c r="AJ15" s="12" t="s">
        <v>26</v>
      </c>
      <c r="AK15" s="13" t="s">
        <v>22</v>
      </c>
      <c r="AL15" s="10" t="s">
        <v>23</v>
      </c>
      <c r="AM15" s="11" t="s">
        <v>24</v>
      </c>
      <c r="AN15" s="11" t="s">
        <v>24</v>
      </c>
      <c r="AO15" s="11" t="s">
        <v>25</v>
      </c>
      <c r="AP15" s="18" t="s">
        <v>26</v>
      </c>
      <c r="AQ15" s="618" t="s">
        <v>21</v>
      </c>
      <c r="AR15" s="620"/>
      <c r="AS15" s="19" t="s">
        <v>22</v>
      </c>
      <c r="AT15" s="20" t="s">
        <v>23</v>
      </c>
      <c r="AU15" s="21" t="s">
        <v>24</v>
      </c>
      <c r="AV15" s="22" t="s">
        <v>24</v>
      </c>
      <c r="AW15" s="22" t="s">
        <v>25</v>
      </c>
      <c r="AX15" s="22" t="s">
        <v>26</v>
      </c>
      <c r="AY15" s="19" t="s">
        <v>22</v>
      </c>
      <c r="AZ15" s="20" t="s">
        <v>23</v>
      </c>
      <c r="BA15" s="21" t="s">
        <v>24</v>
      </c>
      <c r="BB15" s="21" t="s">
        <v>24</v>
      </c>
      <c r="BC15" s="21" t="s">
        <v>25</v>
      </c>
      <c r="BD15" s="23" t="s">
        <v>26</v>
      </c>
      <c r="BE15" s="13" t="s">
        <v>22</v>
      </c>
      <c r="BF15" s="10" t="s">
        <v>23</v>
      </c>
      <c r="BG15" s="11" t="s">
        <v>24</v>
      </c>
      <c r="BH15" s="11" t="s">
        <v>24</v>
      </c>
      <c r="BI15" s="11" t="s">
        <v>25</v>
      </c>
      <c r="BJ15" s="23" t="s">
        <v>26</v>
      </c>
    </row>
    <row r="16" spans="1:62" ht="15" customHeight="1" thickTop="1" x14ac:dyDescent="0.35">
      <c r="A16" s="504"/>
      <c r="B16" s="654"/>
      <c r="C16" s="606" t="s">
        <v>27</v>
      </c>
      <c r="D16" s="607"/>
      <c r="E16" s="24">
        <v>0.65500000000000003</v>
      </c>
      <c r="F16" s="25">
        <f>IF($E16 &lt;&gt; "",INDEX(Table5[REPS], MATCH($E16,Table5[Intensity],0)), "")</f>
        <v>8</v>
      </c>
      <c r="G16" s="26">
        <f>IF($F16 &lt;&gt; "",INDEX('Athlete Directory'!A:DF, MATCH($X$6,'Athlete Directory'!C:C,0), MATCH($C$16,'Athlete Directory'!$3:$3,0))*$E16, "")</f>
        <v>144.1</v>
      </c>
      <c r="H16" s="26">
        <f>IF($E16 &lt;&gt; "",MROUND($G16,5), "")</f>
        <v>145</v>
      </c>
      <c r="I16" s="26">
        <f>IF(H16 &lt;&gt; "",H16*F16, "0")</f>
        <v>1160</v>
      </c>
      <c r="J16" s="34">
        <f>IF($E16 &lt;&gt; "",INDEX(Table5[RPE], MATCH($E16,Table5[Intensity],0)), "")</f>
        <v>5</v>
      </c>
      <c r="K16" s="28">
        <v>0.91</v>
      </c>
      <c r="L16" s="29">
        <f>IF($K16 &lt;&gt; "",INDEX(Table5[REPS], MATCH($K16,Table5[Intensity],0)), "")</f>
        <v>3</v>
      </c>
      <c r="M16" s="30">
        <f>IF($L16 &lt;&gt; "",INDEX('Athlete Directory'!A:DF, MATCH($X$6,'Athlete Directory'!C:C,0), MATCH($C$16,'Athlete Directory'!$3:$3,0))*$K16, "")</f>
        <v>200.20000000000002</v>
      </c>
      <c r="N16" s="30">
        <f>IF($K16 &lt;&gt; "",MROUND($M16,5), "")</f>
        <v>200</v>
      </c>
      <c r="O16" s="30">
        <f>IF(N16 &lt;&gt; "",N16*L16, "0")</f>
        <v>600</v>
      </c>
      <c r="P16" s="31">
        <f>IF($K16 &lt;&gt; "",INDEX(Table5[RPE], MATCH($K16,Table5[Intensity],0)), "")</f>
        <v>10</v>
      </c>
      <c r="Q16" s="32">
        <v>0.65500000000000003</v>
      </c>
      <c r="R16" s="33">
        <f>IF($Q16 &lt;&gt; "",INDEX(Table5[REPS], MATCH($Q16,Table5[Intensity],0)), "")</f>
        <v>8</v>
      </c>
      <c r="S16" s="26">
        <f>IF($R16 &lt;&gt; "",INDEX('Athlete Directory'!A:DF, MATCH($X$6,'Athlete Directory'!C:C,0), MATCH($C$16,'Athlete Directory'!$3:$3,0))*$Q16, "")</f>
        <v>144.1</v>
      </c>
      <c r="T16" s="26">
        <f>IF(S16&lt;&gt;"",MROUND(S16,5),"")</f>
        <v>145</v>
      </c>
      <c r="U16" s="26">
        <f>IF(T16 &lt;&gt; "", T16*R16, "0")</f>
        <v>1160</v>
      </c>
      <c r="V16" s="34">
        <f>IF($Q16 &lt;&gt; "",INDEX(Table5[RPE], MATCH($Q16,Table5[Intensity],0)), "")</f>
        <v>5</v>
      </c>
      <c r="W16" s="606" t="s">
        <v>28</v>
      </c>
      <c r="X16" s="607"/>
      <c r="Y16" s="35">
        <v>0.95</v>
      </c>
      <c r="Z16" s="36">
        <f>IF($Y16 &lt;&gt; "",INDEX(Table5[REPS], MATCH($Y16,Table5[Intensity],0)), "")</f>
        <v>2</v>
      </c>
      <c r="AA16" s="37">
        <f>IF($Z16 &lt;&gt; "",INDEX('Athlete Directory'!A:DF, MATCH($X$6,'Athlete Directory'!C:C,0), MATCH($W$16,'Athlete Directory'!$3:$3,0))*$Y16, "")</f>
        <v>128.25</v>
      </c>
      <c r="AB16" s="37">
        <f>IF(Y16 &lt;&gt; "", MROUND($AA16,5), "")</f>
        <v>130</v>
      </c>
      <c r="AC16" s="37">
        <f>IF(AB16 &lt;&gt; "", AB16*Z16, "0")</f>
        <v>260</v>
      </c>
      <c r="AD16" s="38">
        <f>IF($Y16 &lt;&gt; "",INDEX(Table5[RPE], MATCH($Y16,Table5[Intensity],0)), "")</f>
        <v>10</v>
      </c>
      <c r="AE16" s="39">
        <v>0.13800000000000001</v>
      </c>
      <c r="AF16" s="40">
        <f>IF($AE16 &lt;&gt; "",INDEX(Table5[REPS], MATCH($AE16,Table5[Intensity],0)), "")</f>
        <v>8</v>
      </c>
      <c r="AG16" s="41">
        <v>18.630000000000003</v>
      </c>
      <c r="AH16" s="42">
        <f>IF(AE16 &lt;&gt; "", MROUND($AG16,5), "")</f>
        <v>20</v>
      </c>
      <c r="AI16" s="42">
        <f>IF(AH16 &lt;&gt; "", AH16*AF16, "0")</f>
        <v>160</v>
      </c>
      <c r="AJ16" s="43">
        <f>IF($AE16 &lt;&gt; "",INDEX(Table5[RPE], MATCH($AE16,Table5[Intensity],0)), "")</f>
        <v>2</v>
      </c>
      <c r="AK16" s="35">
        <v>0.13800000000000001</v>
      </c>
      <c r="AL16" s="36">
        <f>IF($AK16 &lt;&gt; "",INDEX(Table5[REPS], MATCH($AK16,Table5[Intensity],0)), "")</f>
        <v>8</v>
      </c>
      <c r="AM16" s="44">
        <v>18.630000000000003</v>
      </c>
      <c r="AN16" s="44">
        <f>IF(AK16 &lt;&gt; "", MROUND(AM16,5), "")</f>
        <v>20</v>
      </c>
      <c r="AO16" s="44">
        <f>IF(AN16 &lt;&gt; "", AN16*AL16, "0")</f>
        <v>160</v>
      </c>
      <c r="AP16" s="38"/>
      <c r="AQ16" s="606" t="s">
        <v>29</v>
      </c>
      <c r="AR16" s="607"/>
      <c r="AS16" s="35">
        <v>0.13800000000000001</v>
      </c>
      <c r="AT16" s="36">
        <f>IF($AS16 &lt;&gt; "",INDEX(Table5[REPS], MATCH($AS16,Table5[Intensity],0)), "")</f>
        <v>8</v>
      </c>
      <c r="AU16" s="44">
        <v>27.6</v>
      </c>
      <c r="AV16" s="44">
        <f>IF(AS16 &lt;&gt; "", MROUND(AU16,5), "")</f>
        <v>30</v>
      </c>
      <c r="AW16" s="44">
        <f>IF(AV16 &lt;&gt; "", AV16*AT16, "0")</f>
        <v>240</v>
      </c>
      <c r="AX16" s="38"/>
      <c r="AY16" s="45">
        <v>0.13800000000000001</v>
      </c>
      <c r="AZ16" s="40">
        <f>IF($AY16 &lt;&gt; "",INDEX(Table5[REPS], MATCH($AY16,Table5[Intensity],0)), "")</f>
        <v>8</v>
      </c>
      <c r="BA16" s="42">
        <v>27.6</v>
      </c>
      <c r="BB16" s="42">
        <f>IF(AY16 &lt;&gt; "", MROUND(BA16,5), "")</f>
        <v>30</v>
      </c>
      <c r="BC16" s="42">
        <f>IF(BB16 &lt;&gt; "", BB16*AZ16, "0")</f>
        <v>240</v>
      </c>
      <c r="BD16" s="43"/>
      <c r="BE16" s="35">
        <v>0.13800000000000001</v>
      </c>
      <c r="BF16" s="46">
        <f>IF($BE16 &lt;&gt; "",INDEX(Table5[REPS], MATCH($BE16,Table5[Intensity],0)), "")</f>
        <v>8</v>
      </c>
      <c r="BG16" s="37">
        <v>27.6</v>
      </c>
      <c r="BH16" s="44">
        <f>IF(BE16 &lt;&gt; "", MROUND(BG16,5), "")</f>
        <v>30</v>
      </c>
      <c r="BI16" s="44">
        <f>IF(BH16 &lt;&gt; "", BH16*BF16, "0")</f>
        <v>240</v>
      </c>
      <c r="BJ16" s="38"/>
    </row>
    <row r="17" spans="1:62" ht="14.5" customHeight="1" x14ac:dyDescent="0.35">
      <c r="A17" s="504"/>
      <c r="B17" s="654"/>
      <c r="C17" s="608"/>
      <c r="D17" s="609"/>
      <c r="E17" s="48">
        <v>0.65500000000000003</v>
      </c>
      <c r="F17" s="49">
        <f>IF($E17 &lt;&gt; "",INDEX(Table5[REPS], MATCH($E17,Table5[Intensity],0)), "")</f>
        <v>8</v>
      </c>
      <c r="G17" s="26">
        <f>IF($F17 &lt;&gt; "",INDEX('Athlete Directory'!A:DF, MATCH($X$6,'Athlete Directory'!C:C,0), MATCH($C$16,'Athlete Directory'!$3:$3,0))*$E17, "")</f>
        <v>144.1</v>
      </c>
      <c r="H17" s="26">
        <f>IF($E17 &lt;&gt; "",MROUND($G17,5), "")</f>
        <v>145</v>
      </c>
      <c r="I17" s="26">
        <f>IF(H17 &lt;&gt; "",H17*F17, "0")</f>
        <v>1160</v>
      </c>
      <c r="J17" s="27">
        <f>IF($E17 &lt;&gt; "",INDEX(Table5[RPE], MATCH($E17,Table5[Intensity],0)), "")</f>
        <v>5</v>
      </c>
      <c r="K17" s="50">
        <v>0.13800000000000001</v>
      </c>
      <c r="L17" s="29">
        <f>IF($K17 &lt;&gt; "",INDEX(Table5[REPS], MATCH($K17,Table5[Intensity],0)), "")</f>
        <v>8</v>
      </c>
      <c r="M17" s="30">
        <f>IF($L17 &lt;&gt; "",INDEX('Athlete Directory'!A:DF, MATCH($X$6,'Athlete Directory'!C:C,0), MATCH($C$16,'Athlete Directory'!$3:$3,0))*$K17, "")</f>
        <v>30.360000000000003</v>
      </c>
      <c r="N17" s="30">
        <f>IF($K17 &lt;&gt; "",MROUND($M17,5), "")</f>
        <v>30</v>
      </c>
      <c r="O17" s="30">
        <f>IF(N17 &lt;&gt; "",N17*L17, "0")</f>
        <v>240</v>
      </c>
      <c r="P17" s="51">
        <f>IF($K17 &lt;&gt; "",INDEX(Table5[RPE], MATCH($K17,Table5[Intensity],0)), "")</f>
        <v>2</v>
      </c>
      <c r="Q17" s="52">
        <v>0.13800000000000001</v>
      </c>
      <c r="R17" s="33">
        <f>IF($Q17 &lt;&gt; "",INDEX(Table5[REPS], MATCH($Q17,Table5[Intensity],0)), "")</f>
        <v>8</v>
      </c>
      <c r="S17" s="26">
        <f>IF($R17 &lt;&gt; "",INDEX('Athlete Directory'!A:DF, MATCH($X$6,'Athlete Directory'!C:C,0), MATCH($C$16,'Athlete Directory'!$3:$3,0))*$Q17, "")</f>
        <v>30.360000000000003</v>
      </c>
      <c r="T17" s="26">
        <f>IF(S17&lt;&gt;"",MROUND(S17,5),"")</f>
        <v>30</v>
      </c>
      <c r="U17" s="26">
        <f>IF(T17 &lt;&gt; "", T17*R17, "0")</f>
        <v>240</v>
      </c>
      <c r="V17" s="53">
        <f>IF($Q17 &lt;&gt; "",INDEX(Table5[RPE], MATCH($Q17,Table5[Intensity],0)), "")</f>
        <v>2</v>
      </c>
      <c r="W17" s="608"/>
      <c r="X17" s="609"/>
      <c r="Y17" s="54">
        <v>0.13800000000000001</v>
      </c>
      <c r="Z17" s="55">
        <f>IF($Y17 &lt;&gt; "",INDEX(Table5[REPS], MATCH($Y17,Table5[Intensity],0)), "")</f>
        <v>8</v>
      </c>
      <c r="AA17" s="56">
        <f>IF($Z17 &lt;&gt; "",INDEX('Athlete Directory'!A:DF, MATCH($X$6,'Athlete Directory'!C:C,0), MATCH($W$16,'Athlete Directory'!$3:$3,0))*$Y17, "")</f>
        <v>18.630000000000003</v>
      </c>
      <c r="AB17" s="56">
        <f>IF(Y17 &lt;&gt; "", MROUND($AA17,5), "")</f>
        <v>20</v>
      </c>
      <c r="AC17" s="56">
        <f>IF(AB17 &lt;&gt; "", AB17*Z17, "0")</f>
        <v>160</v>
      </c>
      <c r="AD17" s="57">
        <f>IF($Y17 &lt;&gt; "",INDEX(Table5[RPE], MATCH($Y17,Table5[Intensity],0)), "")</f>
        <v>2</v>
      </c>
      <c r="AE17" s="58">
        <v>0.13800000000000001</v>
      </c>
      <c r="AF17" s="59">
        <f>IF($AE17 &lt;&gt; "",INDEX(Table5[REPS], MATCH($AE17,Table5[Intensity],0)), "")</f>
        <v>8</v>
      </c>
      <c r="AG17" s="41">
        <v>18.630000000000003</v>
      </c>
      <c r="AH17" s="60">
        <f>IF(AE17 &lt;&gt; "", MROUND($AG17,5), "")</f>
        <v>20</v>
      </c>
      <c r="AI17" s="60">
        <f>IF(AH17 &lt;&gt; "", AH17*AF17, "0")</f>
        <v>160</v>
      </c>
      <c r="AJ17" s="61">
        <f>IF($AE17 &lt;&gt; "",INDEX(Table5[RPE], MATCH($AE17,Table5[Intensity],0)), "")</f>
        <v>2</v>
      </c>
      <c r="AK17" s="54">
        <v>0.13800000000000001</v>
      </c>
      <c r="AL17" s="55">
        <f>IF($AK17 &lt;&gt; "",INDEX(Table5[REPS], MATCH($AK17,Table5[Intensity],0)), "")</f>
        <v>8</v>
      </c>
      <c r="AM17" s="44">
        <v>18.630000000000003</v>
      </c>
      <c r="AN17" s="44">
        <f>IF(AK17 &lt;&gt; "", MROUND(AM17,5), "")</f>
        <v>20</v>
      </c>
      <c r="AO17" s="44">
        <f>IF(AN17 &lt;&gt; "", AN17*AL17, "0")</f>
        <v>160</v>
      </c>
      <c r="AP17" s="57"/>
      <c r="AQ17" s="608"/>
      <c r="AR17" s="609"/>
      <c r="AS17" s="54">
        <v>0.13800000000000001</v>
      </c>
      <c r="AT17" s="55">
        <f>IF($AS17 &lt;&gt; "",INDEX(Table5[REPS], MATCH($AS17,Table5[Intensity],0)), "")</f>
        <v>8</v>
      </c>
      <c r="AU17" s="44">
        <v>27.6</v>
      </c>
      <c r="AV17" s="44">
        <f>IF(AS17 &lt;&gt; "", MROUND(AU17,5), "")</f>
        <v>30</v>
      </c>
      <c r="AW17" s="44">
        <f>IF(AV17 &lt;&gt; "", AV17*AT17, "0")</f>
        <v>240</v>
      </c>
      <c r="AX17" s="57"/>
      <c r="AY17" s="62">
        <v>0.13800000000000001</v>
      </c>
      <c r="AZ17" s="59">
        <f>IF($AY17 &lt;&gt; "",INDEX(Table5[REPS], MATCH($AY17,Table5[Intensity],0)), "")</f>
        <v>8</v>
      </c>
      <c r="BA17" s="60">
        <v>27.6</v>
      </c>
      <c r="BB17" s="60">
        <f>IF(AY17 &lt;&gt; "", MROUND(BA17,5), "")</f>
        <v>30</v>
      </c>
      <c r="BC17" s="60">
        <f>IF(BB17 &lt;&gt; "", BB17*AZ17, "0")</f>
        <v>240</v>
      </c>
      <c r="BD17" s="61"/>
      <c r="BE17" s="54">
        <v>0.13800000000000001</v>
      </c>
      <c r="BF17" s="46">
        <f>IF($BE17 &lt;&gt; "",INDEX(Table5[REPS], MATCH($BE17,Table5[Intensity],0)), "")</f>
        <v>8</v>
      </c>
      <c r="BG17" s="56">
        <v>27.6</v>
      </c>
      <c r="BH17" s="44">
        <f>IF(BE17 &lt;&gt; "", MROUND(BG17,5), "")</f>
        <v>30</v>
      </c>
      <c r="BI17" s="44">
        <f>IF(BH17 &lt;&gt; "", BH17*BF17, "0")</f>
        <v>240</v>
      </c>
      <c r="BJ17" s="57"/>
    </row>
    <row r="18" spans="1:62" ht="14.5" customHeight="1" x14ac:dyDescent="0.35">
      <c r="A18" s="504"/>
      <c r="B18" s="654"/>
      <c r="C18" s="608"/>
      <c r="D18" s="609"/>
      <c r="E18" s="48"/>
      <c r="F18" s="49" t="str">
        <f>IF($E18 &lt;&gt; "",INDEX(Table5[REPS], MATCH($E18,Table5[Intensity],0)), "")</f>
        <v/>
      </c>
      <c r="G18" s="26" t="str">
        <f>IF($F18 &lt;&gt; "",INDEX('Athlete Directory'!A:DF, MATCH($X$6,'Athlete Directory'!C:C,0), MATCH($C$16,'Athlete Directory'!$3:$3,0))*$E18, "")</f>
        <v/>
      </c>
      <c r="H18" s="26" t="str">
        <f>IF($E18 &lt;&gt; "",MROUND($G18,5), "")</f>
        <v/>
      </c>
      <c r="I18" s="26" t="str">
        <f>IF(H18 &lt;&gt; "",H18*F18, "0")</f>
        <v>0</v>
      </c>
      <c r="J18" s="27" t="str">
        <f>IF($E18 &lt;&gt; "",INDEX(Table5[RPE], MATCH($E18,Table5[Intensity],0)), "")</f>
        <v/>
      </c>
      <c r="K18" s="50">
        <v>0.13800000000000001</v>
      </c>
      <c r="L18" s="29">
        <f>IF($K18 &lt;&gt; "",INDEX(Table5[REPS], MATCH($K18,Table5[Intensity],0)), "")</f>
        <v>8</v>
      </c>
      <c r="M18" s="30">
        <f>IF($L18 &lt;&gt; "",INDEX('Athlete Directory'!A:DF, MATCH($X$6,'Athlete Directory'!C:C,0), MATCH($C$16,'Athlete Directory'!$3:$3,0))*$K18, "")</f>
        <v>30.360000000000003</v>
      </c>
      <c r="N18" s="30">
        <f>IF($K18 &lt;&gt; "",MROUND($M18,5), "")</f>
        <v>30</v>
      </c>
      <c r="O18" s="30">
        <f>IF(N18 &lt;&gt; "",N18*L18, "0")</f>
        <v>240</v>
      </c>
      <c r="P18" s="51">
        <f>IF($K18 &lt;&gt; "",INDEX(Table5[RPE], MATCH($K18,Table5[Intensity],0)), "")</f>
        <v>2</v>
      </c>
      <c r="Q18" s="52">
        <v>0.13800000000000001</v>
      </c>
      <c r="R18" s="33">
        <f>IF($Q18 &lt;&gt; "",INDEX(Table5[REPS], MATCH($Q18,Table5[Intensity],0)), "")</f>
        <v>8</v>
      </c>
      <c r="S18" s="26">
        <f>IF($R18 &lt;&gt; "",INDEX('Athlete Directory'!A:DF, MATCH($X$6,'Athlete Directory'!C:C,0), MATCH($C$16,'Athlete Directory'!$3:$3,0))*$Q18, "")</f>
        <v>30.360000000000003</v>
      </c>
      <c r="T18" s="26">
        <f>IF(S18&lt;&gt;"",MROUND(S18,5),"")</f>
        <v>30</v>
      </c>
      <c r="U18" s="26">
        <f>IF(T18 &lt;&gt; "", T18*R18, "0")</f>
        <v>240</v>
      </c>
      <c r="V18" s="53">
        <f>IF($Q18 &lt;&gt; "",INDEX(Table5[RPE], MATCH($Q18,Table5[Intensity],0)), "")</f>
        <v>2</v>
      </c>
      <c r="W18" s="608"/>
      <c r="X18" s="609"/>
      <c r="Y18" s="54"/>
      <c r="Z18" s="55" t="str">
        <f>IF($Y18 &lt;&gt; "",INDEX(Table5[REPS], MATCH($Y18,Table5[Intensity],0)), "")</f>
        <v/>
      </c>
      <c r="AA18" s="56" t="str">
        <f>IF($Z18 &lt;&gt; "",INDEX('Athlete Directory'!A:DF, MATCH($X$6,'Athlete Directory'!C:C,0), MATCH($W$16,'Athlete Directory'!$3:$3,0))*$Y18, "")</f>
        <v/>
      </c>
      <c r="AB18" s="56" t="str">
        <f>IF(Y18 &lt;&gt; "", MROUND($AA18,5), "")</f>
        <v/>
      </c>
      <c r="AC18" s="56" t="str">
        <f>IF(AB18 &lt;&gt; "", AB18*Z18, "0")</f>
        <v>0</v>
      </c>
      <c r="AD18" s="57" t="str">
        <f>IF($Y18 &lt;&gt; "",INDEX(Table5[RPE], MATCH($Y18,Table5[Intensity],0)), "")</f>
        <v/>
      </c>
      <c r="AE18" s="58">
        <v>0.13800000000000001</v>
      </c>
      <c r="AF18" s="59">
        <f>IF($AE18 &lt;&gt; "",INDEX(Table5[REPS], MATCH($AE18,Table5[Intensity],0)), "")</f>
        <v>8</v>
      </c>
      <c r="AG18" s="41">
        <v>18.630000000000003</v>
      </c>
      <c r="AH18" s="60">
        <f>IF(AE18 &lt;&gt; "", MROUND($AG18,5), "")</f>
        <v>20</v>
      </c>
      <c r="AI18" s="60">
        <f>IF(AH18 &lt;&gt; "", AH18*AF18, "0")</f>
        <v>160</v>
      </c>
      <c r="AJ18" s="61">
        <f>IF($AE18 &lt;&gt; "",INDEX(Table5[RPE], MATCH($AE18,Table5[Intensity],0)), "")</f>
        <v>2</v>
      </c>
      <c r="AK18" s="54">
        <v>0.13800000000000001</v>
      </c>
      <c r="AL18" s="55">
        <f>IF($AK18 &lt;&gt; "",INDEX(Table5[REPS], MATCH($AK18,Table5[Intensity],0)), "")</f>
        <v>8</v>
      </c>
      <c r="AM18" s="44">
        <v>18.630000000000003</v>
      </c>
      <c r="AN18" s="44">
        <f>IF(AK18 &lt;&gt; "", MROUND(AM18,5), "")</f>
        <v>20</v>
      </c>
      <c r="AO18" s="44">
        <f>IF(AN18 &lt;&gt; "", AN18*AL18, "0")</f>
        <v>160</v>
      </c>
      <c r="AP18" s="57"/>
      <c r="AQ18" s="608"/>
      <c r="AR18" s="609"/>
      <c r="AS18" s="54"/>
      <c r="AT18" s="55" t="str">
        <f>IF($AS18 &lt;&gt; "",INDEX(Table5[REPS], MATCH($AS18,Table5[Intensity],0)), "")</f>
        <v/>
      </c>
      <c r="AU18" s="44" t="s">
        <v>472</v>
      </c>
      <c r="AV18" s="44" t="str">
        <f>IF(AS18 &lt;&gt; "", MROUND(AU18,5), "")</f>
        <v/>
      </c>
      <c r="AW18" s="44" t="str">
        <f>IF(AV18 &lt;&gt; "", AV18*AT18, "0")</f>
        <v>0</v>
      </c>
      <c r="AX18" s="57"/>
      <c r="AY18" s="62">
        <v>0.13800000000000001</v>
      </c>
      <c r="AZ18" s="59">
        <f>IF($AY18 &lt;&gt; "",INDEX(Table5[REPS], MATCH($AY18,Table5[Intensity],0)), "")</f>
        <v>8</v>
      </c>
      <c r="BA18" s="60">
        <v>27.6</v>
      </c>
      <c r="BB18" s="60">
        <f>IF(AY18 &lt;&gt; "", MROUND(BA18,5), "")</f>
        <v>30</v>
      </c>
      <c r="BC18" s="60">
        <f>IF(BB18 &lt;&gt; "", BB18*AZ18, "0")</f>
        <v>240</v>
      </c>
      <c r="BD18" s="61"/>
      <c r="BE18" s="54">
        <v>0.13800000000000001</v>
      </c>
      <c r="BF18" s="46">
        <f>IF($BE18 &lt;&gt; "",INDEX(Table5[REPS], MATCH($BE18,Table5[Intensity],0)), "")</f>
        <v>8</v>
      </c>
      <c r="BG18" s="56">
        <v>27.6</v>
      </c>
      <c r="BH18" s="44">
        <f>IF(BE18 &lt;&gt; "", MROUND(BG18,5), "")</f>
        <v>30</v>
      </c>
      <c r="BI18" s="44">
        <f>IF(BH18 &lt;&gt; "", BH18*BF18, "0")</f>
        <v>240</v>
      </c>
      <c r="BJ18" s="57"/>
    </row>
    <row r="19" spans="1:62" ht="14.5" customHeight="1" x14ac:dyDescent="0.35">
      <c r="A19" s="504"/>
      <c r="B19" s="654"/>
      <c r="C19" s="608"/>
      <c r="D19" s="609"/>
      <c r="E19" s="64"/>
      <c r="F19" s="49" t="str">
        <f>IF($E19 &lt;&gt; "",INDEX(Table5[REPS], MATCH($E19,Table5[Intensity],0)), "")</f>
        <v/>
      </c>
      <c r="G19" s="26" t="str">
        <f>IF($F19 &lt;&gt; "",INDEX('Athlete Directory'!A:DF, MATCH($X$6,'Athlete Directory'!C:C,0), MATCH($C$16,'Athlete Directory'!$3:$3,0))*$E19, "")</f>
        <v/>
      </c>
      <c r="H19" s="26" t="str">
        <f>IF($E19 &lt;&gt; "",MROUND($G19,5), "")</f>
        <v/>
      </c>
      <c r="I19" s="26" t="str">
        <f>IF(H19 &lt;&gt; "",H19*F19, "0")</f>
        <v>0</v>
      </c>
      <c r="J19" s="27" t="str">
        <f>IF($E19 &lt;&gt; "",INDEX(Table5[RPE], MATCH($E19,Table5[Intensity],0)), "")</f>
        <v/>
      </c>
      <c r="K19" s="65"/>
      <c r="L19" s="29" t="str">
        <f>IF($K19 &lt;&gt; "",INDEX(Table5[REPS], MATCH($K19,Table5[Intensity],0)), "")</f>
        <v/>
      </c>
      <c r="M19" s="30" t="str">
        <f>IF($L19 &lt;&gt; "",INDEX('Athlete Directory'!A:DF, MATCH($X$6,'Athlete Directory'!C:C,0), MATCH($C$16,'Athlete Directory'!$3:$3,0))*$K19, "")</f>
        <v/>
      </c>
      <c r="N19" s="30" t="str">
        <f>IF($K19 &lt;&gt; "",MROUND($M19,5), "")</f>
        <v/>
      </c>
      <c r="O19" s="30" t="str">
        <f>IF(N19 &lt;&gt; "",N19*L19, "0")</f>
        <v>0</v>
      </c>
      <c r="P19" s="51" t="str">
        <f>IF($K19 &lt;&gt; "",INDEX(Table5[RPE], MATCH($K19,Table5[Intensity],0)), "")</f>
        <v/>
      </c>
      <c r="Q19" s="66"/>
      <c r="R19" s="33" t="str">
        <f>IF($Q19 &lt;&gt; "",INDEX(Table5[REPS], MATCH($Q19,Table5[Intensity],0)), "")</f>
        <v/>
      </c>
      <c r="S19" s="26" t="str">
        <f>IF($R19 &lt;&gt; "",INDEX('Athlete Directory'!A:DF, MATCH($X$6,'Athlete Directory'!C:C,0), MATCH($C$16,'Athlete Directory'!$3:$3,0))*$Q19, "")</f>
        <v/>
      </c>
      <c r="T19" s="26" t="str">
        <f>IF(S19&lt;&gt;"",MROUND(S19,5),"")</f>
        <v/>
      </c>
      <c r="U19" s="26" t="str">
        <f>IF(T19 &lt;&gt; "", T19*R19, "0")</f>
        <v>0</v>
      </c>
      <c r="V19" s="53" t="str">
        <f>IF($Q19 &lt;&gt; "",INDEX(Table5[RPE], MATCH($Q19,Table5[Intensity],0)), "")</f>
        <v/>
      </c>
      <c r="W19" s="608"/>
      <c r="X19" s="609"/>
      <c r="Y19" s="54"/>
      <c r="Z19" s="55" t="str">
        <f>IF($Y19 &lt;&gt; "",INDEX(Table5[REPS], MATCH($Y19,Table5[Intensity],0)), "")</f>
        <v/>
      </c>
      <c r="AA19" s="56" t="str">
        <f>IF($Z19 &lt;&gt; "",INDEX('Athlete Directory'!A:DF, MATCH($X$6,'Athlete Directory'!C:C,0), MATCH($W$16,'Athlete Directory'!$3:$3,0))*$Y19, "")</f>
        <v/>
      </c>
      <c r="AB19" s="56" t="str">
        <f>IF(Y19 &lt;&gt; "", MROUND($AA19,5), "")</f>
        <v/>
      </c>
      <c r="AC19" s="56" t="str">
        <f>IF(AB19 &lt;&gt; "", AB19*Z19, "0")</f>
        <v>0</v>
      </c>
      <c r="AD19" s="57" t="str">
        <f>IF($Y19 &lt;&gt; "",INDEX(Table5[RPE], MATCH($Y19,Table5[Intensity],0)), "")</f>
        <v/>
      </c>
      <c r="AE19" s="67"/>
      <c r="AF19" s="59" t="str">
        <f>IF($AE19 &lt;&gt; "",INDEX(Table5[REPS], MATCH($AE19,Table5[Intensity],0)), "")</f>
        <v/>
      </c>
      <c r="AG19" s="41" t="s">
        <v>472</v>
      </c>
      <c r="AH19" s="60" t="str">
        <f>IF(AE19 &lt;&gt; "", MROUND($AG19,5), "")</f>
        <v/>
      </c>
      <c r="AI19" s="60" t="str">
        <f>IF(AH19 &lt;&gt; "", AH19*AF19, "0")</f>
        <v>0</v>
      </c>
      <c r="AJ19" s="61" t="str">
        <f>IF($AE19 &lt;&gt; "",INDEX(Table5[RPE], MATCH($AE19,Table5[Intensity],0)), "")</f>
        <v/>
      </c>
      <c r="AK19" s="54"/>
      <c r="AL19" s="55" t="str">
        <f>IF($AK19 &lt;&gt; "",INDEX(Table5[REPS], MATCH($AK19,Table5[Intensity],0)), "")</f>
        <v/>
      </c>
      <c r="AM19" s="44" t="s">
        <v>472</v>
      </c>
      <c r="AN19" s="44" t="str">
        <f>IF(AK19 &lt;&gt; "", MROUND(AM19,5), "")</f>
        <v/>
      </c>
      <c r="AO19" s="44" t="str">
        <f>IF(AN19 &lt;&gt; "", AN19*AL19, "0")</f>
        <v>0</v>
      </c>
      <c r="AP19" s="57"/>
      <c r="AQ19" s="608"/>
      <c r="AR19" s="609"/>
      <c r="AS19" s="54"/>
      <c r="AT19" s="55" t="str">
        <f>IF($AS19 &lt;&gt; "",INDEX(Table5[REPS], MATCH($AS19,Table5[Intensity],0)), "")</f>
        <v/>
      </c>
      <c r="AU19" s="44" t="s">
        <v>472</v>
      </c>
      <c r="AV19" s="44" t="str">
        <f>IF(AS19 &lt;&gt; "", MROUND(AU19,5), "")</f>
        <v/>
      </c>
      <c r="AW19" s="44" t="str">
        <f>IF(AV19 &lt;&gt; "", AV19*AT19, "0")</f>
        <v>0</v>
      </c>
      <c r="AX19" s="57"/>
      <c r="AY19" s="62"/>
      <c r="AZ19" s="59" t="str">
        <f>IF($AY19 &lt;&gt; "",INDEX(Table5[REPS], MATCH($AY19,Table5[Intensity],0)), "")</f>
        <v/>
      </c>
      <c r="BA19" s="60" t="s">
        <v>472</v>
      </c>
      <c r="BB19" s="60" t="str">
        <f>IF(AY19 &lt;&gt; "", MROUND(BA19,5), "")</f>
        <v/>
      </c>
      <c r="BC19" s="60" t="str">
        <f>IF(BB19 &lt;&gt; "", BB19*AZ19, "0")</f>
        <v>0</v>
      </c>
      <c r="BD19" s="61"/>
      <c r="BE19" s="54"/>
      <c r="BF19" s="46" t="str">
        <f>IF($BE19 &lt;&gt; "",INDEX(Table5[REPS], MATCH($BE19,Table5[Intensity],0)), "")</f>
        <v/>
      </c>
      <c r="BG19" s="56" t="s">
        <v>472</v>
      </c>
      <c r="BH19" s="44" t="str">
        <f>IF(BE19 &lt;&gt; "", MROUND(BG19,5), "")</f>
        <v/>
      </c>
      <c r="BI19" s="44" t="str">
        <f>IF(BH19 &lt;&gt; "", BH19*BF19, "0")</f>
        <v>0</v>
      </c>
      <c r="BJ19" s="57"/>
    </row>
    <row r="20" spans="1:62" ht="15" customHeight="1" thickBot="1" x14ac:dyDescent="0.4">
      <c r="A20" s="504"/>
      <c r="B20" s="654"/>
      <c r="C20" s="610"/>
      <c r="D20" s="611"/>
      <c r="E20" s="64"/>
      <c r="F20" s="68" t="str">
        <f>IF($E20 &lt;&gt; "",INDEX(Table5[REPS], MATCH($E20,Table5[Intensity],0)), "")</f>
        <v/>
      </c>
      <c r="G20" s="26" t="str">
        <f>IF($F20 &lt;&gt; "",INDEX('Athlete Directory'!A:DF, MATCH($X$6,'Athlete Directory'!C:C,0), MATCH($C$16,'Athlete Directory'!$3:$3,0))*$E20, "")</f>
        <v/>
      </c>
      <c r="H20" s="68" t="str">
        <f>IF($E20 &lt;&gt; "",MROUND($G20,5), "")</f>
        <v/>
      </c>
      <c r="I20" s="68" t="str">
        <f>IF(H20 &lt;&gt; "",H20*F20, "0")</f>
        <v>0</v>
      </c>
      <c r="J20" s="84" t="str">
        <f>IF($E20 &lt;&gt; "",INDEX(Table5[RPE], MATCH($E20,Table5[Intensity],0)), "")</f>
        <v/>
      </c>
      <c r="K20" s="70"/>
      <c r="L20" s="71" t="str">
        <f>IF($K20 &lt;&gt; "",INDEX(Table5[REPS], MATCH($K20,Table5[Intensity],0)), "")</f>
        <v/>
      </c>
      <c r="M20" s="71" t="str">
        <f>IF($L20 &lt;&gt; "",INDEX('Athlete Directory'!A:DF, MATCH($X$6,'Athlete Directory'!C:C,0), MATCH($C$16,'Athlete Directory'!$3:$3,0))*$K20, "")</f>
        <v/>
      </c>
      <c r="N20" s="71" t="str">
        <f>IF($K20 &lt;&gt; "",MROUND($M20,5), "")</f>
        <v/>
      </c>
      <c r="O20" s="71" t="str">
        <f>IF(N20 &lt;&gt; "",N20*L20, "0")</f>
        <v>0</v>
      </c>
      <c r="P20" s="72" t="str">
        <f>IF($K20 &lt;&gt; "",INDEX(Table5[RPE], MATCH($K20,Table5[Intensity],0)), "")</f>
        <v/>
      </c>
      <c r="Q20" s="73"/>
      <c r="R20" s="33" t="str">
        <f>IF($Q20 &lt;&gt; "",INDEX(Table5[REPS], MATCH($Q20,Table5[Intensity],0)), "")</f>
        <v/>
      </c>
      <c r="S20" s="26" t="str">
        <f>IF($R20 &lt;&gt; "",INDEX('Athlete Directory'!A:DF, MATCH($X$6,'Athlete Directory'!C:C,0), MATCH($C$16,'Athlete Directory'!$3:$3,0))*$Q20, "")</f>
        <v/>
      </c>
      <c r="T20" s="26" t="str">
        <f>IF(S20&lt;&gt;"",MROUND(S20,5),"")</f>
        <v/>
      </c>
      <c r="U20" s="26" t="str">
        <f>IF(T20 &lt;&gt; "", T20*R20, "0")</f>
        <v>0</v>
      </c>
      <c r="V20" s="69" t="str">
        <f>IF($Q20 &lt;&gt; "",INDEX(Table5[RPE], MATCH($Q20,Table5[Intensity],0)), "")</f>
        <v/>
      </c>
      <c r="W20" s="610"/>
      <c r="X20" s="611"/>
      <c r="Y20" s="74"/>
      <c r="Z20" s="75" t="str">
        <f>IF($Y20 &lt;&gt; "",INDEX(Table5[REPS], MATCH($Y20,Table5[Intensity],0)), "")</f>
        <v/>
      </c>
      <c r="AA20" s="76" t="str">
        <f>IF($Z20 &lt;&gt; "",INDEX('Athlete Directory'!A:DF, MATCH($X$6,'Athlete Directory'!C:C,0), MATCH($W$16,'Athlete Directory'!$3:$3,0))*$Y20, "")</f>
        <v/>
      </c>
      <c r="AB20" s="76" t="str">
        <f>IF(Y20 &lt;&gt; "", MROUND($AA20,5), "")</f>
        <v/>
      </c>
      <c r="AC20" s="76" t="str">
        <f>IF(AB20 &lt;&gt; "", AB20*Z20, "0")</f>
        <v>0</v>
      </c>
      <c r="AD20" s="77" t="str">
        <f>IF($Y20 &lt;&gt; "",INDEX(Table5[RPE], MATCH($Y20,Table5[Intensity],0)), "")</f>
        <v/>
      </c>
      <c r="AE20" s="78"/>
      <c r="AF20" s="79" t="str">
        <f>IF($AE20 &lt;&gt; "",INDEX(Table5[REPS], MATCH($AE20,Table5[Intensity],0)), "")</f>
        <v/>
      </c>
      <c r="AG20" s="80" t="s">
        <v>472</v>
      </c>
      <c r="AH20" s="81" t="str">
        <f>IF(AE20 &lt;&gt; "", MROUND($AG20,5), "")</f>
        <v/>
      </c>
      <c r="AI20" s="81" t="str">
        <f>IF(AH20 &lt;&gt; "", AH20*AF20, "0")</f>
        <v>0</v>
      </c>
      <c r="AJ20" s="82" t="str">
        <f>IF($AE20 &lt;&gt; "",INDEX(Table5[RPE], MATCH($AE20,Table5[Intensity],0)), "")</f>
        <v/>
      </c>
      <c r="AK20" s="74"/>
      <c r="AL20" s="75" t="str">
        <f>IF($AK20 &lt;&gt; "",INDEX(Table5[REPS], MATCH($AK20,Table5[Intensity],0)), "")</f>
        <v/>
      </c>
      <c r="AM20" s="44" t="s">
        <v>472</v>
      </c>
      <c r="AN20" s="44" t="str">
        <f>IF(AK20 &lt;&gt; "", MROUND(AM20,5), "")</f>
        <v/>
      </c>
      <c r="AO20" s="44" t="str">
        <f>IF(AN20 &lt;&gt; "", AN20*AL20, "0")</f>
        <v>0</v>
      </c>
      <c r="AP20" s="77"/>
      <c r="AQ20" s="610"/>
      <c r="AR20" s="611"/>
      <c r="AS20" s="74"/>
      <c r="AT20" s="75" t="str">
        <f>IF($AS20 &lt;&gt; "",INDEX(Table5[REPS], MATCH($AS20,Table5[Intensity],0)), "")</f>
        <v/>
      </c>
      <c r="AU20" s="44" t="s">
        <v>472</v>
      </c>
      <c r="AV20" s="44" t="str">
        <f>IF(AS20 &lt;&gt; "", MROUND(AU20,5), "")</f>
        <v/>
      </c>
      <c r="AW20" s="44" t="str">
        <f>IF(AV20 &lt;&gt; "", AV20*AT20, "0")</f>
        <v>0</v>
      </c>
      <c r="AX20" s="77"/>
      <c r="AY20" s="83"/>
      <c r="AZ20" s="79" t="str">
        <f>IF($AY20 &lt;&gt; "",INDEX(Table5[REPS], MATCH($AY20,Table5[Intensity],0)), "")</f>
        <v/>
      </c>
      <c r="BA20" s="81" t="s">
        <v>472</v>
      </c>
      <c r="BB20" s="81" t="str">
        <f>IF(AY20 &lt;&gt; "", MROUND(BA20,5), "")</f>
        <v/>
      </c>
      <c r="BC20" s="81" t="str">
        <f>IF(BB20 &lt;&gt; "", BB20*AZ20, "0")</f>
        <v>0</v>
      </c>
      <c r="BD20" s="82"/>
      <c r="BE20" s="74"/>
      <c r="BF20" s="46" t="str">
        <f>IF($BE20 &lt;&gt; "",INDEX(Table5[REPS], MATCH($BE20,Table5[Intensity],0)), "")</f>
        <v/>
      </c>
      <c r="BG20" s="76" t="s">
        <v>472</v>
      </c>
      <c r="BH20" s="76" t="str">
        <f>IF(BE20 &lt;&gt; "", MROUND(BG20,5), "")</f>
        <v/>
      </c>
      <c r="BI20" s="76" t="str">
        <f>IF(BH20 &lt;&gt; "", BH20*BF20, "0")</f>
        <v>0</v>
      </c>
      <c r="BJ20" s="77"/>
    </row>
    <row r="21" spans="1:62" ht="15" customHeight="1" thickTop="1" x14ac:dyDescent="0.35">
      <c r="A21" s="504"/>
      <c r="B21" s="654"/>
      <c r="C21" s="614" t="s">
        <v>32</v>
      </c>
      <c r="D21" s="615"/>
      <c r="E21" s="85" t="s">
        <v>33</v>
      </c>
      <c r="F21" s="25" t="s">
        <v>34</v>
      </c>
      <c r="G21" s="86"/>
      <c r="H21" s="26"/>
      <c r="I21" s="26"/>
      <c r="J21" s="27"/>
      <c r="K21" s="87" t="s">
        <v>33</v>
      </c>
      <c r="L21" s="88" t="s">
        <v>35</v>
      </c>
      <c r="M21" s="89"/>
      <c r="N21" s="89"/>
      <c r="O21" s="89"/>
      <c r="P21" s="31"/>
      <c r="Q21" s="90" t="s">
        <v>33</v>
      </c>
      <c r="R21" s="25" t="s">
        <v>35</v>
      </c>
      <c r="S21" s="86"/>
      <c r="T21" s="86"/>
      <c r="U21" s="86"/>
      <c r="V21" s="34"/>
      <c r="W21" s="614" t="s">
        <v>36</v>
      </c>
      <c r="X21" s="615"/>
      <c r="Y21" s="91" t="s">
        <v>33</v>
      </c>
      <c r="Z21" s="36" t="s">
        <v>37</v>
      </c>
      <c r="AA21" s="92"/>
      <c r="AB21" s="93"/>
      <c r="AC21" s="93"/>
      <c r="AD21" s="94"/>
      <c r="AE21" s="95" t="s">
        <v>38</v>
      </c>
      <c r="AF21" s="96" t="s">
        <v>39</v>
      </c>
      <c r="AG21" s="97"/>
      <c r="AH21" s="97"/>
      <c r="AI21" s="97"/>
      <c r="AJ21" s="98"/>
      <c r="AK21" s="91" t="s">
        <v>38</v>
      </c>
      <c r="AL21" s="46" t="s">
        <v>39</v>
      </c>
      <c r="AM21" s="92"/>
      <c r="AN21" s="92"/>
      <c r="AO21" s="92"/>
      <c r="AP21" s="38"/>
      <c r="AQ21" s="600" t="s">
        <v>40</v>
      </c>
      <c r="AR21" s="601"/>
      <c r="AS21" s="91" t="s">
        <v>33</v>
      </c>
      <c r="AT21" s="46" t="s">
        <v>34</v>
      </c>
      <c r="AU21" s="92"/>
      <c r="AV21" s="92"/>
      <c r="AW21" s="92"/>
      <c r="AX21" s="38"/>
      <c r="AY21" s="99" t="s">
        <v>33</v>
      </c>
      <c r="AZ21" s="168">
        <v>6</v>
      </c>
      <c r="BA21" s="100"/>
      <c r="BB21" s="100"/>
      <c r="BC21" s="100"/>
      <c r="BD21" s="43"/>
      <c r="BE21" s="91" t="s">
        <v>41</v>
      </c>
      <c r="BF21" s="36" t="s">
        <v>34</v>
      </c>
      <c r="BG21" s="92"/>
      <c r="BH21" s="101"/>
      <c r="BI21" s="101"/>
      <c r="BJ21" s="102"/>
    </row>
    <row r="22" spans="1:62" ht="14.5" customHeight="1" x14ac:dyDescent="0.35">
      <c r="A22" s="504"/>
      <c r="B22" s="654"/>
      <c r="C22" s="608"/>
      <c r="D22" s="609"/>
      <c r="E22" s="103" t="s">
        <v>33</v>
      </c>
      <c r="F22" s="49" t="s">
        <v>34</v>
      </c>
      <c r="G22" s="104"/>
      <c r="H22" s="104"/>
      <c r="I22" s="104"/>
      <c r="J22" s="53"/>
      <c r="K22" s="105" t="s">
        <v>33</v>
      </c>
      <c r="L22" s="63" t="s">
        <v>35</v>
      </c>
      <c r="M22" s="106"/>
      <c r="N22" s="106"/>
      <c r="O22" s="106"/>
      <c r="P22" s="51"/>
      <c r="Q22" s="107" t="s">
        <v>33</v>
      </c>
      <c r="R22" s="33" t="s">
        <v>35</v>
      </c>
      <c r="S22" s="26"/>
      <c r="T22" s="26"/>
      <c r="U22" s="26"/>
      <c r="V22" s="53"/>
      <c r="W22" s="608"/>
      <c r="X22" s="609"/>
      <c r="Y22" s="108" t="s">
        <v>33</v>
      </c>
      <c r="Z22" s="55" t="s">
        <v>37</v>
      </c>
      <c r="AA22" s="109"/>
      <c r="AB22" s="109"/>
      <c r="AC22" s="109"/>
      <c r="AD22" s="57"/>
      <c r="AE22" s="110" t="s">
        <v>38</v>
      </c>
      <c r="AF22" s="59" t="s">
        <v>39</v>
      </c>
      <c r="AG22" s="111"/>
      <c r="AH22" s="111"/>
      <c r="AI22" s="111"/>
      <c r="AJ22" s="61"/>
      <c r="AK22" s="108" t="s">
        <v>38</v>
      </c>
      <c r="AL22" s="46" t="s">
        <v>39</v>
      </c>
      <c r="AM22" s="101"/>
      <c r="AN22" s="101"/>
      <c r="AO22" s="101"/>
      <c r="AP22" s="57"/>
      <c r="AQ22" s="516"/>
      <c r="AR22" s="517"/>
      <c r="AS22" s="108" t="s">
        <v>33</v>
      </c>
      <c r="AT22" s="55" t="s">
        <v>34</v>
      </c>
      <c r="AU22" s="109"/>
      <c r="AV22" s="109"/>
      <c r="AW22" s="109"/>
      <c r="AX22" s="57"/>
      <c r="AY22" s="110" t="s">
        <v>33</v>
      </c>
      <c r="AZ22" s="59" t="s">
        <v>34</v>
      </c>
      <c r="BA22" s="111"/>
      <c r="BB22" s="111"/>
      <c r="BC22" s="111"/>
      <c r="BD22" s="61"/>
      <c r="BE22" s="108" t="s">
        <v>41</v>
      </c>
      <c r="BF22" s="55" t="s">
        <v>34</v>
      </c>
      <c r="BG22" s="109"/>
      <c r="BH22" s="109"/>
      <c r="BI22" s="109"/>
      <c r="BJ22" s="57"/>
    </row>
    <row r="23" spans="1:62" ht="14.5" customHeight="1" x14ac:dyDescent="0.35">
      <c r="A23" s="504"/>
      <c r="B23" s="654"/>
      <c r="C23" s="608"/>
      <c r="D23" s="609"/>
      <c r="E23" s="103"/>
      <c r="F23" s="49"/>
      <c r="G23" s="104"/>
      <c r="H23" s="104"/>
      <c r="I23" s="104"/>
      <c r="J23" s="53"/>
      <c r="K23" s="112"/>
      <c r="L23" s="113"/>
      <c r="M23" s="114"/>
      <c r="N23" s="114"/>
      <c r="O23" s="114"/>
      <c r="P23" s="115"/>
      <c r="Q23" s="116"/>
      <c r="R23" s="117"/>
      <c r="S23" s="118"/>
      <c r="T23" s="118"/>
      <c r="U23" s="118"/>
      <c r="V23" s="53"/>
      <c r="W23" s="608"/>
      <c r="X23" s="609"/>
      <c r="Y23" s="108"/>
      <c r="Z23" s="55"/>
      <c r="AA23" s="109"/>
      <c r="AB23" s="119"/>
      <c r="AC23" s="119"/>
      <c r="AD23" s="120"/>
      <c r="AE23" s="121" t="s">
        <v>38</v>
      </c>
      <c r="AF23" s="122" t="s">
        <v>39</v>
      </c>
      <c r="AG23" s="123"/>
      <c r="AH23" s="123"/>
      <c r="AI23" s="123"/>
      <c r="AJ23" s="124"/>
      <c r="AK23" s="108" t="s">
        <v>38</v>
      </c>
      <c r="AL23" s="125" t="s">
        <v>39</v>
      </c>
      <c r="AM23" s="119"/>
      <c r="AN23" s="119"/>
      <c r="AO23" s="119"/>
      <c r="AP23" s="57"/>
      <c r="AQ23" s="516"/>
      <c r="AR23" s="517"/>
      <c r="AS23" s="108"/>
      <c r="AT23" s="55"/>
      <c r="AU23" s="109"/>
      <c r="AV23" s="109"/>
      <c r="AW23" s="109"/>
      <c r="AX23" s="57"/>
      <c r="AY23" s="110" t="s">
        <v>33</v>
      </c>
      <c r="AZ23" s="59" t="s">
        <v>34</v>
      </c>
      <c r="BA23" s="111"/>
      <c r="BB23" s="111"/>
      <c r="BC23" s="111"/>
      <c r="BD23" s="61"/>
      <c r="BE23" s="108" t="s">
        <v>41</v>
      </c>
      <c r="BF23" s="55" t="s">
        <v>34</v>
      </c>
      <c r="BG23" s="109"/>
      <c r="BH23" s="109"/>
      <c r="BI23" s="109"/>
      <c r="BJ23" s="57"/>
    </row>
    <row r="24" spans="1:62" ht="14.5" customHeight="1" x14ac:dyDescent="0.35">
      <c r="A24" s="504"/>
      <c r="B24" s="654"/>
      <c r="C24" s="608"/>
      <c r="D24" s="609"/>
      <c r="E24" s="103"/>
      <c r="F24" s="49"/>
      <c r="G24" s="104"/>
      <c r="H24" s="104"/>
      <c r="I24" s="104"/>
      <c r="J24" s="53"/>
      <c r="K24" s="105"/>
      <c r="L24" s="63"/>
      <c r="M24" s="106"/>
      <c r="N24" s="106"/>
      <c r="O24" s="106"/>
      <c r="P24" s="51"/>
      <c r="Q24" s="126"/>
      <c r="R24" s="49"/>
      <c r="S24" s="104"/>
      <c r="T24" s="104"/>
      <c r="U24" s="104"/>
      <c r="V24" s="53"/>
      <c r="W24" s="608"/>
      <c r="X24" s="609"/>
      <c r="Y24" s="108"/>
      <c r="Z24" s="55"/>
      <c r="AA24" s="109"/>
      <c r="AB24" s="109"/>
      <c r="AC24" s="109"/>
      <c r="AD24" s="57"/>
      <c r="AE24" s="110"/>
      <c r="AF24" s="59"/>
      <c r="AG24" s="111"/>
      <c r="AH24" s="111"/>
      <c r="AI24" s="111"/>
      <c r="AJ24" s="61"/>
      <c r="AK24" s="108"/>
      <c r="AL24" s="55"/>
      <c r="AM24" s="109"/>
      <c r="AN24" s="109"/>
      <c r="AO24" s="109"/>
      <c r="AP24" s="57"/>
      <c r="AQ24" s="516"/>
      <c r="AR24" s="517"/>
      <c r="AS24" s="108"/>
      <c r="AT24" s="55"/>
      <c r="AU24" s="109"/>
      <c r="AV24" s="109"/>
      <c r="AW24" s="109"/>
      <c r="AX24" s="57"/>
      <c r="AY24" s="110"/>
      <c r="AZ24" s="59"/>
      <c r="BA24" s="111"/>
      <c r="BB24" s="111"/>
      <c r="BC24" s="111"/>
      <c r="BD24" s="61"/>
      <c r="BE24" s="108"/>
      <c r="BF24" s="55"/>
      <c r="BG24" s="109"/>
      <c r="BH24" s="109"/>
      <c r="BI24" s="109"/>
      <c r="BJ24" s="57"/>
    </row>
    <row r="25" spans="1:62" ht="15" customHeight="1" thickBot="1" x14ac:dyDescent="0.4">
      <c r="A25" s="504"/>
      <c r="B25" s="654"/>
      <c r="C25" s="616"/>
      <c r="D25" s="617"/>
      <c r="E25" s="127"/>
      <c r="F25" s="68"/>
      <c r="G25" s="128"/>
      <c r="H25" s="128"/>
      <c r="I25" s="128"/>
      <c r="J25" s="69"/>
      <c r="K25" s="112"/>
      <c r="L25" s="113"/>
      <c r="M25" s="114"/>
      <c r="N25" s="114"/>
      <c r="O25" s="114"/>
      <c r="P25" s="115"/>
      <c r="Q25" s="116"/>
      <c r="R25" s="117"/>
      <c r="S25" s="118"/>
      <c r="T25" s="118"/>
      <c r="U25" s="118"/>
      <c r="V25" s="69"/>
      <c r="W25" s="616"/>
      <c r="X25" s="617"/>
      <c r="Y25" s="129"/>
      <c r="Z25" s="75"/>
      <c r="AA25" s="130"/>
      <c r="AB25" s="119"/>
      <c r="AC25" s="119"/>
      <c r="AD25" s="120"/>
      <c r="AE25" s="121"/>
      <c r="AF25" s="122"/>
      <c r="AG25" s="123"/>
      <c r="AH25" s="123"/>
      <c r="AI25" s="123"/>
      <c r="AJ25" s="124"/>
      <c r="AK25" s="129"/>
      <c r="AL25" s="125"/>
      <c r="AM25" s="119"/>
      <c r="AN25" s="119"/>
      <c r="AO25" s="119"/>
      <c r="AP25" s="77"/>
      <c r="AQ25" s="518"/>
      <c r="AR25" s="519"/>
      <c r="AS25" s="129"/>
      <c r="AT25" s="75"/>
      <c r="AU25" s="130"/>
      <c r="AV25" s="130"/>
      <c r="AW25" s="130"/>
      <c r="AX25" s="77"/>
      <c r="AY25" s="131"/>
      <c r="AZ25" s="79"/>
      <c r="BA25" s="132"/>
      <c r="BB25" s="132"/>
      <c r="BC25" s="132"/>
      <c r="BD25" s="82"/>
      <c r="BE25" s="129"/>
      <c r="BF25" s="75"/>
      <c r="BG25" s="130"/>
      <c r="BH25" s="130"/>
      <c r="BI25" s="130"/>
      <c r="BJ25" s="77"/>
    </row>
    <row r="26" spans="1:62" ht="15" customHeight="1" thickTop="1" x14ac:dyDescent="0.35">
      <c r="A26" s="504"/>
      <c r="B26" s="654"/>
      <c r="C26" s="606" t="s">
        <v>121</v>
      </c>
      <c r="D26" s="607"/>
      <c r="E26" s="133">
        <v>0.65500000000000003</v>
      </c>
      <c r="F26" s="25">
        <f>IF($E26 &lt;&gt; "",INDEX(Table5[REPS], MATCH($E26,Table5[Intensity],0)), "")</f>
        <v>8</v>
      </c>
      <c r="G26" s="134">
        <f>IF($F26 &lt;&gt; "",INDEX('Athlete Directory'!A:DF, MATCH($X$6,'Athlete Directory'!C:C,0), MATCH($C$26,'Athlete Directory'!$3:$3,0))*$E26, "")</f>
        <v>235.8</v>
      </c>
      <c r="H26" s="134">
        <f>IF($E26 &lt;&gt; "",MROUND($G26,5), "")</f>
        <v>235</v>
      </c>
      <c r="I26" s="135">
        <f t="shared" ref="I26:I38" si="0">IF(H26 &lt;&gt; "",H26*F26, "0")</f>
        <v>1880</v>
      </c>
      <c r="J26" s="34">
        <f>IF($E26 &lt;&gt; "",INDEX(Table5[RPE], MATCH($E26,Table5[Intensity],0)), "")</f>
        <v>5</v>
      </c>
      <c r="K26" s="136">
        <v>0.70499999999999996</v>
      </c>
      <c r="L26" s="47">
        <f>IF($K26 &lt;&gt; "",INDEX(Table5[REPS], MATCH($K26,Table5[Intensity],0)), "")</f>
        <v>6</v>
      </c>
      <c r="M26" s="137">
        <f>IF($L26 &lt;&gt; "",INDEX('Athlete Directory'!A:DF, MATCH($X$6,'Athlete Directory'!C:C,0), MATCH($C$26,'Athlete Directory'!$3:$3,0))*$K26, "")</f>
        <v>253.79999999999998</v>
      </c>
      <c r="N26" s="137">
        <f>IF($K26 &lt;&gt; "",MROUND($M26,5), "")</f>
        <v>255</v>
      </c>
      <c r="O26" s="137">
        <f>IF(N26 &lt;&gt; "", N26*L26, "0")</f>
        <v>1530</v>
      </c>
      <c r="P26" s="31">
        <f>IF($K26 &lt;&gt; "",INDEX(Table5[RPE], MATCH($K26,Table5[Intensity],0)), "")</f>
        <v>5</v>
      </c>
      <c r="Q26" s="138">
        <v>0.80400000000000005</v>
      </c>
      <c r="R26" s="25">
        <f>IF($Q26 &lt;&gt; "",INDEX(Table5[REPS], MATCH($Q26,Table5[Intensity],0)), "")</f>
        <v>3</v>
      </c>
      <c r="S26" s="139">
        <f>IF($R26 &lt;&gt; "",INDEX('Athlete Directory'!A:DF, MATCH($X$6,'Athlete Directory'!C:C,0), MATCH($C$26,'Athlete Directory'!$3:$3,0))*$Q26, "")</f>
        <v>289.44</v>
      </c>
      <c r="T26" s="134">
        <f>IF(Q26 &lt;&gt; "", MROUND($S26,5), "")</f>
        <v>290</v>
      </c>
      <c r="U26" s="134">
        <f>IF(T26 &lt;&gt; "", T26*R26, "0")</f>
        <v>870</v>
      </c>
      <c r="V26" s="34">
        <f>IF($Q26 &lt;&gt; "",INDEX(Table5[RPE], MATCH($Q26,Table5[Intensity],0)), "")</f>
        <v>6</v>
      </c>
      <c r="W26" s="606" t="s">
        <v>116</v>
      </c>
      <c r="X26" s="607"/>
      <c r="Y26" s="35">
        <v>0.87</v>
      </c>
      <c r="Z26" s="36">
        <f>IF($Y26 &lt;&gt; "",INDEX(Table5[REPS], MATCH($Y26,Table5[Intensity],0)), "")</f>
        <v>4</v>
      </c>
      <c r="AA26" s="37">
        <f>IF($Z26 &lt;&gt; "",INDEX('Athlete Directory'!A:DF, MATCH($X$6,'Athlete Directory'!C:C,0), MATCH($W$26,'Athlete Directory'!$3:$3,0))*$Y26, "")</f>
        <v>69.599999999999994</v>
      </c>
      <c r="AB26" s="37">
        <f>IF(Y26 &lt;&gt; "", MROUND($AA26,5), "")</f>
        <v>70</v>
      </c>
      <c r="AC26" s="37">
        <f>IF(AB26 &lt;&gt; "", AB26*Z26, "0")</f>
        <v>280</v>
      </c>
      <c r="AD26" s="38"/>
      <c r="AE26" s="140">
        <v>0.13800000000000001</v>
      </c>
      <c r="AF26" s="40">
        <f>IF($AE26 &lt;&gt; "",INDEX(Table5[REPS], MATCH($AE26,Table5[Intensity],0)), "")</f>
        <v>8</v>
      </c>
      <c r="AG26" s="42">
        <v>11.040000000000001</v>
      </c>
      <c r="AH26" s="42">
        <f>IF(AE26 &lt;&gt; "", MROUND($AG26,5), "")</f>
        <v>10</v>
      </c>
      <c r="AI26" s="42">
        <f t="shared" ref="AI26:AI47" si="1">IF(AH26 &lt;&gt; "", AH26*AF26, "0")</f>
        <v>80</v>
      </c>
      <c r="AJ26" s="43"/>
      <c r="AK26" s="35">
        <v>0.13800000000000001</v>
      </c>
      <c r="AL26" s="36">
        <f>IF($AK26 &lt;&gt; "",INDEX(Table5[REPS], MATCH($AK26,Table5[Intensity],0)), "")</f>
        <v>8</v>
      </c>
      <c r="AM26" s="37">
        <v>11.040000000000001</v>
      </c>
      <c r="AN26" s="37">
        <f>IF(AK26 &lt;&gt; "", MROUND(AM26,5), "")</f>
        <v>10</v>
      </c>
      <c r="AO26" s="37">
        <f>IF(AN26 &lt;&gt; "", AN26*AL26, "0")</f>
        <v>80</v>
      </c>
      <c r="AP26" s="38"/>
      <c r="AQ26" s="606" t="s">
        <v>11</v>
      </c>
      <c r="AR26" s="607"/>
      <c r="AS26" s="35">
        <v>0.13800000000000001</v>
      </c>
      <c r="AT26" s="36">
        <f>IF($AS26 &lt;&gt; "",INDEX(Table5[REPS], MATCH($AS26,Table5[Intensity],0)), "")</f>
        <v>8</v>
      </c>
      <c r="AU26" s="141">
        <v>48.300000000000004</v>
      </c>
      <c r="AV26" s="37">
        <f>IF(AS26 &lt;&gt; "", MROUND(AU26,5), "")</f>
        <v>50</v>
      </c>
      <c r="AW26" s="37">
        <f>IF(AV26 &lt;&gt; "", AV26*AT26, "0")</f>
        <v>400</v>
      </c>
      <c r="AX26" s="38"/>
      <c r="AY26" s="140">
        <v>0.13800000000000001</v>
      </c>
      <c r="AZ26" s="40">
        <f>IF($AY26 &lt;&gt; "",INDEX(Table5[REPS], MATCH($AY26,Table5[Intensity],0)), "")</f>
        <v>8</v>
      </c>
      <c r="BA26" s="42">
        <v>48.300000000000004</v>
      </c>
      <c r="BB26" s="42">
        <f>IF(AY26 &lt;&gt; "", MROUND(BA26,5), "")</f>
        <v>50</v>
      </c>
      <c r="BC26" s="42">
        <f>IF(BB26 &lt;&gt; "", BB26*AZ26, "0")</f>
        <v>400</v>
      </c>
      <c r="BD26" s="43"/>
      <c r="BE26" s="35">
        <v>0.13800000000000001</v>
      </c>
      <c r="BF26" s="36">
        <f>IF($BE26 &lt;&gt; "",INDEX(Table5[REPS], MATCH($BE26,Table5[Intensity],0)), "")</f>
        <v>8</v>
      </c>
      <c r="BG26" s="37">
        <v>48.300000000000004</v>
      </c>
      <c r="BH26" s="44">
        <f>IF(BE26 &lt;&gt; "", MROUND(BG26,5), "")</f>
        <v>50</v>
      </c>
      <c r="BI26" s="44">
        <f>IF(BH26 &lt;&gt; "", BH26*BF26, "0")</f>
        <v>400</v>
      </c>
      <c r="BJ26" s="38"/>
    </row>
    <row r="27" spans="1:62" ht="14.5" customHeight="1" x14ac:dyDescent="0.35">
      <c r="A27" s="504"/>
      <c r="B27" s="654"/>
      <c r="C27" s="608"/>
      <c r="D27" s="609"/>
      <c r="E27" s="142">
        <v>0.65500000000000003</v>
      </c>
      <c r="F27" s="49">
        <f>IF($E27 &lt;&gt; "",INDEX(Table5[REPS], MATCH($E27,Table5[Intensity],0)), "")</f>
        <v>8</v>
      </c>
      <c r="G27" s="143">
        <f>IF($F27 &lt;&gt; "",INDEX('Athlete Directory'!A:DF, MATCH($X$6,'Athlete Directory'!C:C,0), MATCH($C$26,'Athlete Directory'!$3:$3,0))*$E27, "")</f>
        <v>235.8</v>
      </c>
      <c r="H27" s="144">
        <f>IF($E27 &lt;&gt; "",MROUND($G27,5), "")</f>
        <v>235</v>
      </c>
      <c r="I27" s="135">
        <f t="shared" si="0"/>
        <v>1880</v>
      </c>
      <c r="J27" s="27">
        <f>IF($E27 &lt;&gt; "",INDEX(Table5[RPE], MATCH($E27,Table5[Intensity],0)), "")</f>
        <v>5</v>
      </c>
      <c r="K27" s="145">
        <v>0.70499999999999996</v>
      </c>
      <c r="L27" s="63">
        <f>IF($K27 &lt;&gt; "",INDEX(Table5[REPS], MATCH($K27,Table5[Intensity],0)), "")</f>
        <v>6</v>
      </c>
      <c r="M27" s="146">
        <f>IF($L27 &lt;&gt; "",INDEX('Athlete Directory'!A:DF, MATCH($X$6,'Athlete Directory'!C:C,0), MATCH($C$26,'Athlete Directory'!$3:$3,0))*$K27, "")</f>
        <v>253.79999999999998</v>
      </c>
      <c r="N27" s="146">
        <f>IF($K27 &lt;&gt; "",MROUND($M27,5), "")</f>
        <v>255</v>
      </c>
      <c r="O27" s="146">
        <f>IF(N27 &lt;&gt; "", N27*L27, "0")</f>
        <v>1530</v>
      </c>
      <c r="P27" s="51">
        <f>IF($K27 &lt;&gt; "",INDEX(Table5[RPE], MATCH($K27,Table5[Intensity],0)), "")</f>
        <v>5</v>
      </c>
      <c r="Q27" s="48">
        <v>0.80400000000000005</v>
      </c>
      <c r="R27" s="49">
        <f>IF($Q27 &lt;&gt; "",INDEX(Table5[REPS], MATCH($Q27,Table5[Intensity],0)), "")</f>
        <v>3</v>
      </c>
      <c r="S27" s="147">
        <f>IF($R27 &lt;&gt; "",INDEX('Athlete Directory'!A:DF, MATCH($X$6,'Athlete Directory'!C:C,0), MATCH($C$26,'Athlete Directory'!$3:$3,0))*$Q27, "")</f>
        <v>289.44</v>
      </c>
      <c r="T27" s="143">
        <f>IF(Q27 &lt;&gt; "", MROUND($S27,5), "")</f>
        <v>290</v>
      </c>
      <c r="U27" s="143">
        <f>IF(T27 &lt;&gt; "", T27*R27, "0")</f>
        <v>870</v>
      </c>
      <c r="V27" s="53">
        <f>IF($Q27 &lt;&gt; "",INDEX(Table5[RPE], MATCH($Q27,Table5[Intensity],0)), "")</f>
        <v>6</v>
      </c>
      <c r="W27" s="608"/>
      <c r="X27" s="609"/>
      <c r="Y27" s="54">
        <v>0.13800000000000001</v>
      </c>
      <c r="Z27" s="55">
        <f>IF($Y27 &lt;&gt; "",INDEX(Table5[REPS], MATCH($Y27,Table5[Intensity],0)), "")</f>
        <v>8</v>
      </c>
      <c r="AA27" s="56">
        <f>IF($Z27 &lt;&gt; "",INDEX('Athlete Directory'!A:DF, MATCH($X$6,'Athlete Directory'!C:C,0), MATCH($W$26,'Athlete Directory'!$3:$3,0))*$Y27, "")</f>
        <v>11.040000000000001</v>
      </c>
      <c r="AB27" s="56">
        <f>IF(Y27 &lt;&gt; "", MROUND($AA27,5), "")</f>
        <v>10</v>
      </c>
      <c r="AC27" s="56">
        <f t="shared" ref="AC27:AC47" si="2">IF(AB27 &lt;&gt; "", AB27*Z27, "0")</f>
        <v>80</v>
      </c>
      <c r="AD27" s="57"/>
      <c r="AE27" s="58">
        <v>0.13800000000000001</v>
      </c>
      <c r="AF27" s="59">
        <f>IF($AE27 &lt;&gt; "",INDEX(Table5[REPS], MATCH($AE27,Table5[Intensity],0)), "")</f>
        <v>8</v>
      </c>
      <c r="AG27" s="60">
        <v>11.040000000000001</v>
      </c>
      <c r="AH27" s="60">
        <f>IF(AE27 &lt;&gt; "", MROUND($AG27,5), "")</f>
        <v>10</v>
      </c>
      <c r="AI27" s="60">
        <f t="shared" si="1"/>
        <v>80</v>
      </c>
      <c r="AJ27" s="61"/>
      <c r="AK27" s="54">
        <v>0.13800000000000001</v>
      </c>
      <c r="AL27" s="55">
        <f>IF($AK27 &lt;&gt; "",INDEX(Table5[REPS], MATCH($AK27,Table5[Intensity],0)), "")</f>
        <v>8</v>
      </c>
      <c r="AM27" s="56">
        <v>11.040000000000001</v>
      </c>
      <c r="AN27" s="56">
        <f>IF(AK27 &lt;&gt; "", MROUND(AM27,5), "")</f>
        <v>10</v>
      </c>
      <c r="AO27" s="56">
        <f t="shared" ref="AO27:AO47" si="3">IF(AN27 &lt;&gt; "", AN27*AL27, "0")</f>
        <v>80</v>
      </c>
      <c r="AP27" s="57"/>
      <c r="AQ27" s="608"/>
      <c r="AR27" s="609"/>
      <c r="AS27" s="54">
        <v>0.13800000000000001</v>
      </c>
      <c r="AT27" s="55">
        <f>IF($AS27 &lt;&gt; "",INDEX(Table5[REPS], MATCH($AS27,Table5[Intensity],0)), "")</f>
        <v>8</v>
      </c>
      <c r="AU27" s="141">
        <v>48.300000000000004</v>
      </c>
      <c r="AV27" s="56">
        <f>IF(AS27 &lt;&gt; "", MROUND(AU27,5), "")</f>
        <v>50</v>
      </c>
      <c r="AW27" s="56">
        <f t="shared" ref="AW27:AW47" si="4">IF(AV27 &lt;&gt; "", AV27*AT27, "0")</f>
        <v>400</v>
      </c>
      <c r="AX27" s="57"/>
      <c r="AY27" s="58">
        <v>0.13800000000000001</v>
      </c>
      <c r="AZ27" s="59">
        <f>IF($AY27 &lt;&gt; "",INDEX(Table5[REPS], MATCH($AY27,Table5[Intensity],0)), "")</f>
        <v>8</v>
      </c>
      <c r="BA27" s="60">
        <v>48.300000000000004</v>
      </c>
      <c r="BB27" s="60">
        <f>IF(AY27 &lt;&gt; "", MROUND(BA27,5), "")</f>
        <v>50</v>
      </c>
      <c r="BC27" s="60">
        <f t="shared" ref="BC27:BC47" si="5">IF(BB27 &lt;&gt; "", BB27*AZ27, "0")</f>
        <v>400</v>
      </c>
      <c r="BD27" s="61"/>
      <c r="BE27" s="54">
        <v>0.13800000000000001</v>
      </c>
      <c r="BF27" s="55">
        <f>IF($BE27 &lt;&gt; "",INDEX(Table5[REPS], MATCH($BE27,Table5[Intensity],0)), "")</f>
        <v>8</v>
      </c>
      <c r="BG27" s="56">
        <v>48.300000000000004</v>
      </c>
      <c r="BH27" s="44">
        <f>IF(BE27 &lt;&gt; "", MROUND(BG27,5), "")</f>
        <v>50</v>
      </c>
      <c r="BI27" s="44">
        <f t="shared" ref="BI27:BI47" si="6">IF(BH27 &lt;&gt; "", BH27*BF27, "0")</f>
        <v>400</v>
      </c>
      <c r="BJ27" s="102"/>
    </row>
    <row r="28" spans="1:62" ht="14.5" customHeight="1" x14ac:dyDescent="0.35">
      <c r="A28" s="504"/>
      <c r="B28" s="654"/>
      <c r="C28" s="608"/>
      <c r="D28" s="609"/>
      <c r="E28" s="142"/>
      <c r="F28" s="49" t="str">
        <f>IF($E28 &lt;&gt; "",INDEX(Table5[REPS], MATCH($E28,Table5[Intensity],0)), "")</f>
        <v/>
      </c>
      <c r="G28" s="143" t="str">
        <f>IF($F28 &lt;&gt; "",INDEX('Athlete Directory'!A:DF, MATCH($X$6,'Athlete Directory'!C:C,0), MATCH($C$26,'Athlete Directory'!$3:$3,0))*$E28, "")</f>
        <v/>
      </c>
      <c r="H28" s="144" t="str">
        <f>IF($E28 &lt;&gt; "",MROUND($G28,5), "")</f>
        <v/>
      </c>
      <c r="I28" s="135" t="str">
        <f t="shared" si="0"/>
        <v>0</v>
      </c>
      <c r="J28" s="27" t="str">
        <f>IF($E28 &lt;&gt; "",INDEX(Table5[RPE], MATCH($E28,Table5[Intensity],0)), "")</f>
        <v/>
      </c>
      <c r="K28" s="145"/>
      <c r="L28" s="63" t="str">
        <f>IF($K28 &lt;&gt; "",INDEX(Table5[REPS], MATCH($K28,Table5[Intensity],0)), "")</f>
        <v/>
      </c>
      <c r="M28" s="146" t="str">
        <f>IF($L28 &lt;&gt; "",INDEX('Athlete Directory'!A:DF, MATCH($X$6,'Athlete Directory'!C:C,0), MATCH($C$26,'Athlete Directory'!$3:$3,0))*$K28, "")</f>
        <v/>
      </c>
      <c r="N28" s="146" t="str">
        <f>IF($K28 &lt;&gt; "",MROUND($M28,5), "")</f>
        <v/>
      </c>
      <c r="O28" s="146" t="str">
        <f>IF(N28 &lt;&gt; "", N28*L28, "0")</f>
        <v>0</v>
      </c>
      <c r="P28" s="51" t="str">
        <f>IF($K28 &lt;&gt; "",INDEX(Table5[RPE], MATCH($K28,Table5[Intensity],0)), "")</f>
        <v/>
      </c>
      <c r="Q28" s="48">
        <v>0.80400000000000005</v>
      </c>
      <c r="R28" s="49">
        <f>IF($Q28 &lt;&gt; "",INDEX(Table5[REPS], MATCH($Q28,Table5[Intensity],0)), "")</f>
        <v>3</v>
      </c>
      <c r="S28" s="147">
        <f>IF($R28 &lt;&gt; "",INDEX('Athlete Directory'!A:DF, MATCH($X$6,'Athlete Directory'!C:C,0), MATCH($C$26,'Athlete Directory'!$3:$3,0))*$Q28, "")</f>
        <v>289.44</v>
      </c>
      <c r="T28" s="143">
        <f>IF(Q28 &lt;&gt; "", MROUND($S28,5), "")</f>
        <v>290</v>
      </c>
      <c r="U28" s="143">
        <f>IF(T28 &lt;&gt; "", T28*R28, "0")</f>
        <v>870</v>
      </c>
      <c r="V28" s="53">
        <f>IF($Q28 &lt;&gt; "",INDEX(Table5[RPE], MATCH($Q28,Table5[Intensity],0)), "")</f>
        <v>6</v>
      </c>
      <c r="W28" s="608"/>
      <c r="X28" s="609"/>
      <c r="Y28" s="54"/>
      <c r="Z28" s="55" t="str">
        <f>IF($Y28 &lt;&gt; "",INDEX(Table5[REPS], MATCH($Y28,Table5[Intensity],0)), "")</f>
        <v/>
      </c>
      <c r="AA28" s="56" t="str">
        <f>IF($Z28 &lt;&gt; "",INDEX('Athlete Directory'!A:DF, MATCH($X$6,'Athlete Directory'!C:C,0), MATCH($W$26,'Athlete Directory'!$3:$3,0))*$Y28, "")</f>
        <v/>
      </c>
      <c r="AB28" s="56" t="str">
        <f>IF(Y28 &lt;&gt; "", MROUND($AA28,5), "")</f>
        <v/>
      </c>
      <c r="AC28" s="56" t="str">
        <f t="shared" si="2"/>
        <v>0</v>
      </c>
      <c r="AD28" s="57" t="s">
        <v>472</v>
      </c>
      <c r="AE28" s="58">
        <v>0.13800000000000001</v>
      </c>
      <c r="AF28" s="59">
        <f>IF($AE28 &lt;&gt; "",INDEX(Table5[REPS], MATCH($AE28,Table5[Intensity],0)), "")</f>
        <v>8</v>
      </c>
      <c r="AG28" s="60">
        <v>11.040000000000001</v>
      </c>
      <c r="AH28" s="60">
        <f>IF(AE28 &lt;&gt; "", MROUND($AG28,5), "")</f>
        <v>10</v>
      </c>
      <c r="AI28" s="60">
        <f t="shared" si="1"/>
        <v>80</v>
      </c>
      <c r="AJ28" s="61"/>
      <c r="AK28" s="54">
        <v>0.13800000000000001</v>
      </c>
      <c r="AL28" s="55">
        <f>IF($AK28 &lt;&gt; "",INDEX(Table5[REPS], MATCH($AK28,Table5[Intensity],0)), "")</f>
        <v>8</v>
      </c>
      <c r="AM28" s="56">
        <v>11.040000000000001</v>
      </c>
      <c r="AN28" s="56">
        <f>IF(AK28 &lt;&gt; "", MROUND(AM28,5), "")</f>
        <v>10</v>
      </c>
      <c r="AO28" s="56">
        <f t="shared" si="3"/>
        <v>80</v>
      </c>
      <c r="AP28" s="57"/>
      <c r="AQ28" s="608"/>
      <c r="AR28" s="609"/>
      <c r="AS28" s="54"/>
      <c r="AT28" s="55" t="str">
        <f>IF($AS28 &lt;&gt; "",INDEX(Table5[REPS], MATCH($AS28,Table5[Intensity],0)), "")</f>
        <v/>
      </c>
      <c r="AU28" s="141" t="s">
        <v>472</v>
      </c>
      <c r="AV28" s="56" t="str">
        <f>IF(AS28 &lt;&gt; "", MROUND(AU28,5), "")</f>
        <v/>
      </c>
      <c r="AW28" s="56" t="str">
        <f t="shared" si="4"/>
        <v>0</v>
      </c>
      <c r="AX28" s="57"/>
      <c r="AY28" s="58">
        <v>0.13800000000000001</v>
      </c>
      <c r="AZ28" s="59">
        <f>IF($AY28 &lt;&gt; "",INDEX(Table5[REPS], MATCH($AY28,Table5[Intensity],0)), "")</f>
        <v>8</v>
      </c>
      <c r="BA28" s="60">
        <v>48.300000000000004</v>
      </c>
      <c r="BB28" s="60">
        <f>IF(AY28 &lt;&gt; "", MROUND(BA28,5), "")</f>
        <v>50</v>
      </c>
      <c r="BC28" s="60">
        <f t="shared" si="5"/>
        <v>400</v>
      </c>
      <c r="BD28" s="61"/>
      <c r="BE28" s="54">
        <v>0.13800000000000001</v>
      </c>
      <c r="BF28" s="55">
        <f>IF($BE28 &lt;&gt; "",INDEX(Table5[REPS], MATCH($BE28,Table5[Intensity],0)), "")</f>
        <v>8</v>
      </c>
      <c r="BG28" s="56">
        <v>48.300000000000004</v>
      </c>
      <c r="BH28" s="44">
        <f>IF(BE28 &lt;&gt; "", MROUND(BG28,5), "")</f>
        <v>50</v>
      </c>
      <c r="BI28" s="44">
        <f t="shared" si="6"/>
        <v>400</v>
      </c>
      <c r="BJ28" s="102"/>
    </row>
    <row r="29" spans="1:62" ht="14.5" customHeight="1" x14ac:dyDescent="0.35">
      <c r="A29" s="504"/>
      <c r="B29" s="654"/>
      <c r="C29" s="608"/>
      <c r="D29" s="609"/>
      <c r="E29" s="142"/>
      <c r="F29" s="49" t="str">
        <f>IF($E29 &lt;&gt; "",INDEX(Table5[REPS], MATCH($E29,Table5[Intensity],0)), "")</f>
        <v/>
      </c>
      <c r="G29" s="143" t="str">
        <f>IF($F29 &lt;&gt; "",INDEX('Athlete Directory'!A:DF, MATCH($X$6,'Athlete Directory'!C:C,0), MATCH($C$26,'Athlete Directory'!$3:$3,0))*$E29, "")</f>
        <v/>
      </c>
      <c r="H29" s="144" t="str">
        <f>IF($E29 &lt;&gt; "",MROUND($G29,5), "")</f>
        <v/>
      </c>
      <c r="I29" s="135" t="str">
        <f t="shared" si="0"/>
        <v>0</v>
      </c>
      <c r="J29" s="27" t="str">
        <f>IF($E29 &lt;&gt; "",INDEX(Table5[RPE], MATCH($E29,Table5[Intensity],0)), "")</f>
        <v/>
      </c>
      <c r="K29" s="50"/>
      <c r="L29" s="63" t="str">
        <f>IF($K29 &lt;&gt; "",INDEX(Table5[REPS], MATCH($K29,Table5[Intensity],0)), "")</f>
        <v/>
      </c>
      <c r="M29" s="146" t="str">
        <f>IF($L29 &lt;&gt; "",INDEX('Athlete Directory'!A:DF, MATCH($X$6,'Athlete Directory'!C:C,0), MATCH($C$26,'Athlete Directory'!$3:$3,0))*$K29, "")</f>
        <v/>
      </c>
      <c r="N29" s="146" t="str">
        <f>IF($K29 &lt;&gt; "",MROUND($M29,5), "")</f>
        <v/>
      </c>
      <c r="O29" s="146" t="str">
        <f>IF(N29 &lt;&gt; "", N29*L29, "0")</f>
        <v>0</v>
      </c>
      <c r="P29" s="51" t="str">
        <f>IF($K29 &lt;&gt; "",INDEX(Table5[RPE], MATCH($K29,Table5[Intensity],0)), "")</f>
        <v/>
      </c>
      <c r="Q29" s="48"/>
      <c r="R29" s="49" t="s">
        <v>472</v>
      </c>
      <c r="S29" s="147" t="str">
        <f>IF($R29 &lt;&gt; "",INDEX('Athlete Directory'!A:DF, MATCH($X$6,'Athlete Directory'!C:C,0), MATCH($C$26,'Athlete Directory'!$3:$3,0))*$Q29, "")</f>
        <v/>
      </c>
      <c r="T29" s="143" t="str">
        <f>IF(Q29 &lt;&gt; "", MROUND($S29,5), "")</f>
        <v/>
      </c>
      <c r="U29" s="143" t="str">
        <f>IF(T29 &lt;&gt; "", T29*R29, "0")</f>
        <v>0</v>
      </c>
      <c r="V29" s="53" t="str">
        <f>IF($Q29 &lt;&gt; "",INDEX(Table5[RPE], MATCH($Q29,Table5[Intensity],0)), "")</f>
        <v/>
      </c>
      <c r="W29" s="608"/>
      <c r="X29" s="609"/>
      <c r="Y29" s="54"/>
      <c r="Z29" s="55" t="str">
        <f>IF($Y29 &lt;&gt; "",INDEX(Table5[REPS], MATCH($Y29,Table5[Intensity],0)), "")</f>
        <v/>
      </c>
      <c r="AA29" s="56" t="str">
        <f>IF($Z29 &lt;&gt; "",INDEX('Athlete Directory'!A:DF, MATCH($X$6,'Athlete Directory'!C:C,0), MATCH($W$26,'Athlete Directory'!$3:$3,0))*$Y29, "")</f>
        <v/>
      </c>
      <c r="AB29" s="56" t="str">
        <f>IF(Y29 &lt;&gt; "", MROUND($AA29,5), "")</f>
        <v/>
      </c>
      <c r="AC29" s="56" t="str">
        <f t="shared" si="2"/>
        <v>0</v>
      </c>
      <c r="AD29" s="57" t="s">
        <v>472</v>
      </c>
      <c r="AE29" s="58"/>
      <c r="AF29" s="59" t="str">
        <f>IF($AE29 &lt;&gt; "",INDEX(Table5[REPS], MATCH($AE29,Table5[Intensity],0)), "")</f>
        <v/>
      </c>
      <c r="AG29" s="60" t="s">
        <v>472</v>
      </c>
      <c r="AH29" s="60" t="str">
        <f>IF(AE29 &lt;&gt; "", MROUND($AG29,5), "")</f>
        <v/>
      </c>
      <c r="AI29" s="60" t="str">
        <f t="shared" si="1"/>
        <v>0</v>
      </c>
      <c r="AJ29" s="61" t="s">
        <v>472</v>
      </c>
      <c r="AK29" s="54"/>
      <c r="AL29" s="55" t="str">
        <f>IF($AK29 &lt;&gt; "",INDEX(Table5[REPS], MATCH($AK29,Table5[Intensity],0)), "")</f>
        <v/>
      </c>
      <c r="AM29" s="56" t="s">
        <v>472</v>
      </c>
      <c r="AN29" s="56" t="str">
        <f>IF(AK29 &lt;&gt; "", MROUND(AM29,5), "")</f>
        <v/>
      </c>
      <c r="AO29" s="56" t="str">
        <f t="shared" si="3"/>
        <v>0</v>
      </c>
      <c r="AP29" s="57"/>
      <c r="AQ29" s="608"/>
      <c r="AR29" s="609"/>
      <c r="AS29" s="54"/>
      <c r="AT29" s="55" t="str">
        <f>IF($AS29 &lt;&gt; "",INDEX(Table5[REPS], MATCH($AS29,Table5[Intensity],0)), "")</f>
        <v/>
      </c>
      <c r="AU29" s="141" t="s">
        <v>472</v>
      </c>
      <c r="AV29" s="56" t="str">
        <f>IF(AS29 &lt;&gt; "", MROUND(AU29,5), "")</f>
        <v/>
      </c>
      <c r="AW29" s="56" t="str">
        <f t="shared" si="4"/>
        <v>0</v>
      </c>
      <c r="AX29" s="57"/>
      <c r="AY29" s="58"/>
      <c r="AZ29" s="59" t="str">
        <f>IF($AY29 &lt;&gt; "",INDEX(Table5[REPS], MATCH($AY29,Table5[Intensity],0)), "")</f>
        <v/>
      </c>
      <c r="BA29" s="60" t="s">
        <v>472</v>
      </c>
      <c r="BB29" s="60" t="str">
        <f>IF(AY29 &lt;&gt; "", MROUND(BA29,5), "")</f>
        <v/>
      </c>
      <c r="BC29" s="60" t="str">
        <f t="shared" si="5"/>
        <v>0</v>
      </c>
      <c r="BD29" s="61"/>
      <c r="BE29" s="54"/>
      <c r="BF29" s="55" t="str">
        <f>IF($BE29 &lt;&gt; "",INDEX(Table5[REPS], MATCH($BE29,Table5[Intensity],0)), "")</f>
        <v/>
      </c>
      <c r="BG29" s="56" t="s">
        <v>472</v>
      </c>
      <c r="BH29" s="44" t="str">
        <f>IF(BE29 &lt;&gt; "", MROUND(BG29,5), "")</f>
        <v/>
      </c>
      <c r="BI29" s="44" t="str">
        <f t="shared" si="6"/>
        <v>0</v>
      </c>
      <c r="BJ29" s="102"/>
    </row>
    <row r="30" spans="1:62" ht="15" customHeight="1" thickBot="1" x14ac:dyDescent="0.4">
      <c r="A30" s="504"/>
      <c r="B30" s="654"/>
      <c r="C30" s="610"/>
      <c r="D30" s="611"/>
      <c r="E30" s="148"/>
      <c r="F30" s="68" t="str">
        <f>IF($E30 &lt;&gt; "",INDEX(Table5[REPS], MATCH($E30,Table5[Intensity],0)), "")</f>
        <v/>
      </c>
      <c r="G30" s="149" t="str">
        <f>IF($F30 &lt;&gt; "",INDEX('Athlete Directory'!A:DF, MATCH($X$6,'Athlete Directory'!C:C,0), MATCH($C$26,'Athlete Directory'!$3:$3,0))*$E30, "")</f>
        <v/>
      </c>
      <c r="H30" s="150" t="str">
        <f>IF($E30 &lt;&gt; "",MROUND($G30,5), "")</f>
        <v/>
      </c>
      <c r="I30" s="149" t="str">
        <f t="shared" si="0"/>
        <v>0</v>
      </c>
      <c r="J30" s="84" t="str">
        <f>IF($E30 &lt;&gt; "",INDEX(Table5[RPE], MATCH($E30,Table5[Intensity],0)), "")</f>
        <v/>
      </c>
      <c r="K30" s="65"/>
      <c r="L30" s="71" t="str">
        <f>IF($K30 &lt;&gt; "",INDEX(Table5[REPS], MATCH($K30,Table5[Intensity],0)), "")</f>
        <v/>
      </c>
      <c r="M30" s="151" t="str">
        <f>IF($L30 &lt;&gt; "",INDEX('Athlete Directory'!A:DF, MATCH($X$6,'Athlete Directory'!C:C,0), MATCH($C$26,'Athlete Directory'!$3:$3,0))*$K30, "")</f>
        <v/>
      </c>
      <c r="N30" s="151" t="str">
        <f>IF($K30 &lt;&gt; "",MROUND($M30,5), "")</f>
        <v/>
      </c>
      <c r="O30" s="151" t="str">
        <f>IF(N30 &lt;&gt; "", N30*L30, "0")</f>
        <v>0</v>
      </c>
      <c r="P30" s="72" t="str">
        <f>IF($K30 &lt;&gt; "",INDEX(Table5[RPE], MATCH($K30,Table5[Intensity],0)), "")</f>
        <v/>
      </c>
      <c r="Q30" s="152"/>
      <c r="R30" s="68" t="s">
        <v>472</v>
      </c>
      <c r="S30" s="153" t="str">
        <f>IF($R30 &lt;&gt; "",INDEX('Athlete Directory'!A:DF, MATCH($X$6,'Athlete Directory'!C:C,0), MATCH($C$26,'Athlete Directory'!$3:$3,0))*$Q30, "")</f>
        <v/>
      </c>
      <c r="T30" s="149" t="str">
        <f>IF(Q30 &lt;&gt; "", MROUND($S30,5), "")</f>
        <v/>
      </c>
      <c r="U30" s="149" t="str">
        <f>IF(T30 &lt;&gt; "", T30*R30, "0")</f>
        <v>0</v>
      </c>
      <c r="V30" s="69" t="str">
        <f>IF($Q30 &lt;&gt; "",INDEX(Table5[RPE], MATCH($Q30,Table5[Intensity],0)), "")</f>
        <v/>
      </c>
      <c r="W30" s="610"/>
      <c r="X30" s="611"/>
      <c r="Y30" s="74"/>
      <c r="Z30" s="75" t="str">
        <f>IF($Y30 &lt;&gt; "",INDEX(Table5[REPS], MATCH($Y30,Table5[Intensity],0)), "")</f>
        <v/>
      </c>
      <c r="AA30" s="76" t="str">
        <f>IF($Z30 &lt;&gt; "",INDEX('Athlete Directory'!A:DF, MATCH($X$6,'Athlete Directory'!C:C,0), MATCH($W$26,'Athlete Directory'!$3:$3,0))*$Y30, "")</f>
        <v/>
      </c>
      <c r="AB30" s="76" t="str">
        <f>IF(Y30 &lt;&gt; "", MROUND($AA30,5), "")</f>
        <v/>
      </c>
      <c r="AC30" s="76" t="str">
        <f t="shared" si="2"/>
        <v>0</v>
      </c>
      <c r="AD30" s="77" t="s">
        <v>472</v>
      </c>
      <c r="AE30" s="78"/>
      <c r="AF30" s="79" t="str">
        <f>IF($AE30 &lt;&gt; "",INDEX(Table5[REPS], MATCH($AE30,Table5[Intensity],0)), "")</f>
        <v/>
      </c>
      <c r="AG30" s="81" t="s">
        <v>472</v>
      </c>
      <c r="AH30" s="81" t="str">
        <f>IF(AE30 &lt;&gt; "", MROUND($AG30,5), "")</f>
        <v/>
      </c>
      <c r="AI30" s="81" t="str">
        <f t="shared" si="1"/>
        <v>0</v>
      </c>
      <c r="AJ30" s="82" t="s">
        <v>472</v>
      </c>
      <c r="AK30" s="74"/>
      <c r="AL30" s="75" t="str">
        <f>IF($AK30 &lt;&gt; "",INDEX(Table5[REPS], MATCH($AK30,Table5[Intensity],0)), "")</f>
        <v/>
      </c>
      <c r="AM30" s="76" t="s">
        <v>472</v>
      </c>
      <c r="AN30" s="76" t="str">
        <f>IF(AK30 &lt;&gt; "", MROUND(AM30,5), "")</f>
        <v/>
      </c>
      <c r="AO30" s="76" t="str">
        <f t="shared" si="3"/>
        <v>0</v>
      </c>
      <c r="AP30" s="77"/>
      <c r="AQ30" s="610"/>
      <c r="AR30" s="611"/>
      <c r="AS30" s="74"/>
      <c r="AT30" s="75" t="str">
        <f>IF($AS30 &lt;&gt; "",INDEX(Table5[REPS], MATCH($AS30,Table5[Intensity],0)), "")</f>
        <v/>
      </c>
      <c r="AU30" s="141" t="s">
        <v>472</v>
      </c>
      <c r="AV30" s="76" t="str">
        <f>IF(AS30 &lt;&gt; "", MROUND(AU30,5), "")</f>
        <v/>
      </c>
      <c r="AW30" s="76" t="str">
        <f t="shared" si="4"/>
        <v>0</v>
      </c>
      <c r="AX30" s="77"/>
      <c r="AY30" s="67"/>
      <c r="AZ30" s="79" t="str">
        <f>IF($AY30 &lt;&gt; "",INDEX(Table5[REPS], MATCH($AY30,Table5[Intensity],0)), "")</f>
        <v/>
      </c>
      <c r="BA30" s="81" t="s">
        <v>472</v>
      </c>
      <c r="BB30" s="81" t="str">
        <f>IF(AY30 &lt;&gt; "", MROUND(BA30,5), "")</f>
        <v/>
      </c>
      <c r="BC30" s="81" t="str">
        <f t="shared" si="5"/>
        <v>0</v>
      </c>
      <c r="BD30" s="82"/>
      <c r="BE30" s="74"/>
      <c r="BF30" s="75" t="str">
        <f>IF($BE30 &lt;&gt; "",INDEX(Table5[REPS], MATCH($BE30,Table5[Intensity],0)), "")</f>
        <v/>
      </c>
      <c r="BG30" s="76" t="s">
        <v>472</v>
      </c>
      <c r="BH30" s="76" t="str">
        <f>IF(BE30 &lt;&gt; "", MROUND(BG30,5), "")</f>
        <v/>
      </c>
      <c r="BI30" s="76" t="str">
        <f t="shared" si="6"/>
        <v>0</v>
      </c>
      <c r="BJ30" s="154"/>
    </row>
    <row r="31" spans="1:62" ht="15" customHeight="1" thickTop="1" x14ac:dyDescent="0.35">
      <c r="A31" s="504"/>
      <c r="B31" s="654"/>
      <c r="C31" s="600" t="s">
        <v>45</v>
      </c>
      <c r="D31" s="601"/>
      <c r="E31" s="85" t="s">
        <v>41</v>
      </c>
      <c r="F31" s="25">
        <v>6</v>
      </c>
      <c r="G31" s="155"/>
      <c r="H31" s="26"/>
      <c r="I31" s="26" t="str">
        <f t="shared" si="0"/>
        <v>0</v>
      </c>
      <c r="J31" s="156"/>
      <c r="K31" s="157" t="s">
        <v>41</v>
      </c>
      <c r="L31" s="47">
        <v>6</v>
      </c>
      <c r="M31" s="158"/>
      <c r="N31" s="158"/>
      <c r="O31" s="47" t="str">
        <f>IF(N31 &lt;&gt; "",N31*L31, "0")</f>
        <v>0</v>
      </c>
      <c r="P31" s="31"/>
      <c r="Q31" s="90" t="s">
        <v>41</v>
      </c>
      <c r="R31" s="25">
        <v>6</v>
      </c>
      <c r="S31" s="86"/>
      <c r="T31" s="26">
        <v>5</v>
      </c>
      <c r="U31" s="26">
        <f t="shared" ref="U31:U47" si="7">IF(T31 &lt;&gt; "",T31*R31, "0")</f>
        <v>30</v>
      </c>
      <c r="V31" s="27"/>
      <c r="W31" s="614" t="s">
        <v>46</v>
      </c>
      <c r="X31" s="615"/>
      <c r="Y31" s="91" t="s">
        <v>33</v>
      </c>
      <c r="Z31" s="36" t="s">
        <v>35</v>
      </c>
      <c r="AA31" s="159"/>
      <c r="AB31" s="92">
        <v>2.5</v>
      </c>
      <c r="AC31" s="37" t="e">
        <f t="shared" si="2"/>
        <v>#VALUE!</v>
      </c>
      <c r="AD31" s="160"/>
      <c r="AE31" s="99" t="s">
        <v>33</v>
      </c>
      <c r="AF31" s="40" t="s">
        <v>35</v>
      </c>
      <c r="AG31" s="100"/>
      <c r="AH31" s="100">
        <v>2.5</v>
      </c>
      <c r="AI31" s="40" t="e">
        <f t="shared" si="1"/>
        <v>#VALUE!</v>
      </c>
      <c r="AJ31" s="43"/>
      <c r="AK31" s="91" t="s">
        <v>33</v>
      </c>
      <c r="AL31" s="46" t="s">
        <v>35</v>
      </c>
      <c r="AM31" s="36"/>
      <c r="AN31" s="92">
        <v>2.5</v>
      </c>
      <c r="AO31" s="37" t="e">
        <f t="shared" si="3"/>
        <v>#VALUE!</v>
      </c>
      <c r="AP31" s="38"/>
      <c r="AQ31" s="600" t="s">
        <v>47</v>
      </c>
      <c r="AR31" s="601"/>
      <c r="AS31" s="91" t="s">
        <v>41</v>
      </c>
      <c r="AT31" s="46">
        <v>8</v>
      </c>
      <c r="AU31" s="92"/>
      <c r="AV31" s="92" t="s">
        <v>48</v>
      </c>
      <c r="AW31" s="37" t="e">
        <f t="shared" si="4"/>
        <v>#VALUE!</v>
      </c>
      <c r="AX31" s="38"/>
      <c r="AY31" s="99" t="s">
        <v>33</v>
      </c>
      <c r="AZ31" s="168">
        <v>8</v>
      </c>
      <c r="BA31" s="100"/>
      <c r="BB31" s="100" t="s">
        <v>48</v>
      </c>
      <c r="BC31" s="42" t="e">
        <f t="shared" si="5"/>
        <v>#VALUE!</v>
      </c>
      <c r="BD31" s="43"/>
      <c r="BE31" s="91" t="s">
        <v>33</v>
      </c>
      <c r="BF31" s="46">
        <v>8</v>
      </c>
      <c r="BG31" s="92"/>
      <c r="BH31" s="101" t="s">
        <v>48</v>
      </c>
      <c r="BI31" s="37" t="e">
        <f t="shared" si="6"/>
        <v>#VALUE!</v>
      </c>
      <c r="BJ31" s="102"/>
    </row>
    <row r="32" spans="1:62" ht="14.5" customHeight="1" x14ac:dyDescent="0.35">
      <c r="A32" s="504"/>
      <c r="B32" s="654"/>
      <c r="C32" s="516"/>
      <c r="D32" s="517"/>
      <c r="E32" s="103" t="s">
        <v>41</v>
      </c>
      <c r="F32" s="49">
        <v>6</v>
      </c>
      <c r="G32" s="161"/>
      <c r="H32" s="104"/>
      <c r="I32" s="104" t="str">
        <f t="shared" si="0"/>
        <v>0</v>
      </c>
      <c r="J32" s="162"/>
      <c r="K32" s="163" t="s">
        <v>41</v>
      </c>
      <c r="L32" s="29">
        <v>6</v>
      </c>
      <c r="M32" s="30"/>
      <c r="N32" s="30"/>
      <c r="O32" s="63" t="str">
        <f>IF(N32 &lt;&gt; "",N32*L32, "0")</f>
        <v>0</v>
      </c>
      <c r="P32" s="164"/>
      <c r="Q32" s="126" t="s">
        <v>41</v>
      </c>
      <c r="R32" s="49">
        <v>6</v>
      </c>
      <c r="S32" s="104"/>
      <c r="T32" s="104">
        <v>5</v>
      </c>
      <c r="U32" s="26">
        <f t="shared" si="7"/>
        <v>30</v>
      </c>
      <c r="V32" s="53"/>
      <c r="W32" s="608"/>
      <c r="X32" s="609"/>
      <c r="Y32" s="108" t="s">
        <v>33</v>
      </c>
      <c r="Z32" s="55" t="s">
        <v>35</v>
      </c>
      <c r="AA32" s="165"/>
      <c r="AB32" s="109">
        <v>2.5</v>
      </c>
      <c r="AC32" s="56" t="e">
        <f t="shared" si="2"/>
        <v>#VALUE!</v>
      </c>
      <c r="AD32" s="166"/>
      <c r="AE32" s="110" t="s">
        <v>33</v>
      </c>
      <c r="AF32" s="59" t="s">
        <v>35</v>
      </c>
      <c r="AG32" s="111"/>
      <c r="AH32" s="111">
        <v>2.5</v>
      </c>
      <c r="AI32" s="59" t="e">
        <f t="shared" si="1"/>
        <v>#VALUE!</v>
      </c>
      <c r="AJ32" s="61"/>
      <c r="AK32" s="108" t="s">
        <v>33</v>
      </c>
      <c r="AL32" s="55" t="s">
        <v>35</v>
      </c>
      <c r="AM32" s="55"/>
      <c r="AN32" s="109">
        <v>2.5</v>
      </c>
      <c r="AO32" s="56" t="e">
        <f t="shared" si="3"/>
        <v>#VALUE!</v>
      </c>
      <c r="AP32" s="57"/>
      <c r="AQ32" s="516"/>
      <c r="AR32" s="517"/>
      <c r="AS32" s="108" t="s">
        <v>41</v>
      </c>
      <c r="AT32" s="55">
        <v>8</v>
      </c>
      <c r="AU32" s="109"/>
      <c r="AV32" s="101" t="s">
        <v>48</v>
      </c>
      <c r="AW32" s="56" t="e">
        <f t="shared" si="4"/>
        <v>#VALUE!</v>
      </c>
      <c r="AX32" s="102"/>
      <c r="AY32" s="167" t="s">
        <v>33</v>
      </c>
      <c r="AZ32" s="168">
        <v>8</v>
      </c>
      <c r="BA32" s="169"/>
      <c r="BB32" s="169" t="s">
        <v>48</v>
      </c>
      <c r="BC32" s="60" t="e">
        <f t="shared" si="5"/>
        <v>#VALUE!</v>
      </c>
      <c r="BD32" s="170"/>
      <c r="BE32" s="108" t="s">
        <v>33</v>
      </c>
      <c r="BF32" s="55">
        <v>8</v>
      </c>
      <c r="BG32" s="101"/>
      <c r="BH32" s="101" t="s">
        <v>48</v>
      </c>
      <c r="BI32" s="56" t="e">
        <f t="shared" si="6"/>
        <v>#VALUE!</v>
      </c>
      <c r="BJ32" s="57"/>
    </row>
    <row r="33" spans="1:62" ht="14.5" customHeight="1" x14ac:dyDescent="0.35">
      <c r="A33" s="504"/>
      <c r="B33" s="654"/>
      <c r="C33" s="516"/>
      <c r="D33" s="517"/>
      <c r="E33" s="103"/>
      <c r="F33" s="49"/>
      <c r="G33" s="161"/>
      <c r="H33" s="104"/>
      <c r="I33" s="104" t="str">
        <f t="shared" si="0"/>
        <v>0</v>
      </c>
      <c r="J33" s="162"/>
      <c r="K33" s="105"/>
      <c r="L33" s="63"/>
      <c r="M33" s="106"/>
      <c r="N33" s="106"/>
      <c r="O33" s="63" t="str">
        <f>IF(N33 &lt;&gt; "",N33*L33, "0")</f>
        <v>0</v>
      </c>
      <c r="P33" s="51"/>
      <c r="Q33" s="126" t="s">
        <v>41</v>
      </c>
      <c r="R33" s="49">
        <v>6</v>
      </c>
      <c r="S33" s="104"/>
      <c r="T33" s="104">
        <v>5</v>
      </c>
      <c r="U33" s="26">
        <f t="shared" si="7"/>
        <v>30</v>
      </c>
      <c r="V33" s="53"/>
      <c r="W33" s="608"/>
      <c r="X33" s="609"/>
      <c r="Y33" s="108"/>
      <c r="Z33" s="55"/>
      <c r="AA33" s="165"/>
      <c r="AB33" s="109"/>
      <c r="AC33" s="56" t="str">
        <f t="shared" si="2"/>
        <v>0</v>
      </c>
      <c r="AD33" s="166"/>
      <c r="AE33" s="110" t="s">
        <v>33</v>
      </c>
      <c r="AF33" s="59" t="s">
        <v>35</v>
      </c>
      <c r="AG33" s="111"/>
      <c r="AH33" s="111">
        <v>2.5</v>
      </c>
      <c r="AI33" s="59" t="e">
        <f t="shared" si="1"/>
        <v>#VALUE!</v>
      </c>
      <c r="AJ33" s="61"/>
      <c r="AK33" s="108" t="s">
        <v>33</v>
      </c>
      <c r="AL33" s="55" t="s">
        <v>35</v>
      </c>
      <c r="AM33" s="109"/>
      <c r="AN33" s="109">
        <v>2.5</v>
      </c>
      <c r="AO33" s="56" t="e">
        <f t="shared" si="3"/>
        <v>#VALUE!</v>
      </c>
      <c r="AP33" s="57"/>
      <c r="AQ33" s="516"/>
      <c r="AR33" s="517"/>
      <c r="AS33" s="108"/>
      <c r="AT33" s="55"/>
      <c r="AU33" s="109"/>
      <c r="AV33" s="109"/>
      <c r="AW33" s="56" t="str">
        <f t="shared" si="4"/>
        <v>0</v>
      </c>
      <c r="AX33" s="57"/>
      <c r="AY33" s="110" t="s">
        <v>33</v>
      </c>
      <c r="AZ33" s="59">
        <v>8</v>
      </c>
      <c r="BA33" s="111"/>
      <c r="BB33" s="111" t="s">
        <v>48</v>
      </c>
      <c r="BC33" s="60" t="e">
        <f t="shared" si="5"/>
        <v>#VALUE!</v>
      </c>
      <c r="BD33" s="61"/>
      <c r="BE33" s="108" t="s">
        <v>33</v>
      </c>
      <c r="BF33" s="55">
        <v>8</v>
      </c>
      <c r="BG33" s="109"/>
      <c r="BH33" s="109" t="s">
        <v>48</v>
      </c>
      <c r="BI33" s="56" t="e">
        <f t="shared" si="6"/>
        <v>#VALUE!</v>
      </c>
      <c r="BJ33" s="57"/>
    </row>
    <row r="34" spans="1:62" ht="14.5" customHeight="1" x14ac:dyDescent="0.35">
      <c r="A34" s="504"/>
      <c r="B34" s="654"/>
      <c r="C34" s="516"/>
      <c r="D34" s="517"/>
      <c r="E34" s="103"/>
      <c r="F34" s="49"/>
      <c r="G34" s="104"/>
      <c r="H34" s="104"/>
      <c r="I34" s="104" t="str">
        <f t="shared" si="0"/>
        <v>0</v>
      </c>
      <c r="J34" s="53"/>
      <c r="K34" s="105"/>
      <c r="L34" s="63"/>
      <c r="M34" s="106"/>
      <c r="N34" s="106"/>
      <c r="O34" s="63" t="str">
        <f>IF(N34 &lt;&gt; "",N34*L34, "0")</f>
        <v>0</v>
      </c>
      <c r="P34" s="51"/>
      <c r="Q34" s="126"/>
      <c r="R34" s="49"/>
      <c r="S34" s="104"/>
      <c r="T34" s="104"/>
      <c r="U34" s="26" t="str">
        <f t="shared" si="7"/>
        <v>0</v>
      </c>
      <c r="V34" s="53"/>
      <c r="W34" s="608"/>
      <c r="X34" s="609"/>
      <c r="Y34" s="108"/>
      <c r="Z34" s="55"/>
      <c r="AA34" s="165"/>
      <c r="AB34" s="109"/>
      <c r="AC34" s="56" t="str">
        <f t="shared" si="2"/>
        <v>0</v>
      </c>
      <c r="AD34" s="166"/>
      <c r="AE34" s="110"/>
      <c r="AF34" s="59"/>
      <c r="AG34" s="111"/>
      <c r="AH34" s="111"/>
      <c r="AI34" s="59" t="str">
        <f t="shared" si="1"/>
        <v>0</v>
      </c>
      <c r="AJ34" s="61"/>
      <c r="AK34" s="108"/>
      <c r="AL34" s="55"/>
      <c r="AM34" s="109"/>
      <c r="AN34" s="109"/>
      <c r="AO34" s="56" t="str">
        <f t="shared" si="3"/>
        <v>0</v>
      </c>
      <c r="AP34" s="57"/>
      <c r="AQ34" s="516"/>
      <c r="AR34" s="517"/>
      <c r="AS34" s="108"/>
      <c r="AT34" s="55"/>
      <c r="AU34" s="109"/>
      <c r="AV34" s="109"/>
      <c r="AW34" s="56" t="str">
        <f t="shared" si="4"/>
        <v>0</v>
      </c>
      <c r="AX34" s="57"/>
      <c r="AY34" s="110"/>
      <c r="AZ34" s="59"/>
      <c r="BA34" s="111"/>
      <c r="BB34" s="111"/>
      <c r="BC34" s="60" t="str">
        <f t="shared" si="5"/>
        <v>0</v>
      </c>
      <c r="BD34" s="61"/>
      <c r="BE34" s="108"/>
      <c r="BF34" s="55"/>
      <c r="BG34" s="109"/>
      <c r="BH34" s="109"/>
      <c r="BI34" s="56" t="str">
        <f t="shared" si="6"/>
        <v>0</v>
      </c>
      <c r="BJ34" s="57"/>
    </row>
    <row r="35" spans="1:62" ht="15" customHeight="1" thickBot="1" x14ac:dyDescent="0.4">
      <c r="A35" s="504"/>
      <c r="B35" s="654"/>
      <c r="C35" s="518"/>
      <c r="D35" s="519"/>
      <c r="E35" s="127"/>
      <c r="F35" s="68"/>
      <c r="G35" s="128"/>
      <c r="H35" s="128"/>
      <c r="I35" s="68" t="str">
        <f t="shared" si="0"/>
        <v>0</v>
      </c>
      <c r="J35" s="69"/>
      <c r="K35" s="112"/>
      <c r="L35" s="113"/>
      <c r="M35" s="114"/>
      <c r="N35" s="114"/>
      <c r="O35" s="71" t="str">
        <f>IF(N35 &lt;&gt; "",N35*L35, "0")</f>
        <v>0</v>
      </c>
      <c r="P35" s="115"/>
      <c r="Q35" s="116"/>
      <c r="R35" s="117"/>
      <c r="S35" s="118"/>
      <c r="T35" s="68"/>
      <c r="U35" s="68" t="str">
        <f t="shared" si="7"/>
        <v>0</v>
      </c>
      <c r="V35" s="69"/>
      <c r="W35" s="616"/>
      <c r="X35" s="617"/>
      <c r="Y35" s="129"/>
      <c r="Z35" s="75"/>
      <c r="AA35" s="171"/>
      <c r="AB35" s="119"/>
      <c r="AC35" s="76" t="str">
        <f t="shared" si="2"/>
        <v>0</v>
      </c>
      <c r="AD35" s="172"/>
      <c r="AE35" s="121"/>
      <c r="AF35" s="122"/>
      <c r="AG35" s="123"/>
      <c r="AH35" s="123"/>
      <c r="AI35" s="79" t="str">
        <f t="shared" si="1"/>
        <v>0</v>
      </c>
      <c r="AJ35" s="124"/>
      <c r="AK35" s="129"/>
      <c r="AL35" s="75"/>
      <c r="AM35" s="119"/>
      <c r="AN35" s="119"/>
      <c r="AO35" s="76" t="str">
        <f t="shared" si="3"/>
        <v>0</v>
      </c>
      <c r="AP35" s="120"/>
      <c r="AQ35" s="518"/>
      <c r="AR35" s="519"/>
      <c r="AS35" s="129"/>
      <c r="AT35" s="75"/>
      <c r="AU35" s="130"/>
      <c r="AV35" s="119"/>
      <c r="AW35" s="76" t="str">
        <f t="shared" si="4"/>
        <v>0</v>
      </c>
      <c r="AX35" s="120"/>
      <c r="AY35" s="121"/>
      <c r="AZ35" s="122"/>
      <c r="BA35" s="123"/>
      <c r="BB35" s="123"/>
      <c r="BC35" s="81" t="str">
        <f t="shared" si="5"/>
        <v>0</v>
      </c>
      <c r="BD35" s="124"/>
      <c r="BE35" s="129"/>
      <c r="BF35" s="75"/>
      <c r="BG35" s="119"/>
      <c r="BH35" s="75"/>
      <c r="BI35" s="76" t="str">
        <f t="shared" si="6"/>
        <v>0</v>
      </c>
      <c r="BJ35" s="77"/>
    </row>
    <row r="36" spans="1:62" ht="15" customHeight="1" thickTop="1" x14ac:dyDescent="0.35">
      <c r="A36" s="504"/>
      <c r="B36" s="654"/>
      <c r="C36" s="514" t="s">
        <v>49</v>
      </c>
      <c r="D36" s="515"/>
      <c r="E36" s="133">
        <v>0.13800000000000001</v>
      </c>
      <c r="F36" s="25">
        <v>6</v>
      </c>
      <c r="G36" s="104">
        <v>0</v>
      </c>
      <c r="H36" s="26">
        <f>IF($E36 &lt;&gt; "",MROUND($G36,5), "")</f>
        <v>0</v>
      </c>
      <c r="I36" s="26">
        <f t="shared" si="0"/>
        <v>0</v>
      </c>
      <c r="J36" s="27"/>
      <c r="K36" s="136">
        <v>0.13800000000000001</v>
      </c>
      <c r="L36" s="47">
        <v>8</v>
      </c>
      <c r="M36" s="158"/>
      <c r="N36" s="158">
        <v>5</v>
      </c>
      <c r="O36" s="158">
        <f t="shared" ref="O36:O42" si="8">IF(N36 &lt;&gt; "",N36*L36, "0")</f>
        <v>40</v>
      </c>
      <c r="P36" s="31"/>
      <c r="Q36" s="173">
        <v>0.13800000000000001</v>
      </c>
      <c r="R36" s="25">
        <v>8</v>
      </c>
      <c r="S36" s="86"/>
      <c r="T36" s="26">
        <v>5</v>
      </c>
      <c r="U36" s="26">
        <f t="shared" si="7"/>
        <v>40</v>
      </c>
      <c r="V36" s="27"/>
      <c r="W36" s="514" t="s">
        <v>50</v>
      </c>
      <c r="X36" s="515"/>
      <c r="Y36" s="91"/>
      <c r="Z36" s="36">
        <v>12</v>
      </c>
      <c r="AA36" s="159"/>
      <c r="AB36" s="92">
        <v>5</v>
      </c>
      <c r="AC36" s="37">
        <f t="shared" si="2"/>
        <v>60</v>
      </c>
      <c r="AD36" s="174"/>
      <c r="AE36" s="99"/>
      <c r="AF36" s="40">
        <v>12</v>
      </c>
      <c r="AG36" s="100"/>
      <c r="AH36" s="100">
        <v>5</v>
      </c>
      <c r="AI36" s="168">
        <f t="shared" si="1"/>
        <v>60</v>
      </c>
      <c r="AJ36" s="43"/>
      <c r="AK36" s="175"/>
      <c r="AL36" s="36">
        <v>12</v>
      </c>
      <c r="AM36" s="92"/>
      <c r="AN36" s="92">
        <v>5</v>
      </c>
      <c r="AO36" s="176">
        <f t="shared" si="3"/>
        <v>60</v>
      </c>
      <c r="AP36" s="38"/>
      <c r="AQ36" s="602" t="s">
        <v>51</v>
      </c>
      <c r="AR36" s="603"/>
      <c r="AS36" s="91"/>
      <c r="AT36" s="36">
        <v>8</v>
      </c>
      <c r="AU36" s="92"/>
      <c r="AV36" s="92">
        <v>5</v>
      </c>
      <c r="AW36" s="37">
        <f t="shared" si="4"/>
        <v>40</v>
      </c>
      <c r="AX36" s="38"/>
      <c r="AY36" s="99"/>
      <c r="AZ36" s="40">
        <v>6</v>
      </c>
      <c r="BA36" s="100"/>
      <c r="BB36" s="100">
        <v>5</v>
      </c>
      <c r="BC36" s="42">
        <f t="shared" si="5"/>
        <v>30</v>
      </c>
      <c r="BD36" s="43"/>
      <c r="BE36" s="91"/>
      <c r="BF36" s="36">
        <v>6</v>
      </c>
      <c r="BG36" s="92"/>
      <c r="BH36" s="101">
        <v>5</v>
      </c>
      <c r="BI36" s="37">
        <f t="shared" si="6"/>
        <v>30</v>
      </c>
      <c r="BJ36" s="102"/>
    </row>
    <row r="37" spans="1:62" ht="14.5" customHeight="1" x14ac:dyDescent="0.35">
      <c r="A37" s="504"/>
      <c r="B37" s="654"/>
      <c r="C37" s="516"/>
      <c r="D37" s="517"/>
      <c r="E37" s="142"/>
      <c r="F37" s="49"/>
      <c r="G37" s="104" t="s">
        <v>472</v>
      </c>
      <c r="H37" s="26" t="str">
        <f>IF($E37 &lt;&gt; "",MROUND($G37,5), "")</f>
        <v/>
      </c>
      <c r="I37" s="26" t="str">
        <f t="shared" si="0"/>
        <v>0</v>
      </c>
      <c r="J37" s="53"/>
      <c r="K37" s="50">
        <v>0.13800000000000001</v>
      </c>
      <c r="L37" s="63">
        <v>8</v>
      </c>
      <c r="M37" s="106"/>
      <c r="N37" s="106">
        <v>5</v>
      </c>
      <c r="O37" s="106">
        <f t="shared" si="8"/>
        <v>40</v>
      </c>
      <c r="P37" s="51"/>
      <c r="Q37" s="52">
        <v>0.13800000000000001</v>
      </c>
      <c r="R37" s="49">
        <v>8</v>
      </c>
      <c r="S37" s="104"/>
      <c r="T37" s="104">
        <v>5</v>
      </c>
      <c r="U37" s="104">
        <f t="shared" si="7"/>
        <v>40</v>
      </c>
      <c r="V37" s="53"/>
      <c r="W37" s="516"/>
      <c r="X37" s="517"/>
      <c r="Y37" s="108"/>
      <c r="Z37" s="55"/>
      <c r="AA37" s="165"/>
      <c r="AB37" s="109"/>
      <c r="AC37" s="56" t="str">
        <f t="shared" si="2"/>
        <v>0</v>
      </c>
      <c r="AD37" s="177"/>
      <c r="AE37" s="110"/>
      <c r="AF37" s="59">
        <v>12</v>
      </c>
      <c r="AG37" s="111"/>
      <c r="AH37" s="111">
        <v>5</v>
      </c>
      <c r="AI37" s="59">
        <f t="shared" si="1"/>
        <v>60</v>
      </c>
      <c r="AJ37" s="61"/>
      <c r="AK37" s="178"/>
      <c r="AL37" s="55">
        <v>12</v>
      </c>
      <c r="AM37" s="109"/>
      <c r="AN37" s="109">
        <v>5</v>
      </c>
      <c r="AO37" s="56">
        <f t="shared" si="3"/>
        <v>60</v>
      </c>
      <c r="AP37" s="57"/>
      <c r="AQ37" s="596"/>
      <c r="AR37" s="597"/>
      <c r="AS37" s="108"/>
      <c r="AT37" s="55"/>
      <c r="AU37" s="109"/>
      <c r="AV37" s="109"/>
      <c r="AW37" s="56" t="str">
        <f t="shared" si="4"/>
        <v>0</v>
      </c>
      <c r="AX37" s="57"/>
      <c r="AY37" s="110"/>
      <c r="AZ37" s="59">
        <v>6</v>
      </c>
      <c r="BA37" s="111"/>
      <c r="BB37" s="111">
        <v>5</v>
      </c>
      <c r="BC37" s="60">
        <f t="shared" si="5"/>
        <v>30</v>
      </c>
      <c r="BD37" s="61"/>
      <c r="BE37" s="108"/>
      <c r="BF37" s="55">
        <v>6</v>
      </c>
      <c r="BG37" s="109"/>
      <c r="BH37" s="109">
        <v>5</v>
      </c>
      <c r="BI37" s="56">
        <f t="shared" si="6"/>
        <v>30</v>
      </c>
      <c r="BJ37" s="57"/>
    </row>
    <row r="38" spans="1:62" ht="15" customHeight="1" thickBot="1" x14ac:dyDescent="0.4">
      <c r="A38" s="504"/>
      <c r="B38" s="654"/>
      <c r="C38" s="612"/>
      <c r="D38" s="613"/>
      <c r="E38" s="148"/>
      <c r="F38" s="68"/>
      <c r="G38" s="104" t="s">
        <v>472</v>
      </c>
      <c r="H38" s="128" t="str">
        <f>IF($E38 &lt;&gt; "",MROUND($G38,5), "")</f>
        <v/>
      </c>
      <c r="I38" s="68" t="str">
        <f t="shared" si="0"/>
        <v>0</v>
      </c>
      <c r="J38" s="69"/>
      <c r="K38" s="179"/>
      <c r="L38" s="71"/>
      <c r="M38" s="180"/>
      <c r="N38" s="180"/>
      <c r="O38" s="180" t="str">
        <f t="shared" si="8"/>
        <v>0</v>
      </c>
      <c r="P38" s="72"/>
      <c r="Q38" s="73"/>
      <c r="R38" s="68"/>
      <c r="S38" s="128"/>
      <c r="T38" s="128"/>
      <c r="U38" s="128" t="str">
        <f t="shared" si="7"/>
        <v>0</v>
      </c>
      <c r="V38" s="69"/>
      <c r="W38" s="612"/>
      <c r="X38" s="613"/>
      <c r="Y38" s="129"/>
      <c r="Z38" s="181"/>
      <c r="AA38" s="171"/>
      <c r="AB38" s="130"/>
      <c r="AC38" s="76" t="str">
        <f t="shared" si="2"/>
        <v>0</v>
      </c>
      <c r="AD38" s="182"/>
      <c r="AE38" s="131"/>
      <c r="AF38" s="79"/>
      <c r="AG38" s="132"/>
      <c r="AH38" s="132"/>
      <c r="AI38" s="79" t="str">
        <f t="shared" si="1"/>
        <v>0</v>
      </c>
      <c r="AJ38" s="82"/>
      <c r="AK38" s="183"/>
      <c r="AL38" s="75"/>
      <c r="AM38" s="130"/>
      <c r="AN38" s="130"/>
      <c r="AO38" s="76" t="str">
        <f t="shared" si="3"/>
        <v>0</v>
      </c>
      <c r="AP38" s="77"/>
      <c r="AQ38" s="604"/>
      <c r="AR38" s="605"/>
      <c r="AS38" s="129"/>
      <c r="AT38" s="75"/>
      <c r="AU38" s="130"/>
      <c r="AV38" s="130"/>
      <c r="AW38" s="76" t="str">
        <f t="shared" si="4"/>
        <v>0</v>
      </c>
      <c r="AX38" s="77"/>
      <c r="AY38" s="131"/>
      <c r="AZ38" s="79"/>
      <c r="BA38" s="132"/>
      <c r="BB38" s="132"/>
      <c r="BC38" s="81" t="str">
        <f t="shared" si="5"/>
        <v>0</v>
      </c>
      <c r="BD38" s="82"/>
      <c r="BE38" s="129"/>
      <c r="BF38" s="75"/>
      <c r="BG38" s="130"/>
      <c r="BH38" s="130"/>
      <c r="BI38" s="76" t="str">
        <f t="shared" si="6"/>
        <v>0</v>
      </c>
      <c r="BJ38" s="77"/>
    </row>
    <row r="39" spans="1:62" ht="15" customHeight="1" thickTop="1" x14ac:dyDescent="0.35">
      <c r="A39" s="504"/>
      <c r="B39" s="654"/>
      <c r="C39" s="600" t="s">
        <v>52</v>
      </c>
      <c r="D39" s="601"/>
      <c r="E39" s="85" t="s">
        <v>33</v>
      </c>
      <c r="F39" s="25" t="s">
        <v>53</v>
      </c>
      <c r="G39" s="86"/>
      <c r="H39" s="26" t="s">
        <v>48</v>
      </c>
      <c r="I39" s="33" t="e">
        <f>IF(H39 &lt;&gt; "", H39*F39, "0")</f>
        <v>#VALUE!</v>
      </c>
      <c r="J39" s="27"/>
      <c r="K39" s="157" t="s">
        <v>38</v>
      </c>
      <c r="L39" s="47" t="s">
        <v>54</v>
      </c>
      <c r="M39" s="158"/>
      <c r="N39" s="158" t="s">
        <v>48</v>
      </c>
      <c r="O39" s="47" t="e">
        <f t="shared" si="8"/>
        <v>#VALUE!</v>
      </c>
      <c r="P39" s="31"/>
      <c r="Q39" s="90" t="s">
        <v>38</v>
      </c>
      <c r="R39" s="25" t="s">
        <v>54</v>
      </c>
      <c r="S39" s="86"/>
      <c r="T39" s="26" t="s">
        <v>48</v>
      </c>
      <c r="U39" s="25" t="e">
        <f t="shared" si="7"/>
        <v>#VALUE!</v>
      </c>
      <c r="V39" s="27"/>
      <c r="W39" s="594" t="s">
        <v>55</v>
      </c>
      <c r="X39" s="595"/>
      <c r="Y39" s="91" t="s">
        <v>33</v>
      </c>
      <c r="Z39" s="36" t="s">
        <v>37</v>
      </c>
      <c r="AA39" s="159"/>
      <c r="AB39" s="92" t="s">
        <v>48</v>
      </c>
      <c r="AC39" s="37" t="e">
        <f t="shared" si="2"/>
        <v>#VALUE!</v>
      </c>
      <c r="AD39" s="160"/>
      <c r="AE39" s="99" t="s">
        <v>33</v>
      </c>
      <c r="AF39" s="40" t="s">
        <v>37</v>
      </c>
      <c r="AG39" s="100"/>
      <c r="AH39" s="100" t="s">
        <v>48</v>
      </c>
      <c r="AI39" s="168" t="e">
        <f t="shared" si="1"/>
        <v>#VALUE!</v>
      </c>
      <c r="AJ39" s="43"/>
      <c r="AK39" s="175" t="s">
        <v>33</v>
      </c>
      <c r="AL39" s="36" t="s">
        <v>37</v>
      </c>
      <c r="AM39" s="92"/>
      <c r="AN39" s="92" t="s">
        <v>48</v>
      </c>
      <c r="AO39" s="176" t="e">
        <f t="shared" si="3"/>
        <v>#VALUE!</v>
      </c>
      <c r="AP39" s="38"/>
      <c r="AQ39" s="600" t="s">
        <v>56</v>
      </c>
      <c r="AR39" s="601"/>
      <c r="AS39" s="91" t="s">
        <v>33</v>
      </c>
      <c r="AT39" s="36"/>
      <c r="AU39" s="92"/>
      <c r="AV39" s="92">
        <v>5</v>
      </c>
      <c r="AW39" s="37">
        <f t="shared" si="4"/>
        <v>0</v>
      </c>
      <c r="AX39" s="38"/>
      <c r="AY39" s="99" t="s">
        <v>33</v>
      </c>
      <c r="AZ39" s="40">
        <v>8</v>
      </c>
      <c r="BA39" s="100"/>
      <c r="BB39" s="100">
        <v>5</v>
      </c>
      <c r="BC39" s="42">
        <f t="shared" si="5"/>
        <v>40</v>
      </c>
      <c r="BD39" s="43"/>
      <c r="BE39" s="91" t="s">
        <v>33</v>
      </c>
      <c r="BF39" s="36">
        <v>8</v>
      </c>
      <c r="BG39" s="92"/>
      <c r="BH39" s="101">
        <v>5</v>
      </c>
      <c r="BI39" s="37">
        <f t="shared" si="6"/>
        <v>40</v>
      </c>
      <c r="BJ39" s="102"/>
    </row>
    <row r="40" spans="1:62" ht="14.5" customHeight="1" x14ac:dyDescent="0.35">
      <c r="A40" s="504"/>
      <c r="B40" s="654"/>
      <c r="C40" s="516"/>
      <c r="D40" s="517"/>
      <c r="E40" s="184"/>
      <c r="F40" s="33"/>
      <c r="G40" s="185"/>
      <c r="H40" s="186"/>
      <c r="I40" s="33" t="str">
        <f>IF(H40 &lt;&gt; "", H40*F40, "0")</f>
        <v>0</v>
      </c>
      <c r="J40" s="162"/>
      <c r="K40" s="105" t="s">
        <v>38</v>
      </c>
      <c r="L40" s="63" t="s">
        <v>54</v>
      </c>
      <c r="M40" s="106"/>
      <c r="N40" s="106" t="s">
        <v>48</v>
      </c>
      <c r="O40" s="63" t="e">
        <f t="shared" si="8"/>
        <v>#VALUE!</v>
      </c>
      <c r="P40" s="51"/>
      <c r="Q40" s="126" t="s">
        <v>38</v>
      </c>
      <c r="R40" s="49" t="s">
        <v>54</v>
      </c>
      <c r="S40" s="104"/>
      <c r="T40" s="104" t="s">
        <v>48</v>
      </c>
      <c r="U40" s="49" t="e">
        <f t="shared" si="7"/>
        <v>#VALUE!</v>
      </c>
      <c r="V40" s="53"/>
      <c r="W40" s="596"/>
      <c r="X40" s="597"/>
      <c r="Y40" s="187"/>
      <c r="Z40" s="46"/>
      <c r="AA40" s="188"/>
      <c r="AB40" s="101"/>
      <c r="AC40" s="56" t="str">
        <f t="shared" si="2"/>
        <v>0</v>
      </c>
      <c r="AD40" s="189"/>
      <c r="AE40" s="110" t="s">
        <v>33</v>
      </c>
      <c r="AF40" s="59" t="s">
        <v>37</v>
      </c>
      <c r="AG40" s="111"/>
      <c r="AH40" s="111" t="s">
        <v>48</v>
      </c>
      <c r="AI40" s="59" t="e">
        <f t="shared" si="1"/>
        <v>#VALUE!</v>
      </c>
      <c r="AJ40" s="61"/>
      <c r="AK40" s="178" t="s">
        <v>33</v>
      </c>
      <c r="AL40" s="55" t="s">
        <v>37</v>
      </c>
      <c r="AM40" s="109"/>
      <c r="AN40" s="109" t="s">
        <v>48</v>
      </c>
      <c r="AO40" s="56" t="e">
        <f t="shared" si="3"/>
        <v>#VALUE!</v>
      </c>
      <c r="AP40" s="57"/>
      <c r="AQ40" s="516"/>
      <c r="AR40" s="517"/>
      <c r="AS40" s="108"/>
      <c r="AT40" s="55"/>
      <c r="AU40" s="109"/>
      <c r="AV40" s="109"/>
      <c r="AW40" s="56" t="str">
        <f t="shared" si="4"/>
        <v>0</v>
      </c>
      <c r="AX40" s="57"/>
      <c r="AY40" s="110" t="s">
        <v>33</v>
      </c>
      <c r="AZ40" s="59">
        <v>8</v>
      </c>
      <c r="BA40" s="111"/>
      <c r="BB40" s="111">
        <v>5</v>
      </c>
      <c r="BC40" s="60">
        <f t="shared" si="5"/>
        <v>40</v>
      </c>
      <c r="BD40" s="61"/>
      <c r="BE40" s="108" t="s">
        <v>33</v>
      </c>
      <c r="BF40" s="55">
        <v>8</v>
      </c>
      <c r="BG40" s="109"/>
      <c r="BH40" s="109">
        <v>5</v>
      </c>
      <c r="BI40" s="56">
        <f t="shared" si="6"/>
        <v>40</v>
      </c>
      <c r="BJ40" s="57"/>
    </row>
    <row r="41" spans="1:62" ht="15" customHeight="1" thickBot="1" x14ac:dyDescent="0.4">
      <c r="A41" s="504"/>
      <c r="B41" s="654"/>
      <c r="C41" s="518"/>
      <c r="D41" s="519"/>
      <c r="E41" s="127"/>
      <c r="F41" s="68"/>
      <c r="G41" s="190"/>
      <c r="H41" s="191"/>
      <c r="I41" s="192" t="str">
        <f>IF(H41 &lt;&gt; "", H41*F41, "0")</f>
        <v>0</v>
      </c>
      <c r="J41" s="193"/>
      <c r="K41" s="112"/>
      <c r="L41" s="113"/>
      <c r="M41" s="114"/>
      <c r="N41" s="114"/>
      <c r="O41" s="71" t="str">
        <f t="shared" si="8"/>
        <v>0</v>
      </c>
      <c r="P41" s="115"/>
      <c r="Q41" s="116"/>
      <c r="R41" s="117"/>
      <c r="S41" s="118"/>
      <c r="T41" s="68"/>
      <c r="U41" s="68" t="str">
        <f t="shared" si="7"/>
        <v>0</v>
      </c>
      <c r="V41" s="69"/>
      <c r="W41" s="598"/>
      <c r="X41" s="599"/>
      <c r="Y41" s="129"/>
      <c r="Z41" s="75"/>
      <c r="AA41" s="171"/>
      <c r="AB41" s="119"/>
      <c r="AC41" s="76" t="str">
        <f t="shared" si="2"/>
        <v>0</v>
      </c>
      <c r="AD41" s="172"/>
      <c r="AE41" s="121"/>
      <c r="AF41" s="122"/>
      <c r="AG41" s="123"/>
      <c r="AH41" s="123"/>
      <c r="AI41" s="79" t="str">
        <f t="shared" si="1"/>
        <v>0</v>
      </c>
      <c r="AJ41" s="124"/>
      <c r="AK41" s="194"/>
      <c r="AL41" s="125"/>
      <c r="AM41" s="119"/>
      <c r="AN41" s="119"/>
      <c r="AO41" s="76" t="str">
        <f t="shared" si="3"/>
        <v>0</v>
      </c>
      <c r="AP41" s="77"/>
      <c r="AQ41" s="518"/>
      <c r="AR41" s="519"/>
      <c r="AS41" s="195"/>
      <c r="AT41" s="125"/>
      <c r="AU41" s="119"/>
      <c r="AV41" s="119"/>
      <c r="AW41" s="76" t="str">
        <f t="shared" si="4"/>
        <v>0</v>
      </c>
      <c r="AX41" s="120"/>
      <c r="AY41" s="121"/>
      <c r="AZ41" s="122"/>
      <c r="BA41" s="123"/>
      <c r="BB41" s="123"/>
      <c r="BC41" s="81" t="str">
        <f t="shared" si="5"/>
        <v>0</v>
      </c>
      <c r="BD41" s="124"/>
      <c r="BE41" s="195"/>
      <c r="BF41" s="125"/>
      <c r="BG41" s="119"/>
      <c r="BH41" s="75"/>
      <c r="BI41" s="76" t="str">
        <f t="shared" si="6"/>
        <v>0</v>
      </c>
      <c r="BJ41" s="77"/>
    </row>
    <row r="42" spans="1:62" ht="18" customHeight="1" thickTop="1" x14ac:dyDescent="0.35">
      <c r="A42" s="504"/>
      <c r="B42" s="654"/>
      <c r="C42" s="602" t="s">
        <v>57</v>
      </c>
      <c r="D42" s="603"/>
      <c r="E42" s="85"/>
      <c r="F42" s="25">
        <v>5</v>
      </c>
      <c r="G42" s="155"/>
      <c r="H42" s="26"/>
      <c r="I42" s="26" t="str">
        <f t="shared" ref="I42:I47" si="9">IF(H42 &lt;&gt; "",H42*F42, "0")</f>
        <v>0</v>
      </c>
      <c r="J42" s="156"/>
      <c r="K42" s="196"/>
      <c r="L42" s="197">
        <v>6</v>
      </c>
      <c r="M42" s="198"/>
      <c r="N42" s="198">
        <v>40</v>
      </c>
      <c r="O42" s="47">
        <f t="shared" si="8"/>
        <v>240</v>
      </c>
      <c r="P42" s="31"/>
      <c r="Q42" s="90"/>
      <c r="R42" s="25">
        <v>8</v>
      </c>
      <c r="S42" s="25"/>
      <c r="T42" s="26">
        <v>40</v>
      </c>
      <c r="U42" s="25">
        <f t="shared" si="7"/>
        <v>320</v>
      </c>
      <c r="V42" s="27"/>
      <c r="W42" s="606" t="s">
        <v>58</v>
      </c>
      <c r="X42" s="607"/>
      <c r="Y42" s="91"/>
      <c r="Z42" s="36">
        <v>8</v>
      </c>
      <c r="AA42" s="159"/>
      <c r="AB42" s="92" t="s">
        <v>48</v>
      </c>
      <c r="AC42" s="37" t="e">
        <f t="shared" si="2"/>
        <v>#VALUE!</v>
      </c>
      <c r="AD42" s="160"/>
      <c r="AE42" s="99"/>
      <c r="AF42" s="40">
        <v>8</v>
      </c>
      <c r="AG42" s="100"/>
      <c r="AH42" s="100" t="s">
        <v>48</v>
      </c>
      <c r="AI42" s="168" t="e">
        <f t="shared" si="1"/>
        <v>#VALUE!</v>
      </c>
      <c r="AJ42" s="43"/>
      <c r="AK42" s="91"/>
      <c r="AL42" s="36">
        <v>8</v>
      </c>
      <c r="AM42" s="92"/>
      <c r="AN42" s="92" t="s">
        <v>48</v>
      </c>
      <c r="AO42" s="176" t="e">
        <f t="shared" si="3"/>
        <v>#VALUE!</v>
      </c>
      <c r="AP42" s="38"/>
      <c r="AQ42" s="606" t="s">
        <v>59</v>
      </c>
      <c r="AR42" s="607"/>
      <c r="AS42" s="199"/>
      <c r="AT42" s="36">
        <v>8</v>
      </c>
      <c r="AU42" s="92"/>
      <c r="AV42" s="92">
        <v>5</v>
      </c>
      <c r="AW42" s="37">
        <f t="shared" si="4"/>
        <v>40</v>
      </c>
      <c r="AX42" s="38"/>
      <c r="AY42" s="99"/>
      <c r="AZ42" s="40">
        <v>6</v>
      </c>
      <c r="BA42" s="100"/>
      <c r="BB42" s="100">
        <v>5</v>
      </c>
      <c r="BC42" s="42">
        <f t="shared" si="5"/>
        <v>30</v>
      </c>
      <c r="BD42" s="43"/>
      <c r="BE42" s="91"/>
      <c r="BF42" s="36">
        <v>6</v>
      </c>
      <c r="BG42" s="92"/>
      <c r="BH42" s="101">
        <v>5</v>
      </c>
      <c r="BI42" s="37">
        <f t="shared" si="6"/>
        <v>30</v>
      </c>
      <c r="BJ42" s="102"/>
    </row>
    <row r="43" spans="1:62" ht="18" customHeight="1" x14ac:dyDescent="0.35">
      <c r="A43" s="504"/>
      <c r="B43" s="654"/>
      <c r="C43" s="596"/>
      <c r="D43" s="597"/>
      <c r="E43" s="103"/>
      <c r="F43" s="49"/>
      <c r="G43" s="161"/>
      <c r="H43" s="104"/>
      <c r="I43" s="26" t="str">
        <f t="shared" si="9"/>
        <v>0</v>
      </c>
      <c r="J43" s="162"/>
      <c r="K43" s="105"/>
      <c r="L43" s="63">
        <v>6</v>
      </c>
      <c r="M43" s="106"/>
      <c r="N43" s="106">
        <v>40</v>
      </c>
      <c r="O43" s="63">
        <f>IF(N43 &lt;&gt; "",N43*L43, "0")</f>
        <v>240</v>
      </c>
      <c r="P43" s="51"/>
      <c r="Q43" s="126"/>
      <c r="R43" s="49">
        <v>6</v>
      </c>
      <c r="S43" s="49"/>
      <c r="T43" s="104">
        <v>40</v>
      </c>
      <c r="U43" s="49">
        <f t="shared" si="7"/>
        <v>240</v>
      </c>
      <c r="V43" s="53"/>
      <c r="W43" s="608"/>
      <c r="X43" s="609"/>
      <c r="Y43" s="108"/>
      <c r="Z43" s="55"/>
      <c r="AA43" s="165"/>
      <c r="AB43" s="101"/>
      <c r="AC43" s="56" t="str">
        <f t="shared" si="2"/>
        <v>0</v>
      </c>
      <c r="AD43" s="189"/>
      <c r="AE43" s="167"/>
      <c r="AF43" s="168">
        <v>8</v>
      </c>
      <c r="AG43" s="169"/>
      <c r="AH43" s="169" t="s">
        <v>48</v>
      </c>
      <c r="AI43" s="59" t="e">
        <f t="shared" si="1"/>
        <v>#VALUE!</v>
      </c>
      <c r="AJ43" s="170"/>
      <c r="AK43" s="200"/>
      <c r="AL43" s="46">
        <v>8</v>
      </c>
      <c r="AM43" s="101"/>
      <c r="AN43" s="101" t="s">
        <v>48</v>
      </c>
      <c r="AO43" s="56" t="e">
        <f t="shared" si="3"/>
        <v>#VALUE!</v>
      </c>
      <c r="AP43" s="57"/>
      <c r="AQ43" s="608"/>
      <c r="AR43" s="609"/>
      <c r="AS43" s="201"/>
      <c r="AT43" s="46"/>
      <c r="AU43" s="101"/>
      <c r="AV43" s="101"/>
      <c r="AW43" s="56" t="str">
        <f t="shared" si="4"/>
        <v>0</v>
      </c>
      <c r="AX43" s="102"/>
      <c r="AY43" s="167"/>
      <c r="AZ43" s="168">
        <v>6</v>
      </c>
      <c r="BA43" s="169"/>
      <c r="BB43" s="169">
        <v>5</v>
      </c>
      <c r="BC43" s="60">
        <f t="shared" si="5"/>
        <v>30</v>
      </c>
      <c r="BD43" s="170"/>
      <c r="BE43" s="187"/>
      <c r="BF43" s="46">
        <v>6</v>
      </c>
      <c r="BG43" s="101"/>
      <c r="BH43" s="101">
        <v>5</v>
      </c>
      <c r="BI43" s="56">
        <f t="shared" si="6"/>
        <v>30</v>
      </c>
      <c r="BJ43" s="57"/>
    </row>
    <row r="44" spans="1:62" ht="18" customHeight="1" thickBot="1" x14ac:dyDescent="0.4">
      <c r="A44" s="504"/>
      <c r="B44" s="654"/>
      <c r="C44" s="604"/>
      <c r="D44" s="605"/>
      <c r="E44" s="202"/>
      <c r="F44" s="117"/>
      <c r="G44" s="203"/>
      <c r="H44" s="68"/>
      <c r="I44" s="68" t="str">
        <f t="shared" si="9"/>
        <v>0</v>
      </c>
      <c r="J44" s="193"/>
      <c r="K44" s="112"/>
      <c r="L44" s="113"/>
      <c r="M44" s="114"/>
      <c r="N44" s="114"/>
      <c r="O44" s="71" t="str">
        <f>IF(N44 &lt;&gt; "",N44*L44, "0")</f>
        <v>0</v>
      </c>
      <c r="P44" s="115"/>
      <c r="Q44" s="116"/>
      <c r="R44" s="117">
        <v>6</v>
      </c>
      <c r="S44" s="118"/>
      <c r="T44" s="68">
        <v>40</v>
      </c>
      <c r="U44" s="68">
        <f t="shared" si="7"/>
        <v>240</v>
      </c>
      <c r="V44" s="69"/>
      <c r="W44" s="610"/>
      <c r="X44" s="611"/>
      <c r="Y44" s="195"/>
      <c r="Z44" s="125"/>
      <c r="AA44" s="204"/>
      <c r="AB44" s="119"/>
      <c r="AC44" s="76" t="str">
        <f t="shared" si="2"/>
        <v>0</v>
      </c>
      <c r="AD44" s="172"/>
      <c r="AE44" s="121"/>
      <c r="AF44" s="122"/>
      <c r="AG44" s="123"/>
      <c r="AH44" s="123"/>
      <c r="AI44" s="79" t="str">
        <f t="shared" si="1"/>
        <v>0</v>
      </c>
      <c r="AJ44" s="124"/>
      <c r="AK44" s="194"/>
      <c r="AL44" s="125"/>
      <c r="AM44" s="119"/>
      <c r="AN44" s="119"/>
      <c r="AO44" s="76" t="str">
        <f t="shared" si="3"/>
        <v>0</v>
      </c>
      <c r="AP44" s="77"/>
      <c r="AQ44" s="610"/>
      <c r="AR44" s="611"/>
      <c r="AS44" s="205"/>
      <c r="AT44" s="125"/>
      <c r="AU44" s="119"/>
      <c r="AV44" s="119"/>
      <c r="AW44" s="76" t="str">
        <f t="shared" si="4"/>
        <v>0</v>
      </c>
      <c r="AX44" s="120"/>
      <c r="AY44" s="121"/>
      <c r="AZ44" s="122"/>
      <c r="BA44" s="123"/>
      <c r="BB44" s="123"/>
      <c r="BC44" s="81" t="str">
        <f t="shared" si="5"/>
        <v>0</v>
      </c>
      <c r="BD44" s="124"/>
      <c r="BE44" s="195"/>
      <c r="BF44" s="125"/>
      <c r="BG44" s="119"/>
      <c r="BH44" s="75"/>
      <c r="BI44" s="76" t="str">
        <f t="shared" si="6"/>
        <v>0</v>
      </c>
      <c r="BJ44" s="77"/>
    </row>
    <row r="45" spans="1:62" ht="25" customHeight="1" thickTop="1" x14ac:dyDescent="0.35">
      <c r="A45" s="504"/>
      <c r="B45" s="654"/>
      <c r="C45" s="594" t="s">
        <v>347</v>
      </c>
      <c r="D45" s="595"/>
      <c r="E45" s="85" t="s">
        <v>33</v>
      </c>
      <c r="F45" s="25">
        <v>8</v>
      </c>
      <c r="G45" s="155"/>
      <c r="H45" s="26" t="s">
        <v>48</v>
      </c>
      <c r="I45" s="25" t="e">
        <f t="shared" si="9"/>
        <v>#VALUE!</v>
      </c>
      <c r="J45" s="156"/>
      <c r="K45" s="196" t="s">
        <v>33</v>
      </c>
      <c r="L45" s="197">
        <v>8</v>
      </c>
      <c r="M45" s="198"/>
      <c r="N45" s="198" t="s">
        <v>48</v>
      </c>
      <c r="O45" s="47" t="e">
        <f>IF(N45 &lt;&gt; "",N45*L45, "0")</f>
        <v>#VALUE!</v>
      </c>
      <c r="P45" s="206"/>
      <c r="Q45" s="90" t="s">
        <v>33</v>
      </c>
      <c r="R45" s="25">
        <v>8</v>
      </c>
      <c r="S45" s="86"/>
      <c r="T45" s="26" t="s">
        <v>48</v>
      </c>
      <c r="U45" s="25" t="e">
        <f t="shared" si="7"/>
        <v>#VALUE!</v>
      </c>
      <c r="V45" s="27"/>
      <c r="W45" s="594" t="s">
        <v>56</v>
      </c>
      <c r="X45" s="595"/>
      <c r="Y45" s="91" t="s">
        <v>38</v>
      </c>
      <c r="Z45" s="36" t="s">
        <v>60</v>
      </c>
      <c r="AA45" s="159"/>
      <c r="AB45" s="92" t="s">
        <v>48</v>
      </c>
      <c r="AC45" s="37" t="e">
        <f t="shared" si="2"/>
        <v>#VALUE!</v>
      </c>
      <c r="AD45" s="160"/>
      <c r="AE45" s="99" t="s">
        <v>38</v>
      </c>
      <c r="AF45" s="40" t="s">
        <v>60</v>
      </c>
      <c r="AG45" s="100"/>
      <c r="AH45" s="100" t="s">
        <v>48</v>
      </c>
      <c r="AI45" s="168" t="e">
        <f t="shared" si="1"/>
        <v>#VALUE!</v>
      </c>
      <c r="AJ45" s="43"/>
      <c r="AK45" s="91" t="s">
        <v>38</v>
      </c>
      <c r="AL45" s="36" t="s">
        <v>60</v>
      </c>
      <c r="AM45" s="92"/>
      <c r="AN45" s="92" t="s">
        <v>48</v>
      </c>
      <c r="AO45" s="176" t="e">
        <f t="shared" si="3"/>
        <v>#VALUE!</v>
      </c>
      <c r="AP45" s="38"/>
      <c r="AQ45" s="600" t="s">
        <v>347</v>
      </c>
      <c r="AR45" s="601"/>
      <c r="AS45" s="91" t="s">
        <v>33</v>
      </c>
      <c r="AT45" s="36">
        <v>15</v>
      </c>
      <c r="AU45" s="92"/>
      <c r="AV45" s="92">
        <v>10</v>
      </c>
      <c r="AW45" s="37">
        <f t="shared" si="4"/>
        <v>150</v>
      </c>
      <c r="AX45" s="38"/>
      <c r="AY45" s="99" t="s">
        <v>33</v>
      </c>
      <c r="AZ45" s="40">
        <v>3</v>
      </c>
      <c r="BA45" s="100"/>
      <c r="BB45" s="100" t="s">
        <v>48</v>
      </c>
      <c r="BC45" s="42" t="e">
        <f t="shared" si="5"/>
        <v>#VALUE!</v>
      </c>
      <c r="BD45" s="43"/>
      <c r="BE45" s="91" t="s">
        <v>33</v>
      </c>
      <c r="BF45" s="36">
        <v>3</v>
      </c>
      <c r="BG45" s="92"/>
      <c r="BH45" s="101" t="s">
        <v>48</v>
      </c>
      <c r="BI45" s="37" t="e">
        <f t="shared" si="6"/>
        <v>#VALUE!</v>
      </c>
      <c r="BJ45" s="102"/>
    </row>
    <row r="46" spans="1:62" ht="25" customHeight="1" x14ac:dyDescent="0.35">
      <c r="A46" s="504"/>
      <c r="B46" s="654"/>
      <c r="C46" s="596"/>
      <c r="D46" s="597"/>
      <c r="E46" s="103"/>
      <c r="F46" s="49"/>
      <c r="G46" s="161"/>
      <c r="H46" s="104"/>
      <c r="I46" s="49" t="str">
        <f t="shared" si="9"/>
        <v>0</v>
      </c>
      <c r="J46" s="162"/>
      <c r="K46" s="105" t="s">
        <v>33</v>
      </c>
      <c r="L46" s="63">
        <v>8</v>
      </c>
      <c r="M46" s="106"/>
      <c r="N46" s="106" t="s">
        <v>48</v>
      </c>
      <c r="O46" s="63" t="e">
        <f>IF(N46 &lt;&gt; "",N46*L46, "0")</f>
        <v>#VALUE!</v>
      </c>
      <c r="P46" s="51"/>
      <c r="Q46" s="126" t="s">
        <v>33</v>
      </c>
      <c r="R46" s="49">
        <v>8</v>
      </c>
      <c r="S46" s="104"/>
      <c r="T46" s="104" t="s">
        <v>48</v>
      </c>
      <c r="U46" s="49" t="e">
        <f t="shared" si="7"/>
        <v>#VALUE!</v>
      </c>
      <c r="V46" s="53"/>
      <c r="W46" s="596"/>
      <c r="X46" s="597"/>
      <c r="Y46" s="108"/>
      <c r="Z46" s="55"/>
      <c r="AA46" s="165"/>
      <c r="AB46" s="109"/>
      <c r="AC46" s="56" t="str">
        <f t="shared" si="2"/>
        <v>0</v>
      </c>
      <c r="AD46" s="166"/>
      <c r="AE46" s="110" t="s">
        <v>38</v>
      </c>
      <c r="AF46" s="168" t="s">
        <v>60</v>
      </c>
      <c r="AG46" s="169"/>
      <c r="AH46" s="169" t="s">
        <v>48</v>
      </c>
      <c r="AI46" s="59" t="e">
        <f t="shared" si="1"/>
        <v>#VALUE!</v>
      </c>
      <c r="AJ46" s="170"/>
      <c r="AK46" s="108" t="s">
        <v>38</v>
      </c>
      <c r="AL46" s="55" t="s">
        <v>60</v>
      </c>
      <c r="AM46" s="109"/>
      <c r="AN46" s="109" t="s">
        <v>48</v>
      </c>
      <c r="AO46" s="56" t="e">
        <f t="shared" si="3"/>
        <v>#VALUE!</v>
      </c>
      <c r="AP46" s="57"/>
      <c r="AQ46" s="516"/>
      <c r="AR46" s="517"/>
      <c r="AS46" s="108"/>
      <c r="AT46" s="55"/>
      <c r="AU46" s="109"/>
      <c r="AV46" s="101"/>
      <c r="AW46" s="56" t="str">
        <f t="shared" si="4"/>
        <v>0</v>
      </c>
      <c r="AX46" s="102"/>
      <c r="AY46" s="167" t="s">
        <v>33</v>
      </c>
      <c r="AZ46" s="168">
        <v>3</v>
      </c>
      <c r="BA46" s="169"/>
      <c r="BB46" s="169" t="s">
        <v>48</v>
      </c>
      <c r="BC46" s="60" t="e">
        <f t="shared" si="5"/>
        <v>#VALUE!</v>
      </c>
      <c r="BD46" s="170"/>
      <c r="BE46" s="108" t="s">
        <v>33</v>
      </c>
      <c r="BF46" s="55">
        <v>3</v>
      </c>
      <c r="BG46" s="109"/>
      <c r="BH46" s="109" t="s">
        <v>48</v>
      </c>
      <c r="BI46" s="56" t="e">
        <f t="shared" si="6"/>
        <v>#VALUE!</v>
      </c>
      <c r="BJ46" s="57"/>
    </row>
    <row r="47" spans="1:62" ht="25" customHeight="1" thickBot="1" x14ac:dyDescent="0.4">
      <c r="A47" s="504"/>
      <c r="B47" s="654"/>
      <c r="C47" s="598"/>
      <c r="D47" s="599"/>
      <c r="E47" s="127"/>
      <c r="F47" s="68"/>
      <c r="G47" s="190"/>
      <c r="H47" s="128"/>
      <c r="I47" s="68" t="str">
        <f t="shared" si="9"/>
        <v>0</v>
      </c>
      <c r="J47" s="193"/>
      <c r="K47" s="112"/>
      <c r="L47" s="113"/>
      <c r="M47" s="114"/>
      <c r="N47" s="114"/>
      <c r="O47" s="71" t="str">
        <f>IF(N47 &lt;&gt; "",N47*L47, "0")</f>
        <v>0</v>
      </c>
      <c r="P47" s="72"/>
      <c r="Q47" s="207"/>
      <c r="R47" s="68"/>
      <c r="S47" s="128"/>
      <c r="T47" s="128"/>
      <c r="U47" s="68" t="str">
        <f t="shared" si="7"/>
        <v>0</v>
      </c>
      <c r="V47" s="69"/>
      <c r="W47" s="598"/>
      <c r="X47" s="599"/>
      <c r="Y47" s="129"/>
      <c r="Z47" s="75"/>
      <c r="AA47" s="171"/>
      <c r="AB47" s="130"/>
      <c r="AC47" s="76" t="str">
        <f t="shared" si="2"/>
        <v>0</v>
      </c>
      <c r="AD47" s="208"/>
      <c r="AE47" s="131"/>
      <c r="AF47" s="122"/>
      <c r="AG47" s="123"/>
      <c r="AH47" s="123"/>
      <c r="AI47" s="79" t="str">
        <f t="shared" si="1"/>
        <v>0</v>
      </c>
      <c r="AJ47" s="124"/>
      <c r="AK47" s="129"/>
      <c r="AL47" s="75"/>
      <c r="AM47" s="130"/>
      <c r="AN47" s="130"/>
      <c r="AO47" s="76" t="str">
        <f t="shared" si="3"/>
        <v>0</v>
      </c>
      <c r="AP47" s="77"/>
      <c r="AQ47" s="518"/>
      <c r="AR47" s="519"/>
      <c r="AS47" s="129"/>
      <c r="AT47" s="75"/>
      <c r="AU47" s="130"/>
      <c r="AV47" s="130"/>
      <c r="AW47" s="76" t="str">
        <f t="shared" si="4"/>
        <v>0</v>
      </c>
      <c r="AX47" s="77"/>
      <c r="AY47" s="121"/>
      <c r="AZ47" s="122"/>
      <c r="BA47" s="123"/>
      <c r="BB47" s="123"/>
      <c r="BC47" s="81" t="str">
        <f t="shared" si="5"/>
        <v>0</v>
      </c>
      <c r="BD47" s="82"/>
      <c r="BE47" s="129"/>
      <c r="BF47" s="75"/>
      <c r="BG47" s="130"/>
      <c r="BH47" s="130"/>
      <c r="BI47" s="76" t="str">
        <f t="shared" si="6"/>
        <v>0</v>
      </c>
      <c r="BJ47" s="77"/>
    </row>
    <row r="48" spans="1:62" ht="25" thickTop="1" thickBot="1" x14ac:dyDescent="0.4">
      <c r="A48" s="504"/>
      <c r="B48" s="654"/>
      <c r="C48" s="591" t="s">
        <v>61</v>
      </c>
      <c r="D48" s="592"/>
      <c r="E48" s="592"/>
      <c r="F48" s="592"/>
      <c r="G48" s="592"/>
      <c r="H48" s="592"/>
      <c r="I48" s="592"/>
      <c r="J48" s="592"/>
      <c r="K48" s="592"/>
      <c r="L48" s="592"/>
      <c r="M48" s="592"/>
      <c r="N48" s="592"/>
      <c r="O48" s="592"/>
      <c r="P48" s="592"/>
      <c r="Q48" s="592"/>
      <c r="R48" s="592"/>
      <c r="S48" s="592"/>
      <c r="T48" s="592"/>
      <c r="U48" s="592"/>
      <c r="V48" s="593"/>
      <c r="W48" s="591" t="s">
        <v>61</v>
      </c>
      <c r="X48" s="592"/>
      <c r="Y48" s="592"/>
      <c r="Z48" s="592"/>
      <c r="AA48" s="592"/>
      <c r="AB48" s="592"/>
      <c r="AC48" s="592"/>
      <c r="AD48" s="592"/>
      <c r="AE48" s="592"/>
      <c r="AF48" s="592"/>
      <c r="AG48" s="592"/>
      <c r="AH48" s="592"/>
      <c r="AI48" s="592"/>
      <c r="AJ48" s="592"/>
      <c r="AK48" s="592"/>
      <c r="AL48" s="592"/>
      <c r="AM48" s="592"/>
      <c r="AN48" s="592"/>
      <c r="AO48" s="592"/>
      <c r="AP48" s="593"/>
      <c r="AQ48" s="591" t="s">
        <v>61</v>
      </c>
      <c r="AR48" s="592"/>
      <c r="AS48" s="592"/>
      <c r="AT48" s="592"/>
      <c r="AU48" s="592"/>
      <c r="AV48" s="592"/>
      <c r="AW48" s="592"/>
      <c r="AX48" s="592"/>
      <c r="AY48" s="592"/>
      <c r="AZ48" s="592"/>
      <c r="BA48" s="592"/>
      <c r="BB48" s="592"/>
      <c r="BC48" s="592"/>
      <c r="BD48" s="592"/>
      <c r="BE48" s="592"/>
      <c r="BF48" s="592"/>
      <c r="BG48" s="592"/>
      <c r="BH48" s="592"/>
      <c r="BI48" s="592"/>
      <c r="BJ48" s="593"/>
    </row>
    <row r="49" spans="1:64" ht="19" customHeight="1" thickTop="1" x14ac:dyDescent="0.35">
      <c r="A49" s="504"/>
      <c r="B49" s="654"/>
      <c r="C49" s="514" t="s">
        <v>62</v>
      </c>
      <c r="D49" s="515"/>
      <c r="E49" s="585" t="s">
        <v>63</v>
      </c>
      <c r="F49" s="586"/>
      <c r="G49" s="586"/>
      <c r="H49" s="586"/>
      <c r="I49" s="586"/>
      <c r="J49" s="586"/>
      <c r="K49" s="586"/>
      <c r="L49" s="586"/>
      <c r="M49" s="586"/>
      <c r="N49" s="586"/>
      <c r="O49" s="586"/>
      <c r="P49" s="586"/>
      <c r="Q49" s="586"/>
      <c r="R49" s="586"/>
      <c r="S49" s="586"/>
      <c r="T49" s="586"/>
      <c r="U49" s="586"/>
      <c r="V49" s="587"/>
      <c r="W49" s="514" t="s">
        <v>62</v>
      </c>
      <c r="X49" s="515"/>
      <c r="Y49" s="585" t="s">
        <v>64</v>
      </c>
      <c r="Z49" s="586"/>
      <c r="AA49" s="586"/>
      <c r="AB49" s="586"/>
      <c r="AC49" s="586"/>
      <c r="AD49" s="586"/>
      <c r="AE49" s="586"/>
      <c r="AF49" s="586"/>
      <c r="AG49" s="586"/>
      <c r="AH49" s="586"/>
      <c r="AI49" s="586"/>
      <c r="AJ49" s="586"/>
      <c r="AK49" s="586"/>
      <c r="AL49" s="586"/>
      <c r="AM49" s="586"/>
      <c r="AN49" s="586"/>
      <c r="AO49" s="586"/>
      <c r="AP49" s="587"/>
      <c r="AQ49" s="514" t="s">
        <v>62</v>
      </c>
      <c r="AR49" s="515"/>
      <c r="AS49" s="585" t="s">
        <v>63</v>
      </c>
      <c r="AT49" s="586"/>
      <c r="AU49" s="586"/>
      <c r="AV49" s="586"/>
      <c r="AW49" s="586"/>
      <c r="AX49" s="586"/>
      <c r="AY49" s="586"/>
      <c r="AZ49" s="586"/>
      <c r="BA49" s="586"/>
      <c r="BB49" s="586"/>
      <c r="BC49" s="586"/>
      <c r="BD49" s="586"/>
      <c r="BE49" s="586"/>
      <c r="BF49" s="586"/>
      <c r="BG49" s="586"/>
      <c r="BH49" s="586"/>
      <c r="BI49" s="586"/>
      <c r="BJ49" s="587"/>
    </row>
    <row r="50" spans="1:64" ht="18.649999999999999" customHeight="1" x14ac:dyDescent="0.35">
      <c r="A50" s="504"/>
      <c r="B50" s="654"/>
      <c r="C50" s="516"/>
      <c r="D50" s="517"/>
      <c r="E50" s="588" t="s">
        <v>65</v>
      </c>
      <c r="F50" s="589"/>
      <c r="G50" s="589"/>
      <c r="H50" s="589"/>
      <c r="I50" s="589"/>
      <c r="J50" s="589"/>
      <c r="K50" s="589"/>
      <c r="L50" s="589"/>
      <c r="M50" s="589"/>
      <c r="N50" s="589"/>
      <c r="O50" s="589"/>
      <c r="P50" s="589"/>
      <c r="Q50" s="589"/>
      <c r="R50" s="589"/>
      <c r="S50" s="589"/>
      <c r="T50" s="589"/>
      <c r="U50" s="589"/>
      <c r="V50" s="590"/>
      <c r="W50" s="516"/>
      <c r="X50" s="517"/>
      <c r="Y50" s="588" t="s">
        <v>65</v>
      </c>
      <c r="Z50" s="589"/>
      <c r="AA50" s="589"/>
      <c r="AB50" s="589"/>
      <c r="AC50" s="589"/>
      <c r="AD50" s="589"/>
      <c r="AE50" s="589"/>
      <c r="AF50" s="589"/>
      <c r="AG50" s="589"/>
      <c r="AH50" s="589"/>
      <c r="AI50" s="589"/>
      <c r="AJ50" s="589"/>
      <c r="AK50" s="589"/>
      <c r="AL50" s="589"/>
      <c r="AM50" s="589"/>
      <c r="AN50" s="589"/>
      <c r="AO50" s="589"/>
      <c r="AP50" s="590"/>
      <c r="AQ50" s="516"/>
      <c r="AR50" s="517"/>
      <c r="AS50" s="588" t="s">
        <v>65</v>
      </c>
      <c r="AT50" s="589"/>
      <c r="AU50" s="589"/>
      <c r="AV50" s="589"/>
      <c r="AW50" s="589"/>
      <c r="AX50" s="589"/>
      <c r="AY50" s="589"/>
      <c r="AZ50" s="589"/>
      <c r="BA50" s="589"/>
      <c r="BB50" s="589"/>
      <c r="BC50" s="589"/>
      <c r="BD50" s="589"/>
      <c r="BE50" s="589"/>
      <c r="BF50" s="589"/>
      <c r="BG50" s="589"/>
      <c r="BH50" s="589"/>
      <c r="BI50" s="589"/>
      <c r="BJ50" s="590"/>
    </row>
    <row r="51" spans="1:64" ht="19" customHeight="1" thickBot="1" x14ac:dyDescent="0.4">
      <c r="A51" s="504"/>
      <c r="B51" s="654"/>
      <c r="C51" s="518"/>
      <c r="D51" s="519"/>
      <c r="E51" s="582" t="s">
        <v>66</v>
      </c>
      <c r="F51" s="583"/>
      <c r="G51" s="583"/>
      <c r="H51" s="583"/>
      <c r="I51" s="583"/>
      <c r="J51" s="583"/>
      <c r="K51" s="583"/>
      <c r="L51" s="583"/>
      <c r="M51" s="583"/>
      <c r="N51" s="583"/>
      <c r="O51" s="583"/>
      <c r="P51" s="583"/>
      <c r="Q51" s="583"/>
      <c r="R51" s="583"/>
      <c r="S51" s="583"/>
      <c r="T51" s="583"/>
      <c r="U51" s="583"/>
      <c r="V51" s="584"/>
      <c r="W51" s="518"/>
      <c r="X51" s="519"/>
      <c r="Y51" s="582" t="s">
        <v>66</v>
      </c>
      <c r="Z51" s="583"/>
      <c r="AA51" s="583"/>
      <c r="AB51" s="583"/>
      <c r="AC51" s="583"/>
      <c r="AD51" s="583"/>
      <c r="AE51" s="583"/>
      <c r="AF51" s="583"/>
      <c r="AG51" s="583"/>
      <c r="AH51" s="583"/>
      <c r="AI51" s="583"/>
      <c r="AJ51" s="583"/>
      <c r="AK51" s="583"/>
      <c r="AL51" s="583"/>
      <c r="AM51" s="583"/>
      <c r="AN51" s="583"/>
      <c r="AO51" s="583"/>
      <c r="AP51" s="584"/>
      <c r="AQ51" s="518"/>
      <c r="AR51" s="519"/>
      <c r="AS51" s="582" t="s">
        <v>66</v>
      </c>
      <c r="AT51" s="583"/>
      <c r="AU51" s="583"/>
      <c r="AV51" s="583"/>
      <c r="AW51" s="583"/>
      <c r="AX51" s="583"/>
      <c r="AY51" s="583"/>
      <c r="AZ51" s="583"/>
      <c r="BA51" s="583"/>
      <c r="BB51" s="583"/>
      <c r="BC51" s="583"/>
      <c r="BD51" s="583"/>
      <c r="BE51" s="583"/>
      <c r="BF51" s="583"/>
      <c r="BG51" s="583"/>
      <c r="BH51" s="583"/>
      <c r="BI51" s="583"/>
      <c r="BJ51" s="584"/>
    </row>
    <row r="52" spans="1:64" ht="19" customHeight="1" thickTop="1" x14ac:dyDescent="0.35">
      <c r="A52" s="504"/>
      <c r="B52" s="654"/>
      <c r="C52" s="514" t="s">
        <v>67</v>
      </c>
      <c r="D52" s="515"/>
      <c r="E52" s="564" t="s">
        <v>68</v>
      </c>
      <c r="F52" s="565"/>
      <c r="G52" s="565"/>
      <c r="H52" s="565"/>
      <c r="I52" s="565"/>
      <c r="J52" s="565"/>
      <c r="K52" s="566" t="s">
        <v>69</v>
      </c>
      <c r="L52" s="566"/>
      <c r="M52" s="566"/>
      <c r="N52" s="566"/>
      <c r="O52" s="566"/>
      <c r="P52" s="566"/>
      <c r="Q52" s="567" t="s">
        <v>70</v>
      </c>
      <c r="R52" s="567"/>
      <c r="S52" s="567"/>
      <c r="T52" s="567"/>
      <c r="U52" s="567"/>
      <c r="V52" s="568"/>
      <c r="W52" s="514" t="s">
        <v>67</v>
      </c>
      <c r="X52" s="515"/>
      <c r="Y52" s="564" t="s">
        <v>71</v>
      </c>
      <c r="Z52" s="565"/>
      <c r="AA52" s="565"/>
      <c r="AB52" s="565"/>
      <c r="AC52" s="565"/>
      <c r="AD52" s="565"/>
      <c r="AE52" s="567" t="s">
        <v>69</v>
      </c>
      <c r="AF52" s="567"/>
      <c r="AG52" s="567"/>
      <c r="AH52" s="567"/>
      <c r="AI52" s="567"/>
      <c r="AJ52" s="567"/>
      <c r="AK52" s="567" t="s">
        <v>70</v>
      </c>
      <c r="AL52" s="567"/>
      <c r="AM52" s="567"/>
      <c r="AN52" s="567"/>
      <c r="AO52" s="567"/>
      <c r="AP52" s="568"/>
      <c r="AQ52" s="514" t="s">
        <v>67</v>
      </c>
      <c r="AR52" s="515"/>
      <c r="AS52" s="580" t="s">
        <v>72</v>
      </c>
      <c r="AT52" s="581"/>
      <c r="AU52" s="581"/>
      <c r="AV52" s="581"/>
      <c r="AW52" s="581"/>
      <c r="AX52" s="581"/>
      <c r="AY52" s="567" t="s">
        <v>73</v>
      </c>
      <c r="AZ52" s="567"/>
      <c r="BA52" s="567"/>
      <c r="BB52" s="567"/>
      <c r="BC52" s="567"/>
      <c r="BD52" s="567"/>
      <c r="BE52" s="567" t="s">
        <v>70</v>
      </c>
      <c r="BF52" s="567"/>
      <c r="BG52" s="567"/>
      <c r="BH52" s="567"/>
      <c r="BI52" s="567"/>
      <c r="BJ52" s="568"/>
    </row>
    <row r="53" spans="1:64" ht="18.649999999999999" customHeight="1" x14ac:dyDescent="0.35">
      <c r="A53" s="504"/>
      <c r="B53" s="654"/>
      <c r="C53" s="516"/>
      <c r="D53" s="517"/>
      <c r="E53" s="569" t="s">
        <v>74</v>
      </c>
      <c r="F53" s="570"/>
      <c r="G53" s="570"/>
      <c r="H53" s="570"/>
      <c r="I53" s="570"/>
      <c r="J53" s="570"/>
      <c r="K53" s="571" t="s">
        <v>75</v>
      </c>
      <c r="L53" s="571"/>
      <c r="M53" s="571"/>
      <c r="N53" s="571"/>
      <c r="O53" s="571"/>
      <c r="P53" s="571"/>
      <c r="Q53" s="572" t="s">
        <v>70</v>
      </c>
      <c r="R53" s="572"/>
      <c r="S53" s="572"/>
      <c r="T53" s="572"/>
      <c r="U53" s="572"/>
      <c r="V53" s="573"/>
      <c r="W53" s="516"/>
      <c r="X53" s="517"/>
      <c r="Y53" s="569" t="s">
        <v>76</v>
      </c>
      <c r="Z53" s="570"/>
      <c r="AA53" s="570"/>
      <c r="AB53" s="570"/>
      <c r="AC53" s="570"/>
      <c r="AD53" s="570"/>
      <c r="AE53" s="572" t="s">
        <v>77</v>
      </c>
      <c r="AF53" s="572"/>
      <c r="AG53" s="572"/>
      <c r="AH53" s="572"/>
      <c r="AI53" s="572"/>
      <c r="AJ53" s="572"/>
      <c r="AK53" s="572" t="s">
        <v>70</v>
      </c>
      <c r="AL53" s="572"/>
      <c r="AM53" s="572"/>
      <c r="AN53" s="572"/>
      <c r="AO53" s="572"/>
      <c r="AP53" s="573"/>
      <c r="AQ53" s="516"/>
      <c r="AR53" s="517"/>
      <c r="AS53" s="574" t="s">
        <v>78</v>
      </c>
      <c r="AT53" s="575"/>
      <c r="AU53" s="575"/>
      <c r="AV53" s="575"/>
      <c r="AW53" s="575"/>
      <c r="AX53" s="575"/>
      <c r="AY53" s="572" t="s">
        <v>79</v>
      </c>
      <c r="AZ53" s="572"/>
      <c r="BA53" s="572"/>
      <c r="BB53" s="572"/>
      <c r="BC53" s="572"/>
      <c r="BD53" s="572"/>
      <c r="BE53" s="572" t="s">
        <v>70</v>
      </c>
      <c r="BF53" s="572"/>
      <c r="BG53" s="572"/>
      <c r="BH53" s="572"/>
      <c r="BI53" s="572"/>
      <c r="BJ53" s="573"/>
    </row>
    <row r="54" spans="1:64" ht="19" customHeight="1" thickBot="1" x14ac:dyDescent="0.4">
      <c r="A54" s="504"/>
      <c r="B54" s="654"/>
      <c r="C54" s="518"/>
      <c r="D54" s="519"/>
      <c r="E54" s="557" t="s">
        <v>80</v>
      </c>
      <c r="F54" s="558"/>
      <c r="G54" s="558"/>
      <c r="H54" s="558"/>
      <c r="I54" s="558"/>
      <c r="J54" s="558"/>
      <c r="K54" s="559" t="s">
        <v>81</v>
      </c>
      <c r="L54" s="559"/>
      <c r="M54" s="559"/>
      <c r="N54" s="559"/>
      <c r="O54" s="559"/>
      <c r="P54" s="559"/>
      <c r="Q54" s="560" t="s">
        <v>70</v>
      </c>
      <c r="R54" s="560"/>
      <c r="S54" s="560"/>
      <c r="T54" s="560"/>
      <c r="U54" s="560"/>
      <c r="V54" s="561"/>
      <c r="W54" s="576"/>
      <c r="X54" s="577"/>
      <c r="Y54" s="557" t="s">
        <v>82</v>
      </c>
      <c r="Z54" s="558"/>
      <c r="AA54" s="558"/>
      <c r="AB54" s="558"/>
      <c r="AC54" s="558"/>
      <c r="AD54" s="558"/>
      <c r="AE54" s="560" t="s">
        <v>83</v>
      </c>
      <c r="AF54" s="560"/>
      <c r="AG54" s="560"/>
      <c r="AH54" s="560"/>
      <c r="AI54" s="560"/>
      <c r="AJ54" s="560"/>
      <c r="AK54" s="560" t="s">
        <v>70</v>
      </c>
      <c r="AL54" s="560"/>
      <c r="AM54" s="560"/>
      <c r="AN54" s="560"/>
      <c r="AO54" s="560"/>
      <c r="AP54" s="561"/>
      <c r="AQ54" s="576"/>
      <c r="AR54" s="577"/>
      <c r="AS54" s="562" t="s">
        <v>84</v>
      </c>
      <c r="AT54" s="563"/>
      <c r="AU54" s="563"/>
      <c r="AV54" s="563"/>
      <c r="AW54" s="563"/>
      <c r="AX54" s="563"/>
      <c r="AY54" s="560" t="s">
        <v>85</v>
      </c>
      <c r="AZ54" s="560"/>
      <c r="BA54" s="560"/>
      <c r="BB54" s="560"/>
      <c r="BC54" s="560"/>
      <c r="BD54" s="560"/>
      <c r="BE54" s="578" t="s">
        <v>70</v>
      </c>
      <c r="BF54" s="578"/>
      <c r="BG54" s="578"/>
      <c r="BH54" s="578"/>
      <c r="BI54" s="578"/>
      <c r="BJ54" s="579"/>
    </row>
    <row r="55" spans="1:64" ht="15" customHeight="1" thickTop="1" x14ac:dyDescent="0.35">
      <c r="A55" s="504"/>
      <c r="B55" s="654"/>
      <c r="C55" s="528" t="s">
        <v>86</v>
      </c>
      <c r="D55" s="529"/>
      <c r="E55" s="534"/>
      <c r="F55" s="535"/>
      <c r="G55" s="535"/>
      <c r="H55" s="535"/>
      <c r="I55" s="535"/>
      <c r="J55" s="535"/>
      <c r="K55" s="535"/>
      <c r="L55" s="535"/>
      <c r="M55" s="535"/>
      <c r="N55" s="535"/>
      <c r="O55" s="535"/>
      <c r="P55" s="535"/>
      <c r="Q55" s="535"/>
      <c r="R55" s="535"/>
      <c r="S55" s="535"/>
      <c r="T55" s="535"/>
      <c r="U55" s="535"/>
      <c r="V55" s="536"/>
      <c r="W55" s="543" t="s">
        <v>86</v>
      </c>
      <c r="X55" s="544"/>
      <c r="Y55" s="549"/>
      <c r="Z55" s="535"/>
      <c r="AA55" s="535"/>
      <c r="AB55" s="535"/>
      <c r="AC55" s="535"/>
      <c r="AD55" s="535"/>
      <c r="AE55" s="535"/>
      <c r="AF55" s="535"/>
      <c r="AG55" s="535"/>
      <c r="AH55" s="535"/>
      <c r="AI55" s="535"/>
      <c r="AJ55" s="535"/>
      <c r="AK55" s="535"/>
      <c r="AL55" s="535"/>
      <c r="AM55" s="535"/>
      <c r="AN55" s="535"/>
      <c r="AO55" s="535"/>
      <c r="AP55" s="536"/>
      <c r="AQ55" s="543" t="s">
        <v>86</v>
      </c>
      <c r="AR55" s="544"/>
      <c r="AS55" s="549"/>
      <c r="AT55" s="535"/>
      <c r="AU55" s="535"/>
      <c r="AV55" s="535"/>
      <c r="AW55" s="535"/>
      <c r="AX55" s="535"/>
      <c r="AY55" s="535"/>
      <c r="AZ55" s="535"/>
      <c r="BA55" s="535"/>
      <c r="BB55" s="535"/>
      <c r="BC55" s="535"/>
      <c r="BD55" s="535"/>
      <c r="BE55" s="535"/>
      <c r="BF55" s="535"/>
      <c r="BG55" s="535"/>
      <c r="BH55" s="535"/>
      <c r="BI55" s="535"/>
      <c r="BJ55" s="536"/>
    </row>
    <row r="56" spans="1:64" ht="14.5" customHeight="1" x14ac:dyDescent="0.35">
      <c r="A56" s="504"/>
      <c r="B56" s="654"/>
      <c r="C56" s="530"/>
      <c r="D56" s="531"/>
      <c r="E56" s="537"/>
      <c r="F56" s="538"/>
      <c r="G56" s="538"/>
      <c r="H56" s="538"/>
      <c r="I56" s="538"/>
      <c r="J56" s="538"/>
      <c r="K56" s="538"/>
      <c r="L56" s="538"/>
      <c r="M56" s="538"/>
      <c r="N56" s="538"/>
      <c r="O56" s="538"/>
      <c r="P56" s="538"/>
      <c r="Q56" s="538"/>
      <c r="R56" s="538"/>
      <c r="S56" s="538"/>
      <c r="T56" s="538"/>
      <c r="U56" s="538"/>
      <c r="V56" s="539"/>
      <c r="W56" s="545"/>
      <c r="X56" s="546"/>
      <c r="Y56" s="550"/>
      <c r="Z56" s="538"/>
      <c r="AA56" s="538"/>
      <c r="AB56" s="538"/>
      <c r="AC56" s="538"/>
      <c r="AD56" s="538"/>
      <c r="AE56" s="538"/>
      <c r="AF56" s="538"/>
      <c r="AG56" s="538"/>
      <c r="AH56" s="538"/>
      <c r="AI56" s="538"/>
      <c r="AJ56" s="538"/>
      <c r="AK56" s="538"/>
      <c r="AL56" s="538"/>
      <c r="AM56" s="538"/>
      <c r="AN56" s="538"/>
      <c r="AO56" s="538"/>
      <c r="AP56" s="539"/>
      <c r="AQ56" s="545"/>
      <c r="AR56" s="546"/>
      <c r="AS56" s="550"/>
      <c r="AT56" s="538"/>
      <c r="AU56" s="538"/>
      <c r="AV56" s="538"/>
      <c r="AW56" s="538"/>
      <c r="AX56" s="538"/>
      <c r="AY56" s="538"/>
      <c r="AZ56" s="538"/>
      <c r="BA56" s="538"/>
      <c r="BB56" s="538"/>
      <c r="BC56" s="538"/>
      <c r="BD56" s="538"/>
      <c r="BE56" s="538"/>
      <c r="BF56" s="538"/>
      <c r="BG56" s="538"/>
      <c r="BH56" s="538"/>
      <c r="BI56" s="538"/>
      <c r="BJ56" s="539"/>
    </row>
    <row r="57" spans="1:64" ht="14.5" customHeight="1" x14ac:dyDescent="0.35">
      <c r="A57" s="504"/>
      <c r="B57" s="654"/>
      <c r="C57" s="530"/>
      <c r="D57" s="531"/>
      <c r="E57" s="537"/>
      <c r="F57" s="538"/>
      <c r="G57" s="538"/>
      <c r="H57" s="538"/>
      <c r="I57" s="538"/>
      <c r="J57" s="538"/>
      <c r="K57" s="538"/>
      <c r="L57" s="538"/>
      <c r="M57" s="538"/>
      <c r="N57" s="538"/>
      <c r="O57" s="538"/>
      <c r="P57" s="538"/>
      <c r="Q57" s="538"/>
      <c r="R57" s="538"/>
      <c r="S57" s="538"/>
      <c r="T57" s="538"/>
      <c r="U57" s="538"/>
      <c r="V57" s="539"/>
      <c r="W57" s="545"/>
      <c r="X57" s="546"/>
      <c r="Y57" s="550"/>
      <c r="Z57" s="538"/>
      <c r="AA57" s="538"/>
      <c r="AB57" s="538"/>
      <c r="AC57" s="538"/>
      <c r="AD57" s="538"/>
      <c r="AE57" s="538"/>
      <c r="AF57" s="538"/>
      <c r="AG57" s="538"/>
      <c r="AH57" s="538"/>
      <c r="AI57" s="538"/>
      <c r="AJ57" s="538"/>
      <c r="AK57" s="538"/>
      <c r="AL57" s="538"/>
      <c r="AM57" s="538"/>
      <c r="AN57" s="538"/>
      <c r="AO57" s="538"/>
      <c r="AP57" s="539"/>
      <c r="AQ57" s="545"/>
      <c r="AR57" s="546"/>
      <c r="AS57" s="550"/>
      <c r="AT57" s="538"/>
      <c r="AU57" s="538"/>
      <c r="AV57" s="538"/>
      <c r="AW57" s="538"/>
      <c r="AX57" s="538"/>
      <c r="AY57" s="538"/>
      <c r="AZ57" s="538"/>
      <c r="BA57" s="538"/>
      <c r="BB57" s="538"/>
      <c r="BC57" s="538"/>
      <c r="BD57" s="538"/>
      <c r="BE57" s="538"/>
      <c r="BF57" s="538"/>
      <c r="BG57" s="538"/>
      <c r="BH57" s="538"/>
      <c r="BI57" s="538"/>
      <c r="BJ57" s="539"/>
    </row>
    <row r="58" spans="1:64" ht="14.5" customHeight="1" x14ac:dyDescent="0.35">
      <c r="A58" s="504"/>
      <c r="B58" s="654"/>
      <c r="C58" s="530"/>
      <c r="D58" s="531"/>
      <c r="E58" s="537"/>
      <c r="F58" s="538"/>
      <c r="G58" s="538"/>
      <c r="H58" s="538"/>
      <c r="I58" s="538"/>
      <c r="J58" s="538"/>
      <c r="K58" s="538"/>
      <c r="L58" s="538"/>
      <c r="M58" s="538"/>
      <c r="N58" s="538"/>
      <c r="O58" s="538"/>
      <c r="P58" s="538"/>
      <c r="Q58" s="538"/>
      <c r="R58" s="538"/>
      <c r="S58" s="538"/>
      <c r="T58" s="538"/>
      <c r="U58" s="538"/>
      <c r="V58" s="539"/>
      <c r="W58" s="545"/>
      <c r="X58" s="546"/>
      <c r="Y58" s="550"/>
      <c r="Z58" s="538"/>
      <c r="AA58" s="538"/>
      <c r="AB58" s="538"/>
      <c r="AC58" s="538"/>
      <c r="AD58" s="538"/>
      <c r="AE58" s="538"/>
      <c r="AF58" s="538"/>
      <c r="AG58" s="538"/>
      <c r="AH58" s="538"/>
      <c r="AI58" s="538"/>
      <c r="AJ58" s="538"/>
      <c r="AK58" s="538"/>
      <c r="AL58" s="538"/>
      <c r="AM58" s="538"/>
      <c r="AN58" s="538"/>
      <c r="AO58" s="538"/>
      <c r="AP58" s="539"/>
      <c r="AQ58" s="545"/>
      <c r="AR58" s="546"/>
      <c r="AS58" s="550"/>
      <c r="AT58" s="538"/>
      <c r="AU58" s="538"/>
      <c r="AV58" s="538"/>
      <c r="AW58" s="538"/>
      <c r="AX58" s="538"/>
      <c r="AY58" s="538"/>
      <c r="AZ58" s="538"/>
      <c r="BA58" s="538"/>
      <c r="BB58" s="538"/>
      <c r="BC58" s="538"/>
      <c r="BD58" s="538"/>
      <c r="BE58" s="538"/>
      <c r="BF58" s="538"/>
      <c r="BG58" s="538"/>
      <c r="BH58" s="538"/>
      <c r="BI58" s="538"/>
      <c r="BJ58" s="539"/>
    </row>
    <row r="59" spans="1:64" ht="14.5" customHeight="1" x14ac:dyDescent="0.35">
      <c r="A59" s="504"/>
      <c r="B59" s="654"/>
      <c r="C59" s="530"/>
      <c r="D59" s="531"/>
      <c r="E59" s="537"/>
      <c r="F59" s="538"/>
      <c r="G59" s="538"/>
      <c r="H59" s="538"/>
      <c r="I59" s="538"/>
      <c r="J59" s="538"/>
      <c r="K59" s="538"/>
      <c r="L59" s="538"/>
      <c r="M59" s="538"/>
      <c r="N59" s="538"/>
      <c r="O59" s="538"/>
      <c r="P59" s="538"/>
      <c r="Q59" s="538"/>
      <c r="R59" s="538"/>
      <c r="S59" s="538"/>
      <c r="T59" s="538"/>
      <c r="U59" s="538"/>
      <c r="V59" s="539"/>
      <c r="W59" s="545"/>
      <c r="X59" s="546"/>
      <c r="Y59" s="550"/>
      <c r="Z59" s="538"/>
      <c r="AA59" s="538"/>
      <c r="AB59" s="538"/>
      <c r="AC59" s="538"/>
      <c r="AD59" s="538"/>
      <c r="AE59" s="538"/>
      <c r="AF59" s="538"/>
      <c r="AG59" s="538"/>
      <c r="AH59" s="538"/>
      <c r="AI59" s="538"/>
      <c r="AJ59" s="538"/>
      <c r="AK59" s="538"/>
      <c r="AL59" s="538"/>
      <c r="AM59" s="538"/>
      <c r="AN59" s="538"/>
      <c r="AO59" s="538"/>
      <c r="AP59" s="539"/>
      <c r="AQ59" s="545"/>
      <c r="AR59" s="546"/>
      <c r="AS59" s="550"/>
      <c r="AT59" s="538"/>
      <c r="AU59" s="538"/>
      <c r="AV59" s="538"/>
      <c r="AW59" s="538"/>
      <c r="AX59" s="538"/>
      <c r="AY59" s="538"/>
      <c r="AZ59" s="538"/>
      <c r="BA59" s="538"/>
      <c r="BB59" s="538"/>
      <c r="BC59" s="538"/>
      <c r="BD59" s="538"/>
      <c r="BE59" s="538"/>
      <c r="BF59" s="538"/>
      <c r="BG59" s="538"/>
      <c r="BH59" s="538"/>
      <c r="BI59" s="538"/>
      <c r="BJ59" s="539"/>
    </row>
    <row r="60" spans="1:64" ht="15" customHeight="1" thickBot="1" x14ac:dyDescent="0.4">
      <c r="A60" s="504"/>
      <c r="B60" s="654"/>
      <c r="C60" s="532"/>
      <c r="D60" s="533"/>
      <c r="E60" s="540"/>
      <c r="F60" s="541"/>
      <c r="G60" s="541"/>
      <c r="H60" s="541"/>
      <c r="I60" s="541"/>
      <c r="J60" s="541"/>
      <c r="K60" s="541"/>
      <c r="L60" s="541"/>
      <c r="M60" s="541"/>
      <c r="N60" s="541"/>
      <c r="O60" s="541"/>
      <c r="P60" s="541"/>
      <c r="Q60" s="541"/>
      <c r="R60" s="541"/>
      <c r="S60" s="541"/>
      <c r="T60" s="541"/>
      <c r="U60" s="541"/>
      <c r="V60" s="542"/>
      <c r="W60" s="547"/>
      <c r="X60" s="548"/>
      <c r="Y60" s="551"/>
      <c r="Z60" s="552"/>
      <c r="AA60" s="552"/>
      <c r="AB60" s="552"/>
      <c r="AC60" s="552"/>
      <c r="AD60" s="552"/>
      <c r="AE60" s="552"/>
      <c r="AF60" s="552"/>
      <c r="AG60" s="552"/>
      <c r="AH60" s="552"/>
      <c r="AI60" s="552"/>
      <c r="AJ60" s="552"/>
      <c r="AK60" s="552"/>
      <c r="AL60" s="552"/>
      <c r="AM60" s="552"/>
      <c r="AN60" s="552"/>
      <c r="AO60" s="552"/>
      <c r="AP60" s="553"/>
      <c r="AQ60" s="547"/>
      <c r="AR60" s="548"/>
      <c r="AS60" s="554"/>
      <c r="AT60" s="555"/>
      <c r="AU60" s="555"/>
      <c r="AV60" s="555"/>
      <c r="AW60" s="555"/>
      <c r="AX60" s="555"/>
      <c r="AY60" s="555"/>
      <c r="AZ60" s="555"/>
      <c r="BA60" s="555"/>
      <c r="BB60" s="555"/>
      <c r="BC60" s="555"/>
      <c r="BD60" s="555"/>
      <c r="BE60" s="555"/>
      <c r="BF60" s="555"/>
      <c r="BG60" s="555"/>
      <c r="BH60" s="555"/>
      <c r="BI60" s="555"/>
      <c r="BJ60" s="556"/>
    </row>
    <row r="61" spans="1:64" ht="22" customHeight="1" thickTop="1" x14ac:dyDescent="0.35">
      <c r="A61" s="504"/>
      <c r="B61" s="654"/>
      <c r="C61" s="526" t="s">
        <v>349</v>
      </c>
      <c r="D61" s="527"/>
      <c r="E61" s="505">
        <v>4</v>
      </c>
      <c r="F61" s="506"/>
      <c r="G61" s="506"/>
      <c r="H61" s="506"/>
      <c r="I61" s="506"/>
      <c r="J61" s="507"/>
      <c r="K61" s="505">
        <v>5</v>
      </c>
      <c r="L61" s="506"/>
      <c r="M61" s="506"/>
      <c r="N61" s="506"/>
      <c r="O61" s="506"/>
      <c r="P61" s="507"/>
      <c r="Q61" s="505">
        <v>8</v>
      </c>
      <c r="R61" s="506"/>
      <c r="S61" s="506"/>
      <c r="T61" s="506"/>
      <c r="U61" s="506"/>
      <c r="V61" s="507"/>
      <c r="W61" s="526" t="s">
        <v>349</v>
      </c>
      <c r="X61" s="527"/>
      <c r="Y61" s="523">
        <v>4</v>
      </c>
      <c r="Z61" s="524"/>
      <c r="AA61" s="524"/>
      <c r="AB61" s="524"/>
      <c r="AC61" s="524"/>
      <c r="AD61" s="525"/>
      <c r="AE61" s="523">
        <v>7</v>
      </c>
      <c r="AF61" s="524"/>
      <c r="AG61" s="524"/>
      <c r="AH61" s="524"/>
      <c r="AI61" s="524"/>
      <c r="AJ61" s="525"/>
      <c r="AK61" s="523">
        <v>7</v>
      </c>
      <c r="AL61" s="524"/>
      <c r="AM61" s="524"/>
      <c r="AN61" s="524"/>
      <c r="AO61" s="524"/>
      <c r="AP61" s="525"/>
      <c r="AQ61" s="526" t="s">
        <v>349</v>
      </c>
      <c r="AR61" s="527"/>
      <c r="AS61" s="520">
        <v>5</v>
      </c>
      <c r="AT61" s="521"/>
      <c r="AU61" s="521"/>
      <c r="AV61" s="521"/>
      <c r="AW61" s="521"/>
      <c r="AX61" s="522"/>
      <c r="AY61" s="520">
        <v>6</v>
      </c>
      <c r="AZ61" s="521"/>
      <c r="BA61" s="521"/>
      <c r="BB61" s="521"/>
      <c r="BC61" s="521"/>
      <c r="BD61" s="522"/>
      <c r="BE61" s="520">
        <v>8</v>
      </c>
      <c r="BF61" s="521"/>
      <c r="BG61" s="521"/>
      <c r="BH61" s="521"/>
      <c r="BI61" s="521"/>
      <c r="BJ61" s="522"/>
    </row>
    <row r="62" spans="1:64" ht="22" customHeight="1" x14ac:dyDescent="0.35">
      <c r="A62" s="504"/>
      <c r="B62" s="654"/>
      <c r="C62" s="516"/>
      <c r="D62" s="517"/>
      <c r="E62" s="508"/>
      <c r="F62" s="509"/>
      <c r="G62" s="509"/>
      <c r="H62" s="509"/>
      <c r="I62" s="509"/>
      <c r="J62" s="510"/>
      <c r="K62" s="508"/>
      <c r="L62" s="509"/>
      <c r="M62" s="509"/>
      <c r="N62" s="509"/>
      <c r="O62" s="509"/>
      <c r="P62" s="510"/>
      <c r="Q62" s="508"/>
      <c r="R62" s="509"/>
      <c r="S62" s="509"/>
      <c r="T62" s="509"/>
      <c r="U62" s="509"/>
      <c r="V62" s="510"/>
      <c r="W62" s="516"/>
      <c r="X62" s="517"/>
      <c r="Y62" s="508"/>
      <c r="Z62" s="509"/>
      <c r="AA62" s="509"/>
      <c r="AB62" s="509"/>
      <c r="AC62" s="509"/>
      <c r="AD62" s="510"/>
      <c r="AE62" s="508"/>
      <c r="AF62" s="509"/>
      <c r="AG62" s="509"/>
      <c r="AH62" s="509"/>
      <c r="AI62" s="509"/>
      <c r="AJ62" s="510"/>
      <c r="AK62" s="508"/>
      <c r="AL62" s="509"/>
      <c r="AM62" s="509"/>
      <c r="AN62" s="509"/>
      <c r="AO62" s="509"/>
      <c r="AP62" s="510"/>
      <c r="AQ62" s="516"/>
      <c r="AR62" s="517"/>
      <c r="AS62" s="508"/>
      <c r="AT62" s="509"/>
      <c r="AU62" s="509"/>
      <c r="AV62" s="509"/>
      <c r="AW62" s="509"/>
      <c r="AX62" s="510"/>
      <c r="AY62" s="508"/>
      <c r="AZ62" s="509"/>
      <c r="BA62" s="509"/>
      <c r="BB62" s="509"/>
      <c r="BC62" s="509"/>
      <c r="BD62" s="510"/>
      <c r="BE62" s="508"/>
      <c r="BF62" s="509"/>
      <c r="BG62" s="509"/>
      <c r="BH62" s="509"/>
      <c r="BI62" s="509"/>
      <c r="BJ62" s="510"/>
    </row>
    <row r="63" spans="1:64" ht="22" customHeight="1" thickBot="1" x14ac:dyDescent="0.4">
      <c r="A63" s="504"/>
      <c r="B63" s="654"/>
      <c r="C63" s="518"/>
      <c r="D63" s="519"/>
      <c r="E63" s="511"/>
      <c r="F63" s="512"/>
      <c r="G63" s="512"/>
      <c r="H63" s="512"/>
      <c r="I63" s="512"/>
      <c r="J63" s="513"/>
      <c r="K63" s="511"/>
      <c r="L63" s="512"/>
      <c r="M63" s="512"/>
      <c r="N63" s="512"/>
      <c r="O63" s="512"/>
      <c r="P63" s="513"/>
      <c r="Q63" s="511"/>
      <c r="R63" s="512"/>
      <c r="S63" s="512"/>
      <c r="T63" s="512"/>
      <c r="U63" s="512"/>
      <c r="V63" s="513"/>
      <c r="W63" s="518"/>
      <c r="X63" s="519"/>
      <c r="Y63" s="511"/>
      <c r="Z63" s="512"/>
      <c r="AA63" s="512"/>
      <c r="AB63" s="512"/>
      <c r="AC63" s="512"/>
      <c r="AD63" s="513"/>
      <c r="AE63" s="511"/>
      <c r="AF63" s="512"/>
      <c r="AG63" s="512"/>
      <c r="AH63" s="512"/>
      <c r="AI63" s="512"/>
      <c r="AJ63" s="513"/>
      <c r="AK63" s="511"/>
      <c r="AL63" s="512"/>
      <c r="AM63" s="512"/>
      <c r="AN63" s="512"/>
      <c r="AO63" s="512"/>
      <c r="AP63" s="513"/>
      <c r="AQ63" s="518"/>
      <c r="AR63" s="519"/>
      <c r="AS63" s="511"/>
      <c r="AT63" s="512"/>
      <c r="AU63" s="512"/>
      <c r="AV63" s="512"/>
      <c r="AW63" s="512"/>
      <c r="AX63" s="513"/>
      <c r="AY63" s="511"/>
      <c r="AZ63" s="512"/>
      <c r="BA63" s="512"/>
      <c r="BB63" s="512"/>
      <c r="BC63" s="512"/>
      <c r="BD63" s="513"/>
      <c r="BE63" s="511"/>
      <c r="BF63" s="512"/>
      <c r="BG63" s="512"/>
      <c r="BH63" s="512"/>
      <c r="BI63" s="512"/>
      <c r="BJ63" s="513"/>
    </row>
    <row r="64" spans="1:64" ht="22" customHeight="1" thickTop="1" x14ac:dyDescent="0.35">
      <c r="A64" s="504"/>
      <c r="B64" s="654"/>
      <c r="C64" s="514" t="s">
        <v>350</v>
      </c>
      <c r="D64" s="515"/>
      <c r="E64" s="505">
        <v>2</v>
      </c>
      <c r="F64" s="506"/>
      <c r="G64" s="506"/>
      <c r="H64" s="506"/>
      <c r="I64" s="506"/>
      <c r="J64" s="507"/>
      <c r="K64" s="505">
        <v>3</v>
      </c>
      <c r="L64" s="506"/>
      <c r="M64" s="506"/>
      <c r="N64" s="506"/>
      <c r="O64" s="506"/>
      <c r="P64" s="507"/>
      <c r="Q64" s="505">
        <v>3</v>
      </c>
      <c r="R64" s="506"/>
      <c r="S64" s="506"/>
      <c r="T64" s="506"/>
      <c r="U64" s="506"/>
      <c r="V64" s="507"/>
      <c r="W64" s="514" t="s">
        <v>350</v>
      </c>
      <c r="X64" s="515"/>
      <c r="Y64" s="505">
        <v>3</v>
      </c>
      <c r="Z64" s="506"/>
      <c r="AA64" s="506"/>
      <c r="AB64" s="506"/>
      <c r="AC64" s="506"/>
      <c r="AD64" s="507"/>
      <c r="AE64" s="505">
        <v>5</v>
      </c>
      <c r="AF64" s="506"/>
      <c r="AG64" s="506"/>
      <c r="AH64" s="506"/>
      <c r="AI64" s="506"/>
      <c r="AJ64" s="507"/>
      <c r="AK64" s="505">
        <v>6</v>
      </c>
      <c r="AL64" s="506"/>
      <c r="AM64" s="506"/>
      <c r="AN64" s="506"/>
      <c r="AO64" s="506"/>
      <c r="AP64" s="507"/>
      <c r="AQ64" s="514" t="s">
        <v>350</v>
      </c>
      <c r="AR64" s="515"/>
      <c r="AS64" s="505">
        <v>2</v>
      </c>
      <c r="AT64" s="506"/>
      <c r="AU64" s="506"/>
      <c r="AV64" s="506"/>
      <c r="AW64" s="506"/>
      <c r="AX64" s="507"/>
      <c r="AY64" s="505">
        <v>3</v>
      </c>
      <c r="AZ64" s="506"/>
      <c r="BA64" s="506"/>
      <c r="BB64" s="506"/>
      <c r="BC64" s="506"/>
      <c r="BD64" s="507"/>
      <c r="BE64" s="505">
        <v>4</v>
      </c>
      <c r="BF64" s="506"/>
      <c r="BG64" s="506"/>
      <c r="BH64" s="506"/>
      <c r="BI64" s="506"/>
      <c r="BJ64" s="507"/>
      <c r="BL64" t="s">
        <v>353</v>
      </c>
    </row>
    <row r="65" spans="1:62" ht="22" customHeight="1" x14ac:dyDescent="0.35">
      <c r="A65" s="504"/>
      <c r="B65" s="654"/>
      <c r="C65" s="516"/>
      <c r="D65" s="517"/>
      <c r="E65" s="508"/>
      <c r="F65" s="509"/>
      <c r="G65" s="509"/>
      <c r="H65" s="509"/>
      <c r="I65" s="509"/>
      <c r="J65" s="510"/>
      <c r="K65" s="508"/>
      <c r="L65" s="509"/>
      <c r="M65" s="509"/>
      <c r="N65" s="509"/>
      <c r="O65" s="509"/>
      <c r="P65" s="510"/>
      <c r="Q65" s="508"/>
      <c r="R65" s="509"/>
      <c r="S65" s="509"/>
      <c r="T65" s="509"/>
      <c r="U65" s="509"/>
      <c r="V65" s="510"/>
      <c r="W65" s="516"/>
      <c r="X65" s="517"/>
      <c r="Y65" s="508"/>
      <c r="Z65" s="509"/>
      <c r="AA65" s="509"/>
      <c r="AB65" s="509"/>
      <c r="AC65" s="509"/>
      <c r="AD65" s="510"/>
      <c r="AE65" s="508"/>
      <c r="AF65" s="509"/>
      <c r="AG65" s="509"/>
      <c r="AH65" s="509"/>
      <c r="AI65" s="509"/>
      <c r="AJ65" s="510"/>
      <c r="AK65" s="508"/>
      <c r="AL65" s="509"/>
      <c r="AM65" s="509"/>
      <c r="AN65" s="509"/>
      <c r="AO65" s="509"/>
      <c r="AP65" s="510"/>
      <c r="AQ65" s="516"/>
      <c r="AR65" s="517"/>
      <c r="AS65" s="508"/>
      <c r="AT65" s="509"/>
      <c r="AU65" s="509"/>
      <c r="AV65" s="509"/>
      <c r="AW65" s="509"/>
      <c r="AX65" s="510"/>
      <c r="AY65" s="508"/>
      <c r="AZ65" s="509"/>
      <c r="BA65" s="509"/>
      <c r="BB65" s="509"/>
      <c r="BC65" s="509"/>
      <c r="BD65" s="510"/>
      <c r="BE65" s="508"/>
      <c r="BF65" s="509"/>
      <c r="BG65" s="509"/>
      <c r="BH65" s="509"/>
      <c r="BI65" s="509"/>
      <c r="BJ65" s="510"/>
    </row>
    <row r="66" spans="1:62" ht="22" customHeight="1" thickBot="1" x14ac:dyDescent="0.4">
      <c r="A66" s="504"/>
      <c r="B66" s="654"/>
      <c r="C66" s="518"/>
      <c r="D66" s="519"/>
      <c r="E66" s="511"/>
      <c r="F66" s="512"/>
      <c r="G66" s="512"/>
      <c r="H66" s="512"/>
      <c r="I66" s="512"/>
      <c r="J66" s="513"/>
      <c r="K66" s="511"/>
      <c r="L66" s="512"/>
      <c r="M66" s="512"/>
      <c r="N66" s="512"/>
      <c r="O66" s="512"/>
      <c r="P66" s="513"/>
      <c r="Q66" s="511"/>
      <c r="R66" s="512"/>
      <c r="S66" s="512"/>
      <c r="T66" s="512"/>
      <c r="U66" s="512"/>
      <c r="V66" s="513"/>
      <c r="W66" s="518"/>
      <c r="X66" s="519"/>
      <c r="Y66" s="511"/>
      <c r="Z66" s="512"/>
      <c r="AA66" s="512"/>
      <c r="AB66" s="512"/>
      <c r="AC66" s="512"/>
      <c r="AD66" s="513"/>
      <c r="AE66" s="511"/>
      <c r="AF66" s="512"/>
      <c r="AG66" s="512"/>
      <c r="AH66" s="512"/>
      <c r="AI66" s="512"/>
      <c r="AJ66" s="513"/>
      <c r="AK66" s="511"/>
      <c r="AL66" s="512"/>
      <c r="AM66" s="512"/>
      <c r="AN66" s="512"/>
      <c r="AO66" s="512"/>
      <c r="AP66" s="513"/>
      <c r="AQ66" s="518"/>
      <c r="AR66" s="519"/>
      <c r="AS66" s="511"/>
      <c r="AT66" s="512"/>
      <c r="AU66" s="512"/>
      <c r="AV66" s="512"/>
      <c r="AW66" s="512"/>
      <c r="AX66" s="513"/>
      <c r="AY66" s="511"/>
      <c r="AZ66" s="512"/>
      <c r="BA66" s="512"/>
      <c r="BB66" s="512"/>
      <c r="BC66" s="512"/>
      <c r="BD66" s="513"/>
      <c r="BE66" s="511"/>
      <c r="BF66" s="512"/>
      <c r="BG66" s="512"/>
      <c r="BH66" s="512"/>
      <c r="BI66" s="512"/>
      <c r="BJ66" s="513"/>
    </row>
    <row r="67" spans="1:62" ht="22" customHeight="1" thickTop="1" x14ac:dyDescent="0.35">
      <c r="A67" s="504"/>
      <c r="B67" s="654"/>
      <c r="C67" s="514" t="s">
        <v>351</v>
      </c>
      <c r="D67" s="515"/>
      <c r="E67" s="505">
        <v>7</v>
      </c>
      <c r="F67" s="506"/>
      <c r="G67" s="506"/>
      <c r="H67" s="506"/>
      <c r="I67" s="506"/>
      <c r="J67" s="507"/>
      <c r="K67" s="505">
        <v>8</v>
      </c>
      <c r="L67" s="506"/>
      <c r="M67" s="506"/>
      <c r="N67" s="506"/>
      <c r="O67" s="506"/>
      <c r="P67" s="507"/>
      <c r="Q67" s="505">
        <v>7</v>
      </c>
      <c r="R67" s="506"/>
      <c r="S67" s="506"/>
      <c r="T67" s="506"/>
      <c r="U67" s="506"/>
      <c r="V67" s="507"/>
      <c r="W67" s="514" t="s">
        <v>351</v>
      </c>
      <c r="X67" s="515"/>
      <c r="Y67" s="505">
        <v>7</v>
      </c>
      <c r="Z67" s="506"/>
      <c r="AA67" s="506"/>
      <c r="AB67" s="506"/>
      <c r="AC67" s="506"/>
      <c r="AD67" s="507"/>
      <c r="AE67" s="505">
        <v>8</v>
      </c>
      <c r="AF67" s="506"/>
      <c r="AG67" s="506"/>
      <c r="AH67" s="506"/>
      <c r="AI67" s="506"/>
      <c r="AJ67" s="507"/>
      <c r="AK67" s="505">
        <v>9</v>
      </c>
      <c r="AL67" s="506"/>
      <c r="AM67" s="506"/>
      <c r="AN67" s="506"/>
      <c r="AO67" s="506"/>
      <c r="AP67" s="507"/>
      <c r="AQ67" s="514" t="s">
        <v>351</v>
      </c>
      <c r="AR67" s="515"/>
      <c r="AS67" s="505">
        <v>7</v>
      </c>
      <c r="AT67" s="506"/>
      <c r="AU67" s="506"/>
      <c r="AV67" s="506"/>
      <c r="AW67" s="506"/>
      <c r="AX67" s="507"/>
      <c r="AY67" s="505">
        <v>8</v>
      </c>
      <c r="AZ67" s="506"/>
      <c r="BA67" s="506"/>
      <c r="BB67" s="506"/>
      <c r="BC67" s="506"/>
      <c r="BD67" s="507"/>
      <c r="BE67" s="505">
        <v>9</v>
      </c>
      <c r="BF67" s="506"/>
      <c r="BG67" s="506"/>
      <c r="BH67" s="506"/>
      <c r="BI67" s="506"/>
      <c r="BJ67" s="507"/>
    </row>
    <row r="68" spans="1:62" ht="22" customHeight="1" x14ac:dyDescent="0.35">
      <c r="A68" s="504"/>
      <c r="B68" s="654"/>
      <c r="C68" s="516"/>
      <c r="D68" s="517"/>
      <c r="E68" s="508"/>
      <c r="F68" s="509"/>
      <c r="G68" s="509"/>
      <c r="H68" s="509"/>
      <c r="I68" s="509"/>
      <c r="J68" s="510"/>
      <c r="K68" s="508"/>
      <c r="L68" s="509"/>
      <c r="M68" s="509"/>
      <c r="N68" s="509"/>
      <c r="O68" s="509"/>
      <c r="P68" s="510"/>
      <c r="Q68" s="508"/>
      <c r="R68" s="509"/>
      <c r="S68" s="509"/>
      <c r="T68" s="509"/>
      <c r="U68" s="509"/>
      <c r="V68" s="510"/>
      <c r="W68" s="516"/>
      <c r="X68" s="517"/>
      <c r="Y68" s="508"/>
      <c r="Z68" s="509"/>
      <c r="AA68" s="509"/>
      <c r="AB68" s="509"/>
      <c r="AC68" s="509"/>
      <c r="AD68" s="510"/>
      <c r="AE68" s="508"/>
      <c r="AF68" s="509"/>
      <c r="AG68" s="509"/>
      <c r="AH68" s="509"/>
      <c r="AI68" s="509"/>
      <c r="AJ68" s="510"/>
      <c r="AK68" s="508"/>
      <c r="AL68" s="509"/>
      <c r="AM68" s="509"/>
      <c r="AN68" s="509"/>
      <c r="AO68" s="509"/>
      <c r="AP68" s="510"/>
      <c r="AQ68" s="516"/>
      <c r="AR68" s="517"/>
      <c r="AS68" s="508"/>
      <c r="AT68" s="509"/>
      <c r="AU68" s="509"/>
      <c r="AV68" s="509"/>
      <c r="AW68" s="509"/>
      <c r="AX68" s="510"/>
      <c r="AY68" s="508"/>
      <c r="AZ68" s="509"/>
      <c r="BA68" s="509"/>
      <c r="BB68" s="509"/>
      <c r="BC68" s="509"/>
      <c r="BD68" s="510"/>
      <c r="BE68" s="508"/>
      <c r="BF68" s="509"/>
      <c r="BG68" s="509"/>
      <c r="BH68" s="509"/>
      <c r="BI68" s="509"/>
      <c r="BJ68" s="510"/>
    </row>
    <row r="69" spans="1:62" ht="22" customHeight="1" thickBot="1" x14ac:dyDescent="0.4">
      <c r="A69" s="504"/>
      <c r="B69" s="654"/>
      <c r="C69" s="518"/>
      <c r="D69" s="519"/>
      <c r="E69" s="511"/>
      <c r="F69" s="512"/>
      <c r="G69" s="512"/>
      <c r="H69" s="512"/>
      <c r="I69" s="512"/>
      <c r="J69" s="513"/>
      <c r="K69" s="511"/>
      <c r="L69" s="512"/>
      <c r="M69" s="512"/>
      <c r="N69" s="512"/>
      <c r="O69" s="512"/>
      <c r="P69" s="513"/>
      <c r="Q69" s="511"/>
      <c r="R69" s="512"/>
      <c r="S69" s="512"/>
      <c r="T69" s="512"/>
      <c r="U69" s="512"/>
      <c r="V69" s="513"/>
      <c r="W69" s="518"/>
      <c r="X69" s="519"/>
      <c r="Y69" s="511"/>
      <c r="Z69" s="512"/>
      <c r="AA69" s="512"/>
      <c r="AB69" s="512"/>
      <c r="AC69" s="512"/>
      <c r="AD69" s="513"/>
      <c r="AE69" s="511"/>
      <c r="AF69" s="512"/>
      <c r="AG69" s="512"/>
      <c r="AH69" s="512"/>
      <c r="AI69" s="512"/>
      <c r="AJ69" s="513"/>
      <c r="AK69" s="511"/>
      <c r="AL69" s="512"/>
      <c r="AM69" s="512"/>
      <c r="AN69" s="512"/>
      <c r="AO69" s="512"/>
      <c r="AP69" s="513"/>
      <c r="AQ69" s="518"/>
      <c r="AR69" s="519"/>
      <c r="AS69" s="511"/>
      <c r="AT69" s="512"/>
      <c r="AU69" s="512"/>
      <c r="AV69" s="512"/>
      <c r="AW69" s="512"/>
      <c r="AX69" s="513"/>
      <c r="AY69" s="511"/>
      <c r="AZ69" s="512"/>
      <c r="BA69" s="512"/>
      <c r="BB69" s="512"/>
      <c r="BC69" s="512"/>
      <c r="BD69" s="513"/>
      <c r="BE69" s="511"/>
      <c r="BF69" s="512"/>
      <c r="BG69" s="512"/>
      <c r="BH69" s="512"/>
      <c r="BI69" s="512"/>
      <c r="BJ69" s="513"/>
    </row>
    <row r="70" spans="1:62" ht="19" customHeight="1" thickTop="1" x14ac:dyDescent="0.35">
      <c r="A70" s="504"/>
      <c r="B70" s="654"/>
      <c r="C70" s="514" t="s">
        <v>352</v>
      </c>
      <c r="D70" s="515"/>
      <c r="E70" s="505">
        <v>1</v>
      </c>
      <c r="F70" s="506"/>
      <c r="G70" s="506"/>
      <c r="H70" s="506"/>
      <c r="I70" s="506"/>
      <c r="J70" s="507"/>
      <c r="K70" s="505">
        <v>5</v>
      </c>
      <c r="L70" s="506"/>
      <c r="M70" s="506"/>
      <c r="N70" s="506"/>
      <c r="O70" s="506"/>
      <c r="P70" s="507"/>
      <c r="Q70" s="505">
        <v>6</v>
      </c>
      <c r="R70" s="506"/>
      <c r="S70" s="506"/>
      <c r="T70" s="506"/>
      <c r="U70" s="506"/>
      <c r="V70" s="507"/>
      <c r="W70" s="514" t="s">
        <v>352</v>
      </c>
      <c r="X70" s="515"/>
      <c r="Y70" s="505">
        <v>1</v>
      </c>
      <c r="Z70" s="506"/>
      <c r="AA70" s="506"/>
      <c r="AB70" s="506"/>
      <c r="AC70" s="506"/>
      <c r="AD70" s="507"/>
      <c r="AE70" s="505">
        <v>5</v>
      </c>
      <c r="AF70" s="506"/>
      <c r="AG70" s="506"/>
      <c r="AH70" s="506"/>
      <c r="AI70" s="506"/>
      <c r="AJ70" s="507"/>
      <c r="AK70" s="505">
        <v>6</v>
      </c>
      <c r="AL70" s="506"/>
      <c r="AM70" s="506"/>
      <c r="AN70" s="506"/>
      <c r="AO70" s="506"/>
      <c r="AP70" s="507"/>
      <c r="AQ70" s="514" t="s">
        <v>352</v>
      </c>
      <c r="AR70" s="515"/>
      <c r="AS70" s="505">
        <v>1</v>
      </c>
      <c r="AT70" s="506"/>
      <c r="AU70" s="506"/>
      <c r="AV70" s="506"/>
      <c r="AW70" s="506"/>
      <c r="AX70" s="507"/>
      <c r="AY70" s="505">
        <v>6</v>
      </c>
      <c r="AZ70" s="506"/>
      <c r="BA70" s="506"/>
      <c r="BB70" s="506"/>
      <c r="BC70" s="506"/>
      <c r="BD70" s="507"/>
      <c r="BE70" s="505">
        <v>9</v>
      </c>
      <c r="BF70" s="506"/>
      <c r="BG70" s="506"/>
      <c r="BH70" s="506"/>
      <c r="BI70" s="506"/>
      <c r="BJ70" s="507"/>
    </row>
    <row r="71" spans="1:62" ht="19" customHeight="1" x14ac:dyDescent="0.35">
      <c r="A71" s="504"/>
      <c r="B71" s="654"/>
      <c r="C71" s="516"/>
      <c r="D71" s="517"/>
      <c r="E71" s="508"/>
      <c r="F71" s="509"/>
      <c r="G71" s="509"/>
      <c r="H71" s="509"/>
      <c r="I71" s="509"/>
      <c r="J71" s="510"/>
      <c r="K71" s="508"/>
      <c r="L71" s="509"/>
      <c r="M71" s="509"/>
      <c r="N71" s="509"/>
      <c r="O71" s="509"/>
      <c r="P71" s="510"/>
      <c r="Q71" s="508"/>
      <c r="R71" s="509"/>
      <c r="S71" s="509"/>
      <c r="T71" s="509"/>
      <c r="U71" s="509"/>
      <c r="V71" s="510"/>
      <c r="W71" s="516"/>
      <c r="X71" s="517"/>
      <c r="Y71" s="508"/>
      <c r="Z71" s="509"/>
      <c r="AA71" s="509"/>
      <c r="AB71" s="509"/>
      <c r="AC71" s="509"/>
      <c r="AD71" s="510"/>
      <c r="AE71" s="508"/>
      <c r="AF71" s="509"/>
      <c r="AG71" s="509"/>
      <c r="AH71" s="509"/>
      <c r="AI71" s="509"/>
      <c r="AJ71" s="510"/>
      <c r="AK71" s="508"/>
      <c r="AL71" s="509"/>
      <c r="AM71" s="509"/>
      <c r="AN71" s="509"/>
      <c r="AO71" s="509"/>
      <c r="AP71" s="510"/>
      <c r="AQ71" s="516"/>
      <c r="AR71" s="517"/>
      <c r="AS71" s="508"/>
      <c r="AT71" s="509"/>
      <c r="AU71" s="509"/>
      <c r="AV71" s="509"/>
      <c r="AW71" s="509"/>
      <c r="AX71" s="510"/>
      <c r="AY71" s="508"/>
      <c r="AZ71" s="509"/>
      <c r="BA71" s="509"/>
      <c r="BB71" s="509"/>
      <c r="BC71" s="509"/>
      <c r="BD71" s="510"/>
      <c r="BE71" s="508"/>
      <c r="BF71" s="509"/>
      <c r="BG71" s="509"/>
      <c r="BH71" s="509"/>
      <c r="BI71" s="509"/>
      <c r="BJ71" s="510"/>
    </row>
    <row r="72" spans="1:62" ht="19" customHeight="1" x14ac:dyDescent="0.35">
      <c r="A72" s="504"/>
      <c r="B72" s="654"/>
      <c r="C72" s="516"/>
      <c r="D72" s="517"/>
      <c r="E72" s="508"/>
      <c r="F72" s="509"/>
      <c r="G72" s="509"/>
      <c r="H72" s="509"/>
      <c r="I72" s="509"/>
      <c r="J72" s="510"/>
      <c r="K72" s="508"/>
      <c r="L72" s="509"/>
      <c r="M72" s="509"/>
      <c r="N72" s="509"/>
      <c r="O72" s="509"/>
      <c r="P72" s="510"/>
      <c r="Q72" s="508"/>
      <c r="R72" s="509"/>
      <c r="S72" s="509"/>
      <c r="T72" s="509"/>
      <c r="U72" s="509"/>
      <c r="V72" s="510"/>
      <c r="W72" s="516"/>
      <c r="X72" s="517"/>
      <c r="Y72" s="508"/>
      <c r="Z72" s="509"/>
      <c r="AA72" s="509"/>
      <c r="AB72" s="509"/>
      <c r="AC72" s="509"/>
      <c r="AD72" s="510"/>
      <c r="AE72" s="508"/>
      <c r="AF72" s="509"/>
      <c r="AG72" s="509"/>
      <c r="AH72" s="509"/>
      <c r="AI72" s="509"/>
      <c r="AJ72" s="510"/>
      <c r="AK72" s="508"/>
      <c r="AL72" s="509"/>
      <c r="AM72" s="509"/>
      <c r="AN72" s="509"/>
      <c r="AO72" s="509"/>
      <c r="AP72" s="510"/>
      <c r="AQ72" s="516"/>
      <c r="AR72" s="517"/>
      <c r="AS72" s="508"/>
      <c r="AT72" s="509"/>
      <c r="AU72" s="509"/>
      <c r="AV72" s="509"/>
      <c r="AW72" s="509"/>
      <c r="AX72" s="510"/>
      <c r="AY72" s="508"/>
      <c r="AZ72" s="509"/>
      <c r="BA72" s="509"/>
      <c r="BB72" s="509"/>
      <c r="BC72" s="509"/>
      <c r="BD72" s="510"/>
      <c r="BE72" s="508"/>
      <c r="BF72" s="509"/>
      <c r="BG72" s="509"/>
      <c r="BH72" s="509"/>
      <c r="BI72" s="509"/>
      <c r="BJ72" s="510"/>
    </row>
    <row r="73" spans="1:62" ht="19" customHeight="1" thickBot="1" x14ac:dyDescent="0.4">
      <c r="A73" s="504"/>
      <c r="B73" s="654"/>
      <c r="C73" s="518"/>
      <c r="D73" s="519"/>
      <c r="E73" s="511"/>
      <c r="F73" s="512"/>
      <c r="G73" s="512"/>
      <c r="H73" s="512"/>
      <c r="I73" s="512"/>
      <c r="J73" s="513"/>
      <c r="K73" s="511"/>
      <c r="L73" s="512"/>
      <c r="M73" s="512"/>
      <c r="N73" s="512"/>
      <c r="O73" s="512"/>
      <c r="P73" s="513"/>
      <c r="Q73" s="511"/>
      <c r="R73" s="512"/>
      <c r="S73" s="512"/>
      <c r="T73" s="512"/>
      <c r="U73" s="512"/>
      <c r="V73" s="513"/>
      <c r="W73" s="518"/>
      <c r="X73" s="519"/>
      <c r="Y73" s="511"/>
      <c r="Z73" s="512"/>
      <c r="AA73" s="512"/>
      <c r="AB73" s="512"/>
      <c r="AC73" s="512"/>
      <c r="AD73" s="513"/>
      <c r="AE73" s="511"/>
      <c r="AF73" s="512"/>
      <c r="AG73" s="512"/>
      <c r="AH73" s="512"/>
      <c r="AI73" s="512"/>
      <c r="AJ73" s="513"/>
      <c r="AK73" s="511"/>
      <c r="AL73" s="512"/>
      <c r="AM73" s="512"/>
      <c r="AN73" s="512"/>
      <c r="AO73" s="512"/>
      <c r="AP73" s="513"/>
      <c r="AQ73" s="518"/>
      <c r="AR73" s="519"/>
      <c r="AS73" s="511"/>
      <c r="AT73" s="512"/>
      <c r="AU73" s="512"/>
      <c r="AV73" s="512"/>
      <c r="AW73" s="512"/>
      <c r="AX73" s="513"/>
      <c r="AY73" s="511"/>
      <c r="AZ73" s="512"/>
      <c r="BA73" s="512"/>
      <c r="BB73" s="512"/>
      <c r="BC73" s="512"/>
      <c r="BD73" s="513"/>
      <c r="BE73" s="511"/>
      <c r="BF73" s="512"/>
      <c r="BG73" s="512"/>
      <c r="BH73" s="512"/>
      <c r="BI73" s="512"/>
      <c r="BJ73" s="513"/>
    </row>
    <row r="74" spans="1:62" ht="24" customHeight="1" thickTop="1" x14ac:dyDescent="0.35">
      <c r="A74" s="504"/>
      <c r="B74" s="654"/>
      <c r="C74" s="514" t="s">
        <v>87</v>
      </c>
      <c r="D74" s="515"/>
      <c r="E74" s="505">
        <v>1</v>
      </c>
      <c r="F74" s="506"/>
      <c r="G74" s="506"/>
      <c r="H74" s="506"/>
      <c r="I74" s="506"/>
      <c r="J74" s="507"/>
      <c r="K74" s="505">
        <v>2</v>
      </c>
      <c r="L74" s="506"/>
      <c r="M74" s="506"/>
      <c r="N74" s="506"/>
      <c r="O74" s="506"/>
      <c r="P74" s="507"/>
      <c r="Q74" s="505">
        <v>3</v>
      </c>
      <c r="R74" s="506"/>
      <c r="S74" s="506"/>
      <c r="T74" s="506"/>
      <c r="U74" s="506"/>
      <c r="V74" s="507"/>
      <c r="W74" s="514" t="s">
        <v>87</v>
      </c>
      <c r="X74" s="515"/>
      <c r="Y74" s="505">
        <v>2</v>
      </c>
      <c r="Z74" s="506"/>
      <c r="AA74" s="506"/>
      <c r="AB74" s="506"/>
      <c r="AC74" s="506"/>
      <c r="AD74" s="507"/>
      <c r="AE74" s="505">
        <v>5</v>
      </c>
      <c r="AF74" s="506"/>
      <c r="AG74" s="506"/>
      <c r="AH74" s="506"/>
      <c r="AI74" s="506"/>
      <c r="AJ74" s="507"/>
      <c r="AK74" s="505">
        <v>5</v>
      </c>
      <c r="AL74" s="506"/>
      <c r="AM74" s="506"/>
      <c r="AN74" s="506"/>
      <c r="AO74" s="506"/>
      <c r="AP74" s="507"/>
      <c r="AQ74" s="514" t="s">
        <v>87</v>
      </c>
      <c r="AR74" s="515"/>
      <c r="AS74" s="505">
        <v>2</v>
      </c>
      <c r="AT74" s="506"/>
      <c r="AU74" s="506"/>
      <c r="AV74" s="506"/>
      <c r="AW74" s="506"/>
      <c r="AX74" s="507"/>
      <c r="AY74" s="505">
        <v>2</v>
      </c>
      <c r="AZ74" s="506"/>
      <c r="BA74" s="506"/>
      <c r="BB74" s="506"/>
      <c r="BC74" s="506"/>
      <c r="BD74" s="507"/>
      <c r="BE74" s="505">
        <v>3</v>
      </c>
      <c r="BF74" s="506"/>
      <c r="BG74" s="506"/>
      <c r="BH74" s="506"/>
      <c r="BI74" s="506"/>
      <c r="BJ74" s="507"/>
    </row>
    <row r="75" spans="1:62" ht="24" customHeight="1" x14ac:dyDescent="0.35">
      <c r="A75" s="504"/>
      <c r="B75" s="654"/>
      <c r="C75" s="516"/>
      <c r="D75" s="517"/>
      <c r="E75" s="508"/>
      <c r="F75" s="509"/>
      <c r="G75" s="509"/>
      <c r="H75" s="509"/>
      <c r="I75" s="509"/>
      <c r="J75" s="510"/>
      <c r="K75" s="508"/>
      <c r="L75" s="509"/>
      <c r="M75" s="509"/>
      <c r="N75" s="509"/>
      <c r="O75" s="509"/>
      <c r="P75" s="510"/>
      <c r="Q75" s="508"/>
      <c r="R75" s="509"/>
      <c r="S75" s="509"/>
      <c r="T75" s="509"/>
      <c r="U75" s="509"/>
      <c r="V75" s="510"/>
      <c r="W75" s="516"/>
      <c r="X75" s="517"/>
      <c r="Y75" s="508"/>
      <c r="Z75" s="509"/>
      <c r="AA75" s="509"/>
      <c r="AB75" s="509"/>
      <c r="AC75" s="509"/>
      <c r="AD75" s="510"/>
      <c r="AE75" s="508"/>
      <c r="AF75" s="509"/>
      <c r="AG75" s="509"/>
      <c r="AH75" s="509"/>
      <c r="AI75" s="509"/>
      <c r="AJ75" s="510"/>
      <c r="AK75" s="508"/>
      <c r="AL75" s="509"/>
      <c r="AM75" s="509"/>
      <c r="AN75" s="509"/>
      <c r="AO75" s="509"/>
      <c r="AP75" s="510"/>
      <c r="AQ75" s="516"/>
      <c r="AR75" s="517"/>
      <c r="AS75" s="508"/>
      <c r="AT75" s="509"/>
      <c r="AU75" s="509"/>
      <c r="AV75" s="509"/>
      <c r="AW75" s="509"/>
      <c r="AX75" s="510"/>
      <c r="AY75" s="508"/>
      <c r="AZ75" s="509"/>
      <c r="BA75" s="509"/>
      <c r="BB75" s="509"/>
      <c r="BC75" s="509"/>
      <c r="BD75" s="510"/>
      <c r="BE75" s="508"/>
      <c r="BF75" s="509"/>
      <c r="BG75" s="509"/>
      <c r="BH75" s="509"/>
      <c r="BI75" s="509"/>
      <c r="BJ75" s="510"/>
    </row>
    <row r="76" spans="1:62" ht="24" customHeight="1" thickBot="1" x14ac:dyDescent="0.4">
      <c r="A76" s="504"/>
      <c r="B76" s="654"/>
      <c r="C76" s="518"/>
      <c r="D76" s="519"/>
      <c r="E76" s="511"/>
      <c r="F76" s="512"/>
      <c r="G76" s="512"/>
      <c r="H76" s="512"/>
      <c r="I76" s="512"/>
      <c r="J76" s="513"/>
      <c r="K76" s="511"/>
      <c r="L76" s="512"/>
      <c r="M76" s="512"/>
      <c r="N76" s="512"/>
      <c r="O76" s="512"/>
      <c r="P76" s="513"/>
      <c r="Q76" s="511"/>
      <c r="R76" s="512"/>
      <c r="S76" s="512"/>
      <c r="T76" s="512"/>
      <c r="U76" s="512"/>
      <c r="V76" s="513"/>
      <c r="W76" s="518"/>
      <c r="X76" s="519"/>
      <c r="Y76" s="511"/>
      <c r="Z76" s="512"/>
      <c r="AA76" s="512"/>
      <c r="AB76" s="512"/>
      <c r="AC76" s="512"/>
      <c r="AD76" s="513"/>
      <c r="AE76" s="511"/>
      <c r="AF76" s="512"/>
      <c r="AG76" s="512"/>
      <c r="AH76" s="512"/>
      <c r="AI76" s="512"/>
      <c r="AJ76" s="513"/>
      <c r="AK76" s="511"/>
      <c r="AL76" s="512"/>
      <c r="AM76" s="512"/>
      <c r="AN76" s="512"/>
      <c r="AO76" s="512"/>
      <c r="AP76" s="513"/>
      <c r="AQ76" s="518"/>
      <c r="AR76" s="519"/>
      <c r="AS76" s="511"/>
      <c r="AT76" s="512"/>
      <c r="AU76" s="512"/>
      <c r="AV76" s="512"/>
      <c r="AW76" s="512"/>
      <c r="AX76" s="513"/>
      <c r="AY76" s="511"/>
      <c r="AZ76" s="512"/>
      <c r="BA76" s="512"/>
      <c r="BB76" s="512"/>
      <c r="BC76" s="512"/>
      <c r="BD76" s="513"/>
      <c r="BE76" s="511"/>
      <c r="BF76" s="512"/>
      <c r="BG76" s="512"/>
      <c r="BH76" s="512"/>
      <c r="BI76" s="512"/>
      <c r="BJ76" s="513"/>
    </row>
    <row r="77" spans="1:62" ht="30" customHeight="1" thickTop="1" x14ac:dyDescent="0.35">
      <c r="A77" s="504"/>
      <c r="B77" s="654"/>
      <c r="C77" s="514" t="s">
        <v>88</v>
      </c>
      <c r="D77" s="515"/>
      <c r="E77" s="505">
        <v>45</v>
      </c>
      <c r="F77" s="506"/>
      <c r="G77" s="506"/>
      <c r="H77" s="506"/>
      <c r="I77" s="506"/>
      <c r="J77" s="507"/>
      <c r="K77" s="505">
        <v>60</v>
      </c>
      <c r="L77" s="506"/>
      <c r="M77" s="506"/>
      <c r="N77" s="506"/>
      <c r="O77" s="506"/>
      <c r="P77" s="507"/>
      <c r="Q77" s="505">
        <v>90</v>
      </c>
      <c r="R77" s="506"/>
      <c r="S77" s="506"/>
      <c r="T77" s="506"/>
      <c r="U77" s="506"/>
      <c r="V77" s="507"/>
      <c r="W77" s="514" t="s">
        <v>88</v>
      </c>
      <c r="X77" s="515"/>
      <c r="Y77" s="505">
        <v>75</v>
      </c>
      <c r="Z77" s="506"/>
      <c r="AA77" s="506"/>
      <c r="AB77" s="506"/>
      <c r="AC77" s="506"/>
      <c r="AD77" s="507"/>
      <c r="AE77" s="505">
        <v>45</v>
      </c>
      <c r="AF77" s="506"/>
      <c r="AG77" s="506"/>
      <c r="AH77" s="506"/>
      <c r="AI77" s="506"/>
      <c r="AJ77" s="507"/>
      <c r="AK77" s="505">
        <v>75</v>
      </c>
      <c r="AL77" s="506"/>
      <c r="AM77" s="506"/>
      <c r="AN77" s="506"/>
      <c r="AO77" s="506"/>
      <c r="AP77" s="507"/>
      <c r="AQ77" s="514" t="s">
        <v>88</v>
      </c>
      <c r="AR77" s="515"/>
      <c r="AS77" s="505">
        <v>105</v>
      </c>
      <c r="AT77" s="506"/>
      <c r="AU77" s="506"/>
      <c r="AV77" s="506"/>
      <c r="AW77" s="506"/>
      <c r="AX77" s="507"/>
      <c r="AY77" s="505">
        <v>120</v>
      </c>
      <c r="AZ77" s="506"/>
      <c r="BA77" s="506"/>
      <c r="BB77" s="506"/>
      <c r="BC77" s="506"/>
      <c r="BD77" s="507"/>
      <c r="BE77" s="505">
        <v>104</v>
      </c>
      <c r="BF77" s="506"/>
      <c r="BG77" s="506"/>
      <c r="BH77" s="506"/>
      <c r="BI77" s="506"/>
      <c r="BJ77" s="507"/>
    </row>
    <row r="78" spans="1:62" ht="30" customHeight="1" x14ac:dyDescent="0.35">
      <c r="A78" s="504"/>
      <c r="B78" s="654"/>
      <c r="C78" s="516"/>
      <c r="D78" s="517"/>
      <c r="E78" s="508"/>
      <c r="F78" s="509"/>
      <c r="G78" s="509"/>
      <c r="H78" s="509"/>
      <c r="I78" s="509"/>
      <c r="J78" s="510"/>
      <c r="K78" s="508"/>
      <c r="L78" s="509"/>
      <c r="M78" s="509"/>
      <c r="N78" s="509"/>
      <c r="O78" s="509"/>
      <c r="P78" s="510"/>
      <c r="Q78" s="508"/>
      <c r="R78" s="509"/>
      <c r="S78" s="509"/>
      <c r="T78" s="509"/>
      <c r="U78" s="509"/>
      <c r="V78" s="510"/>
      <c r="W78" s="516"/>
      <c r="X78" s="517"/>
      <c r="Y78" s="508"/>
      <c r="Z78" s="509"/>
      <c r="AA78" s="509"/>
      <c r="AB78" s="509"/>
      <c r="AC78" s="509"/>
      <c r="AD78" s="510"/>
      <c r="AE78" s="508"/>
      <c r="AF78" s="509"/>
      <c r="AG78" s="509"/>
      <c r="AH78" s="509"/>
      <c r="AI78" s="509"/>
      <c r="AJ78" s="510"/>
      <c r="AK78" s="508"/>
      <c r="AL78" s="509"/>
      <c r="AM78" s="509"/>
      <c r="AN78" s="509"/>
      <c r="AO78" s="509"/>
      <c r="AP78" s="510"/>
      <c r="AQ78" s="516"/>
      <c r="AR78" s="517"/>
      <c r="AS78" s="508"/>
      <c r="AT78" s="509"/>
      <c r="AU78" s="509"/>
      <c r="AV78" s="509"/>
      <c r="AW78" s="509"/>
      <c r="AX78" s="510"/>
      <c r="AY78" s="508"/>
      <c r="AZ78" s="509"/>
      <c r="BA78" s="509"/>
      <c r="BB78" s="509"/>
      <c r="BC78" s="509"/>
      <c r="BD78" s="510"/>
      <c r="BE78" s="508"/>
      <c r="BF78" s="509"/>
      <c r="BG78" s="509"/>
      <c r="BH78" s="509"/>
      <c r="BI78" s="509"/>
      <c r="BJ78" s="510"/>
    </row>
    <row r="79" spans="1:62" ht="30" customHeight="1" thickBot="1" x14ac:dyDescent="0.4">
      <c r="A79" s="504"/>
      <c r="B79" s="654"/>
      <c r="C79" s="518"/>
      <c r="D79" s="519"/>
      <c r="E79" s="511"/>
      <c r="F79" s="512"/>
      <c r="G79" s="512"/>
      <c r="H79" s="512"/>
      <c r="I79" s="512"/>
      <c r="J79" s="513"/>
      <c r="K79" s="511"/>
      <c r="L79" s="512"/>
      <c r="M79" s="512"/>
      <c r="N79" s="512"/>
      <c r="O79" s="512"/>
      <c r="P79" s="513"/>
      <c r="Q79" s="511"/>
      <c r="R79" s="512"/>
      <c r="S79" s="512"/>
      <c r="T79" s="512"/>
      <c r="U79" s="512"/>
      <c r="V79" s="513"/>
      <c r="W79" s="518"/>
      <c r="X79" s="519"/>
      <c r="Y79" s="511"/>
      <c r="Z79" s="512"/>
      <c r="AA79" s="512"/>
      <c r="AB79" s="512"/>
      <c r="AC79" s="512"/>
      <c r="AD79" s="513"/>
      <c r="AE79" s="511"/>
      <c r="AF79" s="512"/>
      <c r="AG79" s="512"/>
      <c r="AH79" s="512"/>
      <c r="AI79" s="512"/>
      <c r="AJ79" s="513"/>
      <c r="AK79" s="511"/>
      <c r="AL79" s="512"/>
      <c r="AM79" s="512"/>
      <c r="AN79" s="512"/>
      <c r="AO79" s="512"/>
      <c r="AP79" s="513"/>
      <c r="AQ79" s="518"/>
      <c r="AR79" s="519"/>
      <c r="AS79" s="511"/>
      <c r="AT79" s="512"/>
      <c r="AU79" s="512"/>
      <c r="AV79" s="512"/>
      <c r="AW79" s="512"/>
      <c r="AX79" s="513"/>
      <c r="AY79" s="511"/>
      <c r="AZ79" s="512"/>
      <c r="BA79" s="512"/>
      <c r="BB79" s="512"/>
      <c r="BC79" s="512"/>
      <c r="BD79" s="513"/>
      <c r="BE79" s="511"/>
      <c r="BF79" s="512"/>
      <c r="BG79" s="512"/>
      <c r="BH79" s="512"/>
      <c r="BI79" s="512"/>
      <c r="BJ79" s="513"/>
    </row>
    <row r="80" spans="1:62" ht="15" thickTop="1" x14ac:dyDescent="0.35"/>
  </sheetData>
  <mergeCells count="207">
    <mergeCell ref="AD5:AJ5"/>
    <mergeCell ref="AK5:AQ5"/>
    <mergeCell ref="AT5:AZ5"/>
    <mergeCell ref="BA5:BB5"/>
    <mergeCell ref="AK4:AQ4"/>
    <mergeCell ref="AT4:AZ4"/>
    <mergeCell ref="BA4:BB4"/>
    <mergeCell ref="A3:B79"/>
    <mergeCell ref="C3:F7"/>
    <mergeCell ref="AK3:AS3"/>
    <mergeCell ref="AT3:BD3"/>
    <mergeCell ref="Q3:W7"/>
    <mergeCell ref="X3:AJ4"/>
    <mergeCell ref="X5:AB5"/>
    <mergeCell ref="X6:AB7"/>
    <mergeCell ref="C8:BJ10"/>
    <mergeCell ref="C11:V12"/>
    <mergeCell ref="W11:AP12"/>
    <mergeCell ref="AQ11:BJ12"/>
    <mergeCell ref="AK7:AQ7"/>
    <mergeCell ref="AT7:AZ7"/>
    <mergeCell ref="BA7:BB7"/>
    <mergeCell ref="AD6:AJ7"/>
    <mergeCell ref="AK6:AQ6"/>
    <mergeCell ref="AT6:AZ6"/>
    <mergeCell ref="BA6:BB6"/>
    <mergeCell ref="AE13:AJ13"/>
    <mergeCell ref="AK13:AP13"/>
    <mergeCell ref="AQ13:AR13"/>
    <mergeCell ref="AS13:AX13"/>
    <mergeCell ref="AY13:BD13"/>
    <mergeCell ref="BE13:BJ13"/>
    <mergeCell ref="C13:D13"/>
    <mergeCell ref="E13:J13"/>
    <mergeCell ref="K13:P13"/>
    <mergeCell ref="Q13:V13"/>
    <mergeCell ref="W13:X13"/>
    <mergeCell ref="Y13:AD13"/>
    <mergeCell ref="C15:D15"/>
    <mergeCell ref="W15:X15"/>
    <mergeCell ref="AQ15:AR15"/>
    <mergeCell ref="AE14:AJ14"/>
    <mergeCell ref="AK14:AP14"/>
    <mergeCell ref="AQ14:AR14"/>
    <mergeCell ref="AS14:AX14"/>
    <mergeCell ref="AY14:BD14"/>
    <mergeCell ref="BE14:BJ14"/>
    <mergeCell ref="C14:D14"/>
    <mergeCell ref="E14:J14"/>
    <mergeCell ref="K14:P14"/>
    <mergeCell ref="Q14:V14"/>
    <mergeCell ref="W14:X14"/>
    <mergeCell ref="Y14:AD14"/>
    <mergeCell ref="C26:D30"/>
    <mergeCell ref="W26:X30"/>
    <mergeCell ref="AQ26:AR30"/>
    <mergeCell ref="C21:D25"/>
    <mergeCell ref="W21:X25"/>
    <mergeCell ref="AQ21:AR25"/>
    <mergeCell ref="C16:D20"/>
    <mergeCell ref="W16:X20"/>
    <mergeCell ref="AQ16:AR20"/>
    <mergeCell ref="C39:D41"/>
    <mergeCell ref="W39:X41"/>
    <mergeCell ref="AQ39:AR41"/>
    <mergeCell ref="C36:D38"/>
    <mergeCell ref="W36:X38"/>
    <mergeCell ref="AQ36:AR38"/>
    <mergeCell ref="C31:D35"/>
    <mergeCell ref="W31:X35"/>
    <mergeCell ref="AQ31:AR35"/>
    <mergeCell ref="C48:V48"/>
    <mergeCell ref="W48:AP48"/>
    <mergeCell ref="AQ48:BJ48"/>
    <mergeCell ref="C45:D47"/>
    <mergeCell ref="W45:X47"/>
    <mergeCell ref="AQ45:AR47"/>
    <mergeCell ref="C42:D44"/>
    <mergeCell ref="W42:X44"/>
    <mergeCell ref="AQ42:AR44"/>
    <mergeCell ref="Y51:AP51"/>
    <mergeCell ref="AS51:BJ51"/>
    <mergeCell ref="C49:D51"/>
    <mergeCell ref="E49:V49"/>
    <mergeCell ref="W49:X51"/>
    <mergeCell ref="Y49:AP49"/>
    <mergeCell ref="AQ49:AR51"/>
    <mergeCell ref="AS49:BJ49"/>
    <mergeCell ref="E50:V50"/>
    <mergeCell ref="Y50:AP50"/>
    <mergeCell ref="AS50:BJ50"/>
    <mergeCell ref="E51:V51"/>
    <mergeCell ref="AS53:AX53"/>
    <mergeCell ref="AY53:BD53"/>
    <mergeCell ref="BE53:BJ53"/>
    <mergeCell ref="W52:X54"/>
    <mergeCell ref="BE52:BJ52"/>
    <mergeCell ref="BE54:BJ54"/>
    <mergeCell ref="Y52:AD52"/>
    <mergeCell ref="AE52:AJ52"/>
    <mergeCell ref="AK52:AP52"/>
    <mergeCell ref="AQ52:AR54"/>
    <mergeCell ref="AS52:AX52"/>
    <mergeCell ref="AY52:BD52"/>
    <mergeCell ref="C55:D60"/>
    <mergeCell ref="E55:V60"/>
    <mergeCell ref="W55:X60"/>
    <mergeCell ref="Y55:AP60"/>
    <mergeCell ref="AQ55:AR60"/>
    <mergeCell ref="AS55:BJ60"/>
    <mergeCell ref="E54:J54"/>
    <mergeCell ref="K54:P54"/>
    <mergeCell ref="Q54:V54"/>
    <mergeCell ref="Y54:AD54"/>
    <mergeCell ref="AE54:AJ54"/>
    <mergeCell ref="AK54:AP54"/>
    <mergeCell ref="AS54:AX54"/>
    <mergeCell ref="AY54:BD54"/>
    <mergeCell ref="C52:D54"/>
    <mergeCell ref="E52:J52"/>
    <mergeCell ref="K52:P52"/>
    <mergeCell ref="Q52:V52"/>
    <mergeCell ref="E53:J53"/>
    <mergeCell ref="K53:P53"/>
    <mergeCell ref="Q53:V53"/>
    <mergeCell ref="Y53:AD53"/>
    <mergeCell ref="AE53:AJ53"/>
    <mergeCell ref="AK53:AP53"/>
    <mergeCell ref="BE61:BJ63"/>
    <mergeCell ref="Y61:AD63"/>
    <mergeCell ref="AE61:AJ63"/>
    <mergeCell ref="AK61:AP63"/>
    <mergeCell ref="AQ61:AR63"/>
    <mergeCell ref="AS61:AX63"/>
    <mergeCell ref="AY61:BD63"/>
    <mergeCell ref="C61:D63"/>
    <mergeCell ref="E61:J63"/>
    <mergeCell ref="K61:P63"/>
    <mergeCell ref="Q61:V63"/>
    <mergeCell ref="W61:X63"/>
    <mergeCell ref="BE67:BJ69"/>
    <mergeCell ref="C67:D69"/>
    <mergeCell ref="E67:J69"/>
    <mergeCell ref="K67:P69"/>
    <mergeCell ref="Q67:V69"/>
    <mergeCell ref="W67:X69"/>
    <mergeCell ref="Y67:AD69"/>
    <mergeCell ref="AE67:AJ69"/>
    <mergeCell ref="AS64:AX66"/>
    <mergeCell ref="AY64:BD66"/>
    <mergeCell ref="BE64:BJ66"/>
    <mergeCell ref="C64:D66"/>
    <mergeCell ref="E64:J66"/>
    <mergeCell ref="K64:P66"/>
    <mergeCell ref="Q64:V66"/>
    <mergeCell ref="W64:X66"/>
    <mergeCell ref="Y64:AD66"/>
    <mergeCell ref="AE64:AJ66"/>
    <mergeCell ref="AK64:AP66"/>
    <mergeCell ref="AQ64:AR66"/>
    <mergeCell ref="C70:D73"/>
    <mergeCell ref="E70:J73"/>
    <mergeCell ref="K70:P73"/>
    <mergeCell ref="Q70:V73"/>
    <mergeCell ref="W70:X73"/>
    <mergeCell ref="AK67:AP69"/>
    <mergeCell ref="AQ67:AR69"/>
    <mergeCell ref="AS67:AX69"/>
    <mergeCell ref="AY67:BD69"/>
    <mergeCell ref="K74:P76"/>
    <mergeCell ref="Q74:V76"/>
    <mergeCell ref="W74:X76"/>
    <mergeCell ref="Y74:AD76"/>
    <mergeCell ref="AE74:AJ76"/>
    <mergeCell ref="AK74:AP76"/>
    <mergeCell ref="AQ74:AR76"/>
    <mergeCell ref="BE70:BJ73"/>
    <mergeCell ref="Y70:AD73"/>
    <mergeCell ref="AE70:AJ73"/>
    <mergeCell ref="AK70:AP73"/>
    <mergeCell ref="AQ70:AR73"/>
    <mergeCell ref="AS70:AX73"/>
    <mergeCell ref="AY70:BD73"/>
    <mergeCell ref="G3:P3"/>
    <mergeCell ref="G4:P4"/>
    <mergeCell ref="G5:P5"/>
    <mergeCell ref="G6:P6"/>
    <mergeCell ref="G7:P7"/>
    <mergeCell ref="BE3:BJ7"/>
    <mergeCell ref="A1:BJ2"/>
    <mergeCell ref="AK77:AP79"/>
    <mergeCell ref="AQ77:AR79"/>
    <mergeCell ref="AS77:AX79"/>
    <mergeCell ref="AY77:BD79"/>
    <mergeCell ref="BE77:BJ79"/>
    <mergeCell ref="C77:D79"/>
    <mergeCell ref="E77:J79"/>
    <mergeCell ref="K77:P79"/>
    <mergeCell ref="Q77:V79"/>
    <mergeCell ref="W77:X79"/>
    <mergeCell ref="Y77:AD79"/>
    <mergeCell ref="AE77:AJ79"/>
    <mergeCell ref="AS74:AX76"/>
    <mergeCell ref="AY74:BD76"/>
    <mergeCell ref="BE74:BJ76"/>
    <mergeCell ref="C74:D76"/>
    <mergeCell ref="E74:J76"/>
  </mergeCells>
  <conditionalFormatting sqref="E61:V66 Y61:AP66 AS61:BJ66 AS70:BJ73 Y70:AP73 E70:V73">
    <cfRule type="colorScale" priority="1">
      <colorScale>
        <cfvo type="num" val="0"/>
        <cfvo type="num" val="10"/>
        <color rgb="FF00B050"/>
        <color rgb="FFC00000"/>
      </colorScale>
    </cfRule>
  </conditionalFormatting>
  <conditionalFormatting sqref="E67:V69 Y67:AP69 AS67:BJ69">
    <cfRule type="colorScale" priority="2">
      <colorScale>
        <cfvo type="num" val="0"/>
        <cfvo type="num" val="10"/>
        <color rgb="FFC00000"/>
        <color rgb="FF00B050"/>
      </colorScale>
    </cfRule>
  </conditionalFormatting>
  <conditionalFormatting sqref="E74:V76 Y74:AP76 AS74:BJ76">
    <cfRule type="colorScale" priority="5">
      <colorScale>
        <cfvo type="num" val="0"/>
        <cfvo type="num" val="6"/>
        <color rgb="FFC00000"/>
        <color theme="9"/>
      </colorScale>
    </cfRule>
  </conditionalFormatting>
  <conditionalFormatting sqref="E77:V79 Y77:AP79 AS77:BJ79">
    <cfRule type="iconSet" priority="4">
      <iconSet iconSet="3Flags">
        <cfvo type="percent" val="0"/>
        <cfvo type="num" val="30"/>
        <cfvo type="num" val="75"/>
      </iconSet>
    </cfRule>
  </conditionalFormatting>
  <conditionalFormatting sqref="F16:F20">
    <cfRule type="expression" priority="29">
      <formula>IF(AND($D16&gt;=59%,B1048576&lt;=69%),"8", IF(AND($D16&gt;=49,B1048576&lt;=59),"10", "yes"))</formula>
    </cfRule>
  </conditionalFormatting>
  <dataValidations count="6">
    <dataValidation type="list" allowBlank="1" showInputMessage="1" showErrorMessage="1" sqref="Y31:Y47 AE31:AE47 AY31:AY47 Q39:Q41 Y21:Y25 AS31:AS47 AK31:AK47 K45:K47 E21:E25 AS21:AS25 BE22:BE25 AY21:AY25 E31:E35 AE21:AE25 E45:E47 AK21:AK25 Q45 Q31:Q35 K31:K35 K39:K41 E39:E41 BE31:BE47" xr:uid="{355D0788-6D40-43BF-A202-97DD2E2E7415}">
      <formula1>"10s, 15s, 20s, 30s, 45s, 1m, 1.5m, 2m, 2.5m, 3m"</formula1>
    </dataValidation>
    <dataValidation type="list" allowBlank="1" showInputMessage="1" showErrorMessage="1" sqref="AK61 Q61 E61 K61 Y61 AS61 AE61 AY61 BE61 AK67 Q67 E67 K67 Y67 AS67 AE67 AY67 BE67 AS64 AS70 AK64 AE70 E70 Q64 BE64 AY64 Y64 AE64 Y70 AK70 BE70 AY70 E64 K64 Q70 K70" xr:uid="{17998A15-C6CA-4B71-8082-11F8E4825901}">
      <formula1>"1,2,3,4,5,6,7,8,9,10"</formula1>
    </dataValidation>
    <dataValidation type="list" allowBlank="1" showInputMessage="1" showErrorMessage="1" sqref="AZ31:AZ38 AT31:AT47 AZ42:AZ47 BF31:BF47" xr:uid="{21DB01F5-FBCB-45BE-A1A8-C5424217A725}">
      <formula1>"1,2,3,5,6,7,8,9,10,11,12,13,14,15"</formula1>
    </dataValidation>
    <dataValidation type="list" allowBlank="1" showInputMessage="1" showErrorMessage="1" sqref="AZ39:AZ41" xr:uid="{DB9562DE-FDAF-47BC-B47A-6FB66A14D9CB}">
      <formula1>"1,2,3,4,5,6,7,8,9,10,11,12,13,14,15"</formula1>
    </dataValidation>
    <dataValidation type="list" allowBlank="1" showInputMessage="1" showErrorMessage="1" sqref="BE74 AK74 Y74 AE74 AS74 AY74 E74 K74 Q74" xr:uid="{E11113E0-8666-4C74-BC98-06FFDB2B1FAF}">
      <formula1>"1,2,3,4,5,6"</formula1>
    </dataValidation>
    <dataValidation type="list" allowBlank="1" showInputMessage="1" showErrorMessage="1" sqref="E77:V79 Y77:AP79 AS77:BJ79" xr:uid="{1DBBE19C-4D88-4703-BD09-919647DC808E}">
      <formula1>"0,15,30,45,60,75,90,105,120,135,150,165,180,195,210"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EDBC2EFB-A481-4F48-AAFF-9D8C0D9C2B44}">
          <x14:formula1>
            <xm:f>'Control Panel'!$D$7:$D$54</xm:f>
          </x14:formula1>
          <xm:sqref>E16:E20 E26:E30 K16:K20 K26:K30 Q26:Q30 Q16:Q20 Y16:Y20 Y26:Y30 AE26:AE30 AE16:AE20 AK16:AK20 AK26:AK30 AS26:AS30 AS16:AS20 AY16:AY20 BE16:BE20 BE26:BE30 AY26:AY30</xm:sqref>
        </x14:dataValidation>
        <x14:dataValidation type="list" allowBlank="1" showInputMessage="1" showErrorMessage="1" xr:uid="{916E8F01-FB86-4B8A-BD5D-BB01CACDD32D}">
          <x14:formula1>
            <xm:f>'Athlete Directory'!$S$3:$AI$3</xm:f>
          </x14:formula1>
          <xm:sqref>C26:D30 W26:X30 AQ26:AR30</xm:sqref>
        </x14:dataValidation>
        <x14:dataValidation type="list" allowBlank="1" showInputMessage="1" showErrorMessage="1" xr:uid="{1C885FE8-94C8-4A2A-8138-4E3F1C469816}">
          <x14:formula1>
            <xm:f>'Athlete Directory'!$C$4:$C$40</xm:f>
          </x14:formula1>
          <xm:sqref>X6 AC6:AC7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4D23-FE82-477B-9AA5-315FB6956F3F}">
  <sheetPr codeName="Sheet2"/>
  <dimension ref="B4:G62"/>
  <sheetViews>
    <sheetView workbookViewId="0">
      <selection activeCell="F9" sqref="F9"/>
    </sheetView>
  </sheetViews>
  <sheetFormatPr defaultRowHeight="14.5" x14ac:dyDescent="0.35"/>
  <sheetData>
    <row r="4" spans="2:7" ht="15" thickBot="1" x14ac:dyDescent="0.4"/>
    <row r="5" spans="2:7" ht="15.5" thickTop="1" thickBot="1" x14ac:dyDescent="0.4">
      <c r="C5" s="707" t="s">
        <v>322</v>
      </c>
      <c r="D5" s="708"/>
      <c r="E5" s="709"/>
      <c r="G5" s="246" t="s">
        <v>323</v>
      </c>
    </row>
    <row r="6" spans="2:7" ht="15.5" thickTop="1" thickBot="1" x14ac:dyDescent="0.4">
      <c r="C6" s="247" t="s">
        <v>324</v>
      </c>
      <c r="D6" s="248" t="s">
        <v>325</v>
      </c>
      <c r="E6" s="249" t="s">
        <v>26</v>
      </c>
      <c r="G6" s="250" t="s">
        <v>326</v>
      </c>
    </row>
    <row r="7" spans="2:7" ht="15.5" thickTop="1" thickBot="1" x14ac:dyDescent="0.4">
      <c r="B7" t="s">
        <v>327</v>
      </c>
      <c r="C7" s="251">
        <v>1</v>
      </c>
      <c r="D7" s="252">
        <v>1</v>
      </c>
      <c r="E7" s="253">
        <v>10</v>
      </c>
      <c r="G7" s="254" t="s">
        <v>328</v>
      </c>
    </row>
    <row r="8" spans="2:7" ht="15.5" thickTop="1" thickBot="1" x14ac:dyDescent="0.4">
      <c r="C8" s="251">
        <v>2</v>
      </c>
      <c r="D8" s="252">
        <v>0.95</v>
      </c>
      <c r="E8" s="253">
        <v>10</v>
      </c>
      <c r="G8" s="254" t="s">
        <v>329</v>
      </c>
    </row>
    <row r="9" spans="2:7" ht="15.5" thickTop="1" thickBot="1" x14ac:dyDescent="0.4">
      <c r="C9" s="251">
        <v>3</v>
      </c>
      <c r="D9" s="252">
        <v>0.91</v>
      </c>
      <c r="E9" s="253">
        <v>10</v>
      </c>
      <c r="G9" s="254" t="s">
        <v>330</v>
      </c>
    </row>
    <row r="10" spans="2:7" ht="15.5" thickTop="1" thickBot="1" x14ac:dyDescent="0.4">
      <c r="C10" s="251">
        <v>4</v>
      </c>
      <c r="D10" s="255">
        <v>0.87</v>
      </c>
      <c r="E10" s="253">
        <v>10</v>
      </c>
      <c r="G10" s="254" t="s">
        <v>38</v>
      </c>
    </row>
    <row r="11" spans="2:7" ht="15.5" thickTop="1" thickBot="1" x14ac:dyDescent="0.4">
      <c r="C11" s="251">
        <v>5</v>
      </c>
      <c r="D11" s="252">
        <v>0.85</v>
      </c>
      <c r="E11" s="253">
        <v>10</v>
      </c>
      <c r="G11" s="254" t="s">
        <v>33</v>
      </c>
    </row>
    <row r="12" spans="2:7" ht="15.5" thickTop="1" thickBot="1" x14ac:dyDescent="0.4">
      <c r="C12" s="251">
        <v>6</v>
      </c>
      <c r="D12" s="252">
        <v>0.83</v>
      </c>
      <c r="E12" s="253">
        <v>10</v>
      </c>
      <c r="G12" s="254" t="s">
        <v>41</v>
      </c>
    </row>
    <row r="13" spans="2:7" ht="15.5" thickTop="1" thickBot="1" x14ac:dyDescent="0.4">
      <c r="C13" s="251">
        <v>7</v>
      </c>
      <c r="D13" s="252">
        <v>0.81</v>
      </c>
      <c r="E13" s="253">
        <v>10</v>
      </c>
      <c r="G13" s="254" t="s">
        <v>331</v>
      </c>
    </row>
    <row r="14" spans="2:7" ht="15.5" thickTop="1" thickBot="1" x14ac:dyDescent="0.4">
      <c r="C14" s="251">
        <v>8</v>
      </c>
      <c r="D14" s="252">
        <v>0.79</v>
      </c>
      <c r="E14" s="253">
        <v>10</v>
      </c>
      <c r="G14" s="254" t="s">
        <v>332</v>
      </c>
    </row>
    <row r="15" spans="2:7" ht="15.5" thickTop="1" thickBot="1" x14ac:dyDescent="0.4">
      <c r="B15" t="s">
        <v>333</v>
      </c>
      <c r="C15" s="251">
        <v>1</v>
      </c>
      <c r="D15" s="252">
        <v>0.95099999999999996</v>
      </c>
      <c r="E15" s="253">
        <v>9</v>
      </c>
      <c r="G15" s="254" t="s">
        <v>334</v>
      </c>
    </row>
    <row r="16" spans="2:7" ht="15.5" thickTop="1" thickBot="1" x14ac:dyDescent="0.4">
      <c r="C16" s="251">
        <v>2</v>
      </c>
      <c r="D16" s="252">
        <v>0.91100000000000003</v>
      </c>
      <c r="E16" s="253">
        <v>9</v>
      </c>
      <c r="G16" s="254" t="s">
        <v>335</v>
      </c>
    </row>
    <row r="17" spans="2:7" ht="15.5" thickTop="1" thickBot="1" x14ac:dyDescent="0.4">
      <c r="C17" s="251">
        <v>3</v>
      </c>
      <c r="D17" s="252">
        <v>0.871</v>
      </c>
      <c r="E17" s="253">
        <v>9</v>
      </c>
      <c r="G17" s="254" t="s">
        <v>336</v>
      </c>
    </row>
    <row r="18" spans="2:7" ht="15.5" thickTop="1" thickBot="1" x14ac:dyDescent="0.4">
      <c r="C18" s="251">
        <v>4</v>
      </c>
      <c r="D18" s="252">
        <v>0.85099999999999998</v>
      </c>
      <c r="E18" s="253">
        <v>9</v>
      </c>
      <c r="G18" s="254" t="s">
        <v>337</v>
      </c>
    </row>
    <row r="19" spans="2:7" ht="15.5" thickTop="1" thickBot="1" x14ac:dyDescent="0.4">
      <c r="C19" s="251">
        <v>5</v>
      </c>
      <c r="D19" s="252">
        <v>0.83099999999999996</v>
      </c>
      <c r="E19" s="253">
        <v>9</v>
      </c>
      <c r="G19" s="256" t="s">
        <v>338</v>
      </c>
    </row>
    <row r="20" spans="2:7" ht="15.5" thickTop="1" thickBot="1" x14ac:dyDescent="0.4">
      <c r="C20" s="251">
        <v>6</v>
      </c>
      <c r="D20" s="252">
        <v>0.81100000000000005</v>
      </c>
      <c r="E20" s="253">
        <v>9</v>
      </c>
    </row>
    <row r="21" spans="2:7" ht="15.5" thickTop="1" thickBot="1" x14ac:dyDescent="0.4">
      <c r="C21" s="251">
        <v>7</v>
      </c>
      <c r="D21" s="252">
        <v>0.79100000000000004</v>
      </c>
      <c r="E21" s="253">
        <v>9</v>
      </c>
    </row>
    <row r="22" spans="2:7" ht="15.5" thickTop="1" thickBot="1" x14ac:dyDescent="0.4">
      <c r="C22" s="251">
        <v>8</v>
      </c>
      <c r="D22" s="252">
        <v>0.76100000000000001</v>
      </c>
      <c r="E22" s="253">
        <v>9</v>
      </c>
    </row>
    <row r="23" spans="2:7" ht="15.5" thickTop="1" thickBot="1" x14ac:dyDescent="0.4">
      <c r="B23" t="s">
        <v>339</v>
      </c>
      <c r="C23" s="251">
        <v>1</v>
      </c>
      <c r="D23" s="252">
        <v>0.91200000000000003</v>
      </c>
      <c r="E23" s="253">
        <v>8</v>
      </c>
    </row>
    <row r="24" spans="2:7" ht="15.5" thickTop="1" thickBot="1" x14ac:dyDescent="0.4">
      <c r="C24" s="251">
        <v>2</v>
      </c>
      <c r="D24" s="252">
        <v>0.872</v>
      </c>
      <c r="E24" s="253">
        <v>8</v>
      </c>
    </row>
    <row r="25" spans="2:7" ht="15.5" thickTop="1" thickBot="1" x14ac:dyDescent="0.4">
      <c r="C25" s="251">
        <v>3</v>
      </c>
      <c r="D25" s="252">
        <v>0.85199999999999998</v>
      </c>
      <c r="E25" s="253">
        <v>8</v>
      </c>
    </row>
    <row r="26" spans="2:7" ht="15.5" thickTop="1" thickBot="1" x14ac:dyDescent="0.4">
      <c r="C26" s="251">
        <v>4</v>
      </c>
      <c r="D26" s="252">
        <v>0.83199999999999996</v>
      </c>
      <c r="E26" s="253">
        <v>8</v>
      </c>
    </row>
    <row r="27" spans="2:7" ht="15.5" thickTop="1" thickBot="1" x14ac:dyDescent="0.4">
      <c r="C27" s="251">
        <v>5</v>
      </c>
      <c r="D27" s="252">
        <v>0.81200000000000006</v>
      </c>
      <c r="E27" s="253">
        <v>8</v>
      </c>
    </row>
    <row r="28" spans="2:7" ht="15.5" thickTop="1" thickBot="1" x14ac:dyDescent="0.4">
      <c r="C28" s="251">
        <v>6</v>
      </c>
      <c r="D28" s="252">
        <v>0.79200000000000004</v>
      </c>
      <c r="E28" s="253">
        <v>8</v>
      </c>
    </row>
    <row r="29" spans="2:7" ht="15.5" thickTop="1" thickBot="1" x14ac:dyDescent="0.4">
      <c r="C29" s="251">
        <v>7</v>
      </c>
      <c r="D29" s="252">
        <v>0.76200000000000001</v>
      </c>
      <c r="E29" s="253">
        <v>8</v>
      </c>
    </row>
    <row r="30" spans="2:7" ht="15.5" thickTop="1" thickBot="1" x14ac:dyDescent="0.4">
      <c r="C30" s="251">
        <v>8</v>
      </c>
      <c r="D30" s="252">
        <v>0.73199999999999998</v>
      </c>
      <c r="E30" s="253">
        <v>8</v>
      </c>
    </row>
    <row r="31" spans="2:7" ht="15.5" thickTop="1" thickBot="1" x14ac:dyDescent="0.4">
      <c r="B31" t="s">
        <v>340</v>
      </c>
      <c r="C31" s="251">
        <v>1</v>
      </c>
      <c r="D31" s="252">
        <v>0.873</v>
      </c>
      <c r="E31" s="253">
        <v>7</v>
      </c>
    </row>
    <row r="32" spans="2:7" ht="15.5" thickTop="1" thickBot="1" x14ac:dyDescent="0.4">
      <c r="C32" s="251">
        <v>2</v>
      </c>
      <c r="D32" s="252">
        <v>0.85299999999999998</v>
      </c>
      <c r="E32" s="253">
        <v>7</v>
      </c>
    </row>
    <row r="33" spans="2:5" ht="15.5" thickTop="1" thickBot="1" x14ac:dyDescent="0.4">
      <c r="C33" s="251">
        <v>3</v>
      </c>
      <c r="D33" s="252">
        <v>0.83299999999999996</v>
      </c>
      <c r="E33" s="253">
        <v>7</v>
      </c>
    </row>
    <row r="34" spans="2:5" ht="15.5" thickTop="1" thickBot="1" x14ac:dyDescent="0.4">
      <c r="C34" s="251">
        <v>4</v>
      </c>
      <c r="D34" s="252">
        <v>0.81299999999999994</v>
      </c>
      <c r="E34" s="253">
        <v>7</v>
      </c>
    </row>
    <row r="35" spans="2:5" ht="15.5" thickTop="1" thickBot="1" x14ac:dyDescent="0.4">
      <c r="C35" s="251">
        <v>5</v>
      </c>
      <c r="D35" s="252">
        <v>0.79300000000000004</v>
      </c>
      <c r="E35" s="253">
        <v>7</v>
      </c>
    </row>
    <row r="36" spans="2:5" ht="15.5" thickTop="1" thickBot="1" x14ac:dyDescent="0.4">
      <c r="C36" s="251">
        <v>6</v>
      </c>
      <c r="D36" s="252">
        <v>0.76300000000000001</v>
      </c>
      <c r="E36" s="253">
        <v>7</v>
      </c>
    </row>
    <row r="37" spans="2:5" ht="15.5" thickTop="1" thickBot="1" x14ac:dyDescent="0.4">
      <c r="C37" s="251">
        <v>7</v>
      </c>
      <c r="D37" s="252">
        <v>0.73299999999999998</v>
      </c>
      <c r="E37" s="253">
        <v>7</v>
      </c>
    </row>
    <row r="38" spans="2:5" ht="15.5" thickTop="1" thickBot="1" x14ac:dyDescent="0.4">
      <c r="C38" s="251">
        <v>8</v>
      </c>
      <c r="D38" s="252">
        <v>0.70299999999999996</v>
      </c>
      <c r="E38" s="253">
        <v>7</v>
      </c>
    </row>
    <row r="39" spans="2:5" ht="15.5" thickTop="1" thickBot="1" x14ac:dyDescent="0.4">
      <c r="B39" t="s">
        <v>341</v>
      </c>
      <c r="C39" s="251">
        <v>1</v>
      </c>
      <c r="D39" s="252">
        <v>0.85399999999999998</v>
      </c>
      <c r="E39" s="253">
        <v>6</v>
      </c>
    </row>
    <row r="40" spans="2:5" ht="15.5" thickTop="1" thickBot="1" x14ac:dyDescent="0.4">
      <c r="C40" s="251">
        <v>2</v>
      </c>
      <c r="D40" s="252">
        <v>0.83399999999999996</v>
      </c>
      <c r="E40" s="253">
        <v>6</v>
      </c>
    </row>
    <row r="41" spans="2:5" ht="15.5" thickTop="1" thickBot="1" x14ac:dyDescent="0.4">
      <c r="C41" s="251">
        <v>3</v>
      </c>
      <c r="D41" s="252">
        <v>0.80400000000000005</v>
      </c>
      <c r="E41" s="253">
        <v>6</v>
      </c>
    </row>
    <row r="42" spans="2:5" ht="15.5" thickTop="1" thickBot="1" x14ac:dyDescent="0.4">
      <c r="C42" s="251">
        <v>4</v>
      </c>
      <c r="D42" s="252">
        <v>0.78400000000000003</v>
      </c>
      <c r="E42" s="253">
        <v>6</v>
      </c>
    </row>
    <row r="43" spans="2:5" ht="15.5" thickTop="1" thickBot="1" x14ac:dyDescent="0.4">
      <c r="C43" s="251">
        <v>5</v>
      </c>
      <c r="D43" s="252">
        <v>0.754</v>
      </c>
      <c r="E43" s="253">
        <v>6</v>
      </c>
    </row>
    <row r="44" spans="2:5" ht="15.5" thickTop="1" thickBot="1" x14ac:dyDescent="0.4">
      <c r="C44" s="251">
        <v>6</v>
      </c>
      <c r="D44" s="252">
        <v>0.73399999999999999</v>
      </c>
      <c r="E44" s="253">
        <v>6</v>
      </c>
    </row>
    <row r="45" spans="2:5" ht="15.5" thickTop="1" thickBot="1" x14ac:dyDescent="0.4">
      <c r="C45" s="251">
        <v>7</v>
      </c>
      <c r="D45" s="252">
        <v>0.70399999999999996</v>
      </c>
      <c r="E45" s="253">
        <v>6</v>
      </c>
    </row>
    <row r="46" spans="2:5" ht="15.5" thickTop="1" thickBot="1" x14ac:dyDescent="0.4">
      <c r="C46" s="251">
        <v>8</v>
      </c>
      <c r="D46" s="252">
        <v>0.68400000000000005</v>
      </c>
      <c r="E46" s="253">
        <v>6</v>
      </c>
    </row>
    <row r="47" spans="2:5" ht="15.5" thickTop="1" thickBot="1" x14ac:dyDescent="0.4">
      <c r="B47" t="s">
        <v>342</v>
      </c>
      <c r="C47" s="251">
        <v>1</v>
      </c>
      <c r="D47" s="252">
        <v>0.83499999999999996</v>
      </c>
      <c r="E47" s="253">
        <v>5</v>
      </c>
    </row>
    <row r="48" spans="2:5" ht="15.5" thickTop="1" thickBot="1" x14ac:dyDescent="0.4">
      <c r="C48" s="251">
        <v>2</v>
      </c>
      <c r="D48" s="252">
        <v>0.80500000000000005</v>
      </c>
      <c r="E48" s="253">
        <v>5</v>
      </c>
    </row>
    <row r="49" spans="3:5" ht="15.5" thickTop="1" thickBot="1" x14ac:dyDescent="0.4">
      <c r="C49" s="251">
        <v>3</v>
      </c>
      <c r="D49" s="252">
        <v>0.78500000000000003</v>
      </c>
      <c r="E49" s="253">
        <v>5</v>
      </c>
    </row>
    <row r="50" spans="3:5" ht="15.5" thickTop="1" thickBot="1" x14ac:dyDescent="0.4">
      <c r="C50" s="251">
        <v>4</v>
      </c>
      <c r="D50" s="252">
        <v>0.76500000000000001</v>
      </c>
      <c r="E50" s="253">
        <v>5</v>
      </c>
    </row>
    <row r="51" spans="3:5" ht="15.5" thickTop="1" thickBot="1" x14ac:dyDescent="0.4">
      <c r="C51" s="251">
        <v>5</v>
      </c>
      <c r="D51" s="252">
        <v>0.73499999999999999</v>
      </c>
      <c r="E51" s="253">
        <v>5</v>
      </c>
    </row>
    <row r="52" spans="3:5" ht="15.5" thickTop="1" thickBot="1" x14ac:dyDescent="0.4">
      <c r="C52" s="257">
        <v>6</v>
      </c>
      <c r="D52" s="258">
        <v>0.70499999999999996</v>
      </c>
      <c r="E52" s="259">
        <v>5</v>
      </c>
    </row>
    <row r="53" spans="3:5" ht="15.5" thickTop="1" thickBot="1" x14ac:dyDescent="0.4">
      <c r="C53" s="257">
        <v>7</v>
      </c>
      <c r="D53" s="258">
        <v>0.68500000000000005</v>
      </c>
      <c r="E53" s="259">
        <v>5</v>
      </c>
    </row>
    <row r="54" spans="3:5" ht="15.5" thickTop="1" thickBot="1" x14ac:dyDescent="0.4">
      <c r="C54" s="257">
        <v>8</v>
      </c>
      <c r="D54" s="258">
        <v>0.65500000000000003</v>
      </c>
      <c r="E54" s="259">
        <v>5</v>
      </c>
    </row>
    <row r="55" spans="3:5" ht="15.5" thickTop="1" thickBot="1" x14ac:dyDescent="0.4">
      <c r="C55" s="257">
        <v>1</v>
      </c>
      <c r="D55" s="258">
        <v>0.308</v>
      </c>
      <c r="E55" s="259">
        <v>2</v>
      </c>
    </row>
    <row r="56" spans="3:5" ht="15.5" thickTop="1" thickBot="1" x14ac:dyDescent="0.4">
      <c r="C56" s="257">
        <v>2</v>
      </c>
      <c r="D56" s="258">
        <v>0.28799999999999998</v>
      </c>
      <c r="E56" s="259">
        <v>2</v>
      </c>
    </row>
    <row r="57" spans="3:5" ht="15.5" thickTop="1" thickBot="1" x14ac:dyDescent="0.4">
      <c r="C57" s="257">
        <v>3</v>
      </c>
      <c r="D57" s="258">
        <v>0.25800000000000001</v>
      </c>
      <c r="E57" s="259">
        <v>2</v>
      </c>
    </row>
    <row r="58" spans="3:5" ht="15.5" thickTop="1" thickBot="1" x14ac:dyDescent="0.4">
      <c r="C58" s="257">
        <v>4</v>
      </c>
      <c r="D58" s="258">
        <v>0.23799999999999999</v>
      </c>
      <c r="E58" s="259">
        <v>2</v>
      </c>
    </row>
    <row r="59" spans="3:5" ht="15.5" thickTop="1" thickBot="1" x14ac:dyDescent="0.4">
      <c r="C59" s="257">
        <v>5</v>
      </c>
      <c r="D59" s="258">
        <v>0.20799999999999999</v>
      </c>
      <c r="E59" s="259">
        <v>2</v>
      </c>
    </row>
    <row r="60" spans="3:5" ht="15.5" thickTop="1" thickBot="1" x14ac:dyDescent="0.4">
      <c r="C60" s="257">
        <v>6</v>
      </c>
      <c r="D60" s="258">
        <v>0.188</v>
      </c>
      <c r="E60" s="259">
        <v>2</v>
      </c>
    </row>
    <row r="61" spans="3:5" ht="15.5" thickTop="1" thickBot="1" x14ac:dyDescent="0.4">
      <c r="C61" s="257">
        <v>7</v>
      </c>
      <c r="D61" s="258">
        <v>0.158</v>
      </c>
      <c r="E61" s="259">
        <v>2</v>
      </c>
    </row>
    <row r="62" spans="3:5" ht="15" thickTop="1" x14ac:dyDescent="0.35">
      <c r="C62" s="257">
        <v>8</v>
      </c>
      <c r="D62" s="258">
        <v>0.13800000000000001</v>
      </c>
      <c r="E62" s="259">
        <v>2</v>
      </c>
    </row>
  </sheetData>
  <mergeCells count="1">
    <mergeCell ref="C5:E5"/>
  </mergeCells>
  <dataValidations count="3">
    <dataValidation type="list" allowBlank="1" showInputMessage="1" showErrorMessage="1" sqref="D7:D62" xr:uid="{6FC9BCE9-1439-45B9-9100-3D33CB4887BE}">
      <formula1>$D$7:$D$62</formula1>
    </dataValidation>
    <dataValidation type="list" allowBlank="1" showInputMessage="1" showErrorMessage="1" sqref="C7:C62" xr:uid="{9E2D0C49-B138-4A9C-BE08-CE96D99F7609}">
      <formula1>"1,2,3,4,5,6,7,8"</formula1>
    </dataValidation>
    <dataValidation type="list" allowBlank="1" showInputMessage="1" showErrorMessage="1" sqref="E7:E62" xr:uid="{C3CAA56E-B309-4E38-8FAB-B83BC3135675}">
      <formula1>"10,9,8,7,6,5,4,3,2,1"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0A57-D2A4-4327-95F9-677FBFF3D6FB}">
  <sheetPr codeName="Sheet3"/>
  <dimension ref="B1:HJ41"/>
  <sheetViews>
    <sheetView zoomScale="50" zoomScaleNormal="50" workbookViewId="0">
      <selection activeCell="B5" sqref="B5"/>
    </sheetView>
  </sheetViews>
  <sheetFormatPr defaultRowHeight="14.5" x14ac:dyDescent="0.35"/>
  <cols>
    <col min="3" max="3" width="29.54296875" customWidth="1"/>
    <col min="4" max="212" width="25.54296875" customWidth="1"/>
    <col min="213" max="217" width="25.7265625" customWidth="1"/>
    <col min="218" max="218" width="25.7265625" style="245" customWidth="1"/>
  </cols>
  <sheetData>
    <row r="1" spans="2:218" ht="24.5" thickTop="1" thickBot="1" x14ac:dyDescent="0.4">
      <c r="C1" s="209"/>
      <c r="D1" s="210">
        <v>1</v>
      </c>
      <c r="E1" s="211">
        <f>D1+1</f>
        <v>2</v>
      </c>
      <c r="F1" s="211">
        <f t="shared" ref="F1:BQ1" si="0">E1+1</f>
        <v>3</v>
      </c>
      <c r="G1" s="211">
        <f t="shared" si="0"/>
        <v>4</v>
      </c>
      <c r="H1" s="211">
        <f t="shared" si="0"/>
        <v>5</v>
      </c>
      <c r="I1" s="211">
        <f t="shared" si="0"/>
        <v>6</v>
      </c>
      <c r="J1" s="211">
        <f t="shared" si="0"/>
        <v>7</v>
      </c>
      <c r="K1" s="211">
        <f t="shared" si="0"/>
        <v>8</v>
      </c>
      <c r="L1" s="211">
        <f t="shared" si="0"/>
        <v>9</v>
      </c>
      <c r="M1" s="211">
        <f t="shared" si="0"/>
        <v>10</v>
      </c>
      <c r="N1" s="211">
        <f t="shared" si="0"/>
        <v>11</v>
      </c>
      <c r="O1" s="211">
        <f t="shared" si="0"/>
        <v>12</v>
      </c>
      <c r="P1" s="211">
        <f t="shared" si="0"/>
        <v>13</v>
      </c>
      <c r="Q1" s="211">
        <f t="shared" si="0"/>
        <v>14</v>
      </c>
      <c r="R1" s="211">
        <f t="shared" si="0"/>
        <v>15</v>
      </c>
      <c r="S1" s="211">
        <f t="shared" si="0"/>
        <v>16</v>
      </c>
      <c r="T1" s="211">
        <f t="shared" si="0"/>
        <v>17</v>
      </c>
      <c r="U1" s="211">
        <f t="shared" si="0"/>
        <v>18</v>
      </c>
      <c r="V1" s="211">
        <f t="shared" si="0"/>
        <v>19</v>
      </c>
      <c r="W1" s="211">
        <f t="shared" si="0"/>
        <v>20</v>
      </c>
      <c r="X1" s="211">
        <f t="shared" si="0"/>
        <v>21</v>
      </c>
      <c r="Y1" s="211">
        <f t="shared" si="0"/>
        <v>22</v>
      </c>
      <c r="Z1" s="211">
        <f t="shared" si="0"/>
        <v>23</v>
      </c>
      <c r="AA1" s="211">
        <f t="shared" si="0"/>
        <v>24</v>
      </c>
      <c r="AB1" s="211">
        <f t="shared" si="0"/>
        <v>25</v>
      </c>
      <c r="AC1" s="211">
        <f t="shared" si="0"/>
        <v>26</v>
      </c>
      <c r="AD1" s="211">
        <f t="shared" si="0"/>
        <v>27</v>
      </c>
      <c r="AE1" s="211">
        <f t="shared" si="0"/>
        <v>28</v>
      </c>
      <c r="AF1" s="211">
        <f t="shared" si="0"/>
        <v>29</v>
      </c>
      <c r="AG1" s="211">
        <f t="shared" si="0"/>
        <v>30</v>
      </c>
      <c r="AH1" s="211">
        <f t="shared" si="0"/>
        <v>31</v>
      </c>
      <c r="AI1" s="211">
        <f t="shared" si="0"/>
        <v>32</v>
      </c>
      <c r="AJ1" s="211">
        <f t="shared" si="0"/>
        <v>33</v>
      </c>
      <c r="AK1" s="211">
        <f t="shared" si="0"/>
        <v>34</v>
      </c>
      <c r="AL1" s="211">
        <f t="shared" si="0"/>
        <v>35</v>
      </c>
      <c r="AM1" s="211">
        <f t="shared" si="0"/>
        <v>36</v>
      </c>
      <c r="AN1" s="211">
        <f t="shared" si="0"/>
        <v>37</v>
      </c>
      <c r="AO1" s="211">
        <f t="shared" si="0"/>
        <v>38</v>
      </c>
      <c r="AP1" s="211">
        <f t="shared" si="0"/>
        <v>39</v>
      </c>
      <c r="AQ1" s="211">
        <f t="shared" si="0"/>
        <v>40</v>
      </c>
      <c r="AR1" s="211">
        <f t="shared" si="0"/>
        <v>41</v>
      </c>
      <c r="AS1" s="211">
        <f t="shared" si="0"/>
        <v>42</v>
      </c>
      <c r="AT1" s="211">
        <f t="shared" si="0"/>
        <v>43</v>
      </c>
      <c r="AU1" s="211">
        <f t="shared" si="0"/>
        <v>44</v>
      </c>
      <c r="AV1" s="211">
        <f t="shared" si="0"/>
        <v>45</v>
      </c>
      <c r="AW1" s="211">
        <f t="shared" si="0"/>
        <v>46</v>
      </c>
      <c r="AX1" s="211">
        <f t="shared" si="0"/>
        <v>47</v>
      </c>
      <c r="AY1" s="211">
        <f t="shared" si="0"/>
        <v>48</v>
      </c>
      <c r="AZ1" s="211">
        <f t="shared" si="0"/>
        <v>49</v>
      </c>
      <c r="BA1" s="211">
        <f t="shared" si="0"/>
        <v>50</v>
      </c>
      <c r="BB1" s="211">
        <f t="shared" si="0"/>
        <v>51</v>
      </c>
      <c r="BC1" s="211">
        <f t="shared" si="0"/>
        <v>52</v>
      </c>
      <c r="BD1" s="211">
        <f t="shared" si="0"/>
        <v>53</v>
      </c>
      <c r="BE1" s="211">
        <f t="shared" si="0"/>
        <v>54</v>
      </c>
      <c r="BF1" s="211">
        <f t="shared" si="0"/>
        <v>55</v>
      </c>
      <c r="BG1" s="211">
        <f t="shared" si="0"/>
        <v>56</v>
      </c>
      <c r="BH1" s="211">
        <f t="shared" si="0"/>
        <v>57</v>
      </c>
      <c r="BI1" s="211">
        <f t="shared" si="0"/>
        <v>58</v>
      </c>
      <c r="BJ1" s="211">
        <f t="shared" si="0"/>
        <v>59</v>
      </c>
      <c r="BK1" s="211">
        <f t="shared" si="0"/>
        <v>60</v>
      </c>
      <c r="BL1" s="211">
        <f t="shared" si="0"/>
        <v>61</v>
      </c>
      <c r="BM1" s="211">
        <f t="shared" si="0"/>
        <v>62</v>
      </c>
      <c r="BN1" s="211">
        <f t="shared" si="0"/>
        <v>63</v>
      </c>
      <c r="BO1" s="211">
        <f t="shared" si="0"/>
        <v>64</v>
      </c>
      <c r="BP1" s="211">
        <f t="shared" si="0"/>
        <v>65</v>
      </c>
      <c r="BQ1" s="211">
        <f t="shared" si="0"/>
        <v>66</v>
      </c>
      <c r="BR1" s="211">
        <f t="shared" ref="BR1:EC1" si="1">BQ1+1</f>
        <v>67</v>
      </c>
      <c r="BS1" s="211">
        <f t="shared" si="1"/>
        <v>68</v>
      </c>
      <c r="BT1" s="211">
        <f t="shared" si="1"/>
        <v>69</v>
      </c>
      <c r="BU1" s="211">
        <f t="shared" si="1"/>
        <v>70</v>
      </c>
      <c r="BV1" s="211">
        <f t="shared" si="1"/>
        <v>71</v>
      </c>
      <c r="BW1" s="211">
        <f t="shared" si="1"/>
        <v>72</v>
      </c>
      <c r="BX1" s="211">
        <f t="shared" si="1"/>
        <v>73</v>
      </c>
      <c r="BY1" s="211">
        <f t="shared" si="1"/>
        <v>74</v>
      </c>
      <c r="BZ1" s="211">
        <f t="shared" si="1"/>
        <v>75</v>
      </c>
      <c r="CA1" s="211">
        <f t="shared" si="1"/>
        <v>76</v>
      </c>
      <c r="CB1" s="211">
        <f t="shared" si="1"/>
        <v>77</v>
      </c>
      <c r="CC1" s="211">
        <f t="shared" si="1"/>
        <v>78</v>
      </c>
      <c r="CD1" s="211">
        <f t="shared" si="1"/>
        <v>79</v>
      </c>
      <c r="CE1" s="211">
        <f t="shared" si="1"/>
        <v>80</v>
      </c>
      <c r="CF1" s="211">
        <f t="shared" si="1"/>
        <v>81</v>
      </c>
      <c r="CG1" s="211">
        <f t="shared" si="1"/>
        <v>82</v>
      </c>
      <c r="CH1" s="211">
        <f t="shared" si="1"/>
        <v>83</v>
      </c>
      <c r="CI1" s="211">
        <f t="shared" si="1"/>
        <v>84</v>
      </c>
      <c r="CJ1" s="211">
        <f t="shared" si="1"/>
        <v>85</v>
      </c>
      <c r="CK1" s="211">
        <f t="shared" si="1"/>
        <v>86</v>
      </c>
      <c r="CL1" s="211">
        <f t="shared" si="1"/>
        <v>87</v>
      </c>
      <c r="CM1" s="211">
        <f t="shared" si="1"/>
        <v>88</v>
      </c>
      <c r="CN1" s="211">
        <f t="shared" si="1"/>
        <v>89</v>
      </c>
      <c r="CO1" s="211">
        <f t="shared" si="1"/>
        <v>90</v>
      </c>
      <c r="CP1" s="211">
        <f t="shared" si="1"/>
        <v>91</v>
      </c>
      <c r="CQ1" s="211">
        <f t="shared" si="1"/>
        <v>92</v>
      </c>
      <c r="CR1" s="211">
        <f t="shared" si="1"/>
        <v>93</v>
      </c>
      <c r="CS1" s="211">
        <f t="shared" si="1"/>
        <v>94</v>
      </c>
      <c r="CT1" s="211">
        <f t="shared" si="1"/>
        <v>95</v>
      </c>
      <c r="CU1" s="211">
        <f t="shared" si="1"/>
        <v>96</v>
      </c>
      <c r="CV1" s="211">
        <f t="shared" si="1"/>
        <v>97</v>
      </c>
      <c r="CW1" s="211">
        <f t="shared" si="1"/>
        <v>98</v>
      </c>
      <c r="CX1" s="211">
        <f t="shared" si="1"/>
        <v>99</v>
      </c>
      <c r="CY1" s="211">
        <f t="shared" si="1"/>
        <v>100</v>
      </c>
      <c r="CZ1" s="211">
        <f t="shared" si="1"/>
        <v>101</v>
      </c>
      <c r="DA1" s="211">
        <f t="shared" si="1"/>
        <v>102</v>
      </c>
      <c r="DB1" s="211">
        <f t="shared" si="1"/>
        <v>103</v>
      </c>
      <c r="DC1" s="211">
        <f t="shared" si="1"/>
        <v>104</v>
      </c>
      <c r="DD1" s="211">
        <f t="shared" si="1"/>
        <v>105</v>
      </c>
      <c r="DE1" s="211">
        <f t="shared" si="1"/>
        <v>106</v>
      </c>
      <c r="DF1" s="211">
        <f t="shared" si="1"/>
        <v>107</v>
      </c>
      <c r="DG1" s="211">
        <f t="shared" si="1"/>
        <v>108</v>
      </c>
      <c r="DH1" s="211">
        <f t="shared" si="1"/>
        <v>109</v>
      </c>
      <c r="DI1" s="211">
        <f t="shared" si="1"/>
        <v>110</v>
      </c>
      <c r="DJ1" s="211">
        <f t="shared" si="1"/>
        <v>111</v>
      </c>
      <c r="DK1" s="211">
        <f t="shared" si="1"/>
        <v>112</v>
      </c>
      <c r="DL1" s="211">
        <f t="shared" si="1"/>
        <v>113</v>
      </c>
      <c r="DM1" s="211">
        <f t="shared" si="1"/>
        <v>114</v>
      </c>
      <c r="DN1" s="211">
        <f t="shared" si="1"/>
        <v>115</v>
      </c>
      <c r="DO1" s="211">
        <f t="shared" si="1"/>
        <v>116</v>
      </c>
      <c r="DP1" s="211">
        <f t="shared" si="1"/>
        <v>117</v>
      </c>
      <c r="DQ1" s="211">
        <f t="shared" si="1"/>
        <v>118</v>
      </c>
      <c r="DR1" s="211">
        <f t="shared" si="1"/>
        <v>119</v>
      </c>
      <c r="DS1" s="211">
        <f t="shared" si="1"/>
        <v>120</v>
      </c>
      <c r="DT1" s="211">
        <f t="shared" si="1"/>
        <v>121</v>
      </c>
      <c r="DU1" s="211">
        <f t="shared" si="1"/>
        <v>122</v>
      </c>
      <c r="DV1" s="211">
        <f t="shared" si="1"/>
        <v>123</v>
      </c>
      <c r="DW1" s="211">
        <f t="shared" si="1"/>
        <v>124</v>
      </c>
      <c r="DX1" s="211">
        <f t="shared" si="1"/>
        <v>125</v>
      </c>
      <c r="DY1" s="211">
        <f t="shared" si="1"/>
        <v>126</v>
      </c>
      <c r="DZ1" s="211">
        <f t="shared" si="1"/>
        <v>127</v>
      </c>
      <c r="EA1" s="211">
        <f t="shared" si="1"/>
        <v>128</v>
      </c>
      <c r="EB1" s="211">
        <f t="shared" si="1"/>
        <v>129</v>
      </c>
      <c r="EC1" s="211">
        <f t="shared" si="1"/>
        <v>130</v>
      </c>
      <c r="ED1" s="211">
        <f t="shared" ref="ED1:GO1" si="2">EC1+1</f>
        <v>131</v>
      </c>
      <c r="EE1" s="211">
        <f t="shared" si="2"/>
        <v>132</v>
      </c>
      <c r="EF1" s="211">
        <f t="shared" si="2"/>
        <v>133</v>
      </c>
      <c r="EG1" s="211">
        <f t="shared" si="2"/>
        <v>134</v>
      </c>
      <c r="EH1" s="211">
        <f t="shared" si="2"/>
        <v>135</v>
      </c>
      <c r="EI1" s="211">
        <f t="shared" si="2"/>
        <v>136</v>
      </c>
      <c r="EJ1" s="211">
        <f t="shared" si="2"/>
        <v>137</v>
      </c>
      <c r="EK1" s="211">
        <f t="shared" si="2"/>
        <v>138</v>
      </c>
      <c r="EL1" s="211">
        <f t="shared" si="2"/>
        <v>139</v>
      </c>
      <c r="EM1" s="211">
        <f t="shared" si="2"/>
        <v>140</v>
      </c>
      <c r="EN1" s="211">
        <f t="shared" si="2"/>
        <v>141</v>
      </c>
      <c r="EO1" s="211">
        <f t="shared" si="2"/>
        <v>142</v>
      </c>
      <c r="EP1" s="211">
        <f t="shared" si="2"/>
        <v>143</v>
      </c>
      <c r="EQ1" s="211">
        <f t="shared" si="2"/>
        <v>144</v>
      </c>
      <c r="ER1" s="211">
        <f t="shared" si="2"/>
        <v>145</v>
      </c>
      <c r="ES1" s="211">
        <f t="shared" si="2"/>
        <v>146</v>
      </c>
      <c r="ET1" s="211">
        <f t="shared" si="2"/>
        <v>147</v>
      </c>
      <c r="EU1" s="211">
        <f t="shared" si="2"/>
        <v>148</v>
      </c>
      <c r="EV1" s="211">
        <f t="shared" si="2"/>
        <v>149</v>
      </c>
      <c r="EW1" s="211">
        <f t="shared" si="2"/>
        <v>150</v>
      </c>
      <c r="EX1" s="211">
        <f t="shared" si="2"/>
        <v>151</v>
      </c>
      <c r="EY1" s="211">
        <f t="shared" si="2"/>
        <v>152</v>
      </c>
      <c r="EZ1" s="211">
        <f t="shared" si="2"/>
        <v>153</v>
      </c>
      <c r="FA1" s="211">
        <f t="shared" si="2"/>
        <v>154</v>
      </c>
      <c r="FB1" s="211">
        <f t="shared" si="2"/>
        <v>155</v>
      </c>
      <c r="FC1" s="211">
        <f t="shared" si="2"/>
        <v>156</v>
      </c>
      <c r="FD1" s="211">
        <f t="shared" si="2"/>
        <v>157</v>
      </c>
      <c r="FE1" s="211">
        <f t="shared" si="2"/>
        <v>158</v>
      </c>
      <c r="FF1" s="211">
        <f t="shared" si="2"/>
        <v>159</v>
      </c>
      <c r="FG1" s="211">
        <f t="shared" si="2"/>
        <v>160</v>
      </c>
      <c r="FH1" s="211">
        <f t="shared" si="2"/>
        <v>161</v>
      </c>
      <c r="FI1" s="211">
        <f t="shared" si="2"/>
        <v>162</v>
      </c>
      <c r="FJ1" s="211">
        <f t="shared" si="2"/>
        <v>163</v>
      </c>
      <c r="FK1" s="211">
        <f t="shared" si="2"/>
        <v>164</v>
      </c>
      <c r="FL1" s="211">
        <f t="shared" si="2"/>
        <v>165</v>
      </c>
      <c r="FM1" s="211">
        <f t="shared" si="2"/>
        <v>166</v>
      </c>
      <c r="FN1" s="211">
        <f t="shared" si="2"/>
        <v>167</v>
      </c>
      <c r="FO1" s="211">
        <f t="shared" si="2"/>
        <v>168</v>
      </c>
      <c r="FP1" s="211">
        <f t="shared" si="2"/>
        <v>169</v>
      </c>
      <c r="FQ1" s="211">
        <f t="shared" si="2"/>
        <v>170</v>
      </c>
      <c r="FR1" s="211">
        <f t="shared" si="2"/>
        <v>171</v>
      </c>
      <c r="FS1" s="211">
        <f t="shared" si="2"/>
        <v>172</v>
      </c>
      <c r="FT1" s="211">
        <f t="shared" si="2"/>
        <v>173</v>
      </c>
      <c r="FU1" s="211">
        <f t="shared" si="2"/>
        <v>174</v>
      </c>
      <c r="FV1" s="211">
        <f t="shared" si="2"/>
        <v>175</v>
      </c>
      <c r="FW1" s="211">
        <f t="shared" si="2"/>
        <v>176</v>
      </c>
      <c r="FX1" s="211">
        <f t="shared" si="2"/>
        <v>177</v>
      </c>
      <c r="FY1" s="211">
        <f t="shared" si="2"/>
        <v>178</v>
      </c>
      <c r="FZ1" s="211">
        <f t="shared" si="2"/>
        <v>179</v>
      </c>
      <c r="GA1" s="211">
        <f t="shared" si="2"/>
        <v>180</v>
      </c>
      <c r="GB1" s="211">
        <f t="shared" si="2"/>
        <v>181</v>
      </c>
      <c r="GC1" s="211">
        <f t="shared" si="2"/>
        <v>182</v>
      </c>
      <c r="GD1" s="211">
        <f t="shared" si="2"/>
        <v>183</v>
      </c>
      <c r="GE1" s="211">
        <f t="shared" si="2"/>
        <v>184</v>
      </c>
      <c r="GF1" s="211">
        <f t="shared" si="2"/>
        <v>185</v>
      </c>
      <c r="GG1" s="211">
        <f t="shared" si="2"/>
        <v>186</v>
      </c>
      <c r="GH1" s="211">
        <f t="shared" si="2"/>
        <v>187</v>
      </c>
      <c r="GI1" s="211">
        <f t="shared" si="2"/>
        <v>188</v>
      </c>
      <c r="GJ1" s="211">
        <f t="shared" si="2"/>
        <v>189</v>
      </c>
      <c r="GK1" s="211">
        <f t="shared" si="2"/>
        <v>190</v>
      </c>
      <c r="GL1" s="211">
        <f t="shared" si="2"/>
        <v>191</v>
      </c>
      <c r="GM1" s="211">
        <f t="shared" si="2"/>
        <v>192</v>
      </c>
      <c r="GN1" s="211">
        <f t="shared" si="2"/>
        <v>193</v>
      </c>
      <c r="GO1" s="211">
        <f t="shared" si="2"/>
        <v>194</v>
      </c>
      <c r="GP1" s="211">
        <f t="shared" ref="GP1:HJ1" si="3">GO1+1</f>
        <v>195</v>
      </c>
      <c r="GQ1" s="211">
        <f t="shared" si="3"/>
        <v>196</v>
      </c>
      <c r="GR1" s="211">
        <f t="shared" si="3"/>
        <v>197</v>
      </c>
      <c r="GS1" s="211">
        <f t="shared" si="3"/>
        <v>198</v>
      </c>
      <c r="GT1" s="211">
        <f t="shared" si="3"/>
        <v>199</v>
      </c>
      <c r="GU1" s="211">
        <f t="shared" si="3"/>
        <v>200</v>
      </c>
      <c r="GV1" s="211">
        <f t="shared" si="3"/>
        <v>201</v>
      </c>
      <c r="GW1" s="211">
        <f t="shared" si="3"/>
        <v>202</v>
      </c>
      <c r="GX1" s="211">
        <f t="shared" si="3"/>
        <v>203</v>
      </c>
      <c r="GY1" s="211">
        <f t="shared" si="3"/>
        <v>204</v>
      </c>
      <c r="GZ1" s="211">
        <f t="shared" si="3"/>
        <v>205</v>
      </c>
      <c r="HA1" s="211">
        <f t="shared" si="3"/>
        <v>206</v>
      </c>
      <c r="HB1" s="211">
        <f t="shared" si="3"/>
        <v>207</v>
      </c>
      <c r="HC1" s="211">
        <f t="shared" si="3"/>
        <v>208</v>
      </c>
      <c r="HD1" s="211">
        <f t="shared" si="3"/>
        <v>209</v>
      </c>
      <c r="HE1" s="211">
        <f t="shared" si="3"/>
        <v>210</v>
      </c>
      <c r="HF1" s="211">
        <f t="shared" si="3"/>
        <v>211</v>
      </c>
      <c r="HG1" s="211">
        <f t="shared" si="3"/>
        <v>212</v>
      </c>
      <c r="HH1" s="211">
        <f t="shared" si="3"/>
        <v>213</v>
      </c>
      <c r="HI1" s="211">
        <f t="shared" si="3"/>
        <v>214</v>
      </c>
      <c r="HJ1" s="244">
        <f t="shared" si="3"/>
        <v>215</v>
      </c>
    </row>
    <row r="2" spans="2:218" ht="27" thickTop="1" thickBot="1" x14ac:dyDescent="0.4">
      <c r="C2" s="212" t="s">
        <v>89</v>
      </c>
      <c r="D2" s="711" t="s">
        <v>90</v>
      </c>
      <c r="E2" s="711"/>
      <c r="F2" s="711"/>
      <c r="G2" s="712"/>
      <c r="H2" s="710" t="s">
        <v>91</v>
      </c>
      <c r="I2" s="711"/>
      <c r="J2" s="711"/>
      <c r="K2" s="711"/>
      <c r="L2" s="711"/>
      <c r="M2" s="711"/>
      <c r="N2" s="711"/>
      <c r="O2" s="711"/>
      <c r="P2" s="711"/>
      <c r="Q2" s="711"/>
      <c r="R2" s="712"/>
      <c r="S2" s="710" t="s">
        <v>92</v>
      </c>
      <c r="T2" s="711"/>
      <c r="U2" s="711"/>
      <c r="V2" s="711"/>
      <c r="W2" s="711"/>
      <c r="X2" s="711"/>
      <c r="Y2" s="711"/>
      <c r="Z2" s="711"/>
      <c r="AA2" s="711"/>
      <c r="AB2" s="711"/>
      <c r="AC2" s="711"/>
      <c r="AD2" s="711"/>
      <c r="AE2" s="711"/>
      <c r="AF2" s="711"/>
      <c r="AG2" s="711"/>
      <c r="AH2" s="711"/>
      <c r="AI2" s="712"/>
      <c r="AJ2" s="710" t="s">
        <v>93</v>
      </c>
      <c r="AK2" s="711"/>
      <c r="AL2" s="711"/>
      <c r="AM2" s="711"/>
      <c r="AN2" s="711"/>
      <c r="AO2" s="711"/>
      <c r="AP2" s="711"/>
      <c r="AQ2" s="711"/>
      <c r="AR2" s="711"/>
      <c r="AS2" s="711"/>
      <c r="AT2" s="711"/>
      <c r="AU2" s="711"/>
      <c r="AV2" s="711"/>
      <c r="AW2" s="711"/>
      <c r="AX2" s="712"/>
      <c r="AY2" s="710" t="s">
        <v>94</v>
      </c>
      <c r="AZ2" s="711"/>
      <c r="BA2" s="711"/>
      <c r="BB2" s="711"/>
      <c r="BC2" s="711"/>
      <c r="BD2" s="711"/>
      <c r="BE2" s="711"/>
      <c r="BF2" s="711"/>
      <c r="BG2" s="711"/>
      <c r="BH2" s="711"/>
      <c r="BI2" s="711"/>
      <c r="BJ2" s="711"/>
      <c r="BK2" s="711"/>
      <c r="BL2" s="711"/>
      <c r="BM2" s="711"/>
      <c r="BN2" s="711"/>
      <c r="BO2" s="711"/>
      <c r="BP2" s="711"/>
      <c r="BQ2" s="711"/>
      <c r="BR2" s="711"/>
      <c r="BS2" s="713"/>
      <c r="BT2" s="710" t="s">
        <v>95</v>
      </c>
      <c r="BU2" s="711"/>
      <c r="BV2" s="711"/>
      <c r="BW2" s="711"/>
      <c r="BX2" s="711"/>
      <c r="BY2" s="711"/>
      <c r="BZ2" s="711"/>
      <c r="CA2" s="711"/>
      <c r="CB2" s="711" t="s">
        <v>96</v>
      </c>
      <c r="CC2" s="711"/>
      <c r="CD2" s="711"/>
      <c r="CE2" s="711"/>
      <c r="CF2" s="711"/>
      <c r="CG2" s="711"/>
      <c r="CH2" s="711"/>
      <c r="CI2" s="711"/>
      <c r="CJ2" s="711"/>
      <c r="CK2" s="711"/>
      <c r="CL2" s="711"/>
      <c r="CM2" s="711"/>
      <c r="CN2" s="711"/>
      <c r="CO2" s="711"/>
      <c r="CP2" s="711"/>
      <c r="CQ2" s="710" t="s">
        <v>97</v>
      </c>
      <c r="CR2" s="711"/>
      <c r="CS2" s="711"/>
      <c r="CT2" s="711"/>
      <c r="CU2" s="711"/>
      <c r="CV2" s="711"/>
      <c r="CW2" s="711"/>
      <c r="CX2" s="711"/>
      <c r="CY2" s="711"/>
      <c r="CZ2" s="711"/>
      <c r="DA2" s="711"/>
      <c r="DB2" s="711"/>
      <c r="DC2" s="711"/>
      <c r="DD2" s="711"/>
      <c r="DE2" s="711"/>
      <c r="DF2" s="711"/>
      <c r="DG2" s="712"/>
      <c r="DH2" s="710" t="s">
        <v>98</v>
      </c>
      <c r="DI2" s="711"/>
      <c r="DJ2" s="711"/>
      <c r="DK2" s="711"/>
      <c r="DL2" s="711"/>
      <c r="DM2" s="711"/>
      <c r="DN2" s="711"/>
      <c r="DO2" s="711"/>
      <c r="DP2" s="711"/>
      <c r="DQ2" s="711"/>
      <c r="DR2" s="711"/>
      <c r="DS2" s="711"/>
      <c r="DT2" s="711"/>
      <c r="DU2" s="711"/>
      <c r="DV2" s="712"/>
      <c r="DW2" s="710" t="s">
        <v>99</v>
      </c>
      <c r="DX2" s="711"/>
      <c r="DY2" s="711"/>
      <c r="DZ2" s="711"/>
      <c r="EA2" s="711"/>
      <c r="EB2" s="711"/>
      <c r="EC2" s="711"/>
      <c r="ED2" s="711"/>
      <c r="EE2" s="711"/>
      <c r="EF2" s="711"/>
      <c r="EG2" s="711"/>
      <c r="EH2" s="711"/>
      <c r="EI2" s="711"/>
      <c r="EJ2" s="711"/>
      <c r="EK2" s="711"/>
      <c r="EL2" s="712"/>
      <c r="EM2" s="710" t="s">
        <v>100</v>
      </c>
      <c r="EN2" s="711"/>
      <c r="EO2" s="711"/>
      <c r="EP2" s="711"/>
      <c r="EQ2" s="711"/>
      <c r="ER2" s="711"/>
      <c r="ES2" s="711"/>
      <c r="ET2" s="711"/>
      <c r="EU2" s="712"/>
      <c r="EV2" s="710" t="s">
        <v>101</v>
      </c>
      <c r="EW2" s="711"/>
      <c r="EX2" s="711"/>
      <c r="EY2" s="711"/>
      <c r="EZ2" s="711"/>
      <c r="FA2" s="711"/>
      <c r="FB2" s="711"/>
      <c r="FC2" s="711"/>
      <c r="FD2" s="711"/>
      <c r="FE2" s="711"/>
      <c r="FF2" s="711"/>
      <c r="FG2" s="711"/>
      <c r="FH2" s="711"/>
      <c r="FI2" s="711"/>
      <c r="FJ2" s="711"/>
      <c r="FK2" s="711"/>
      <c r="FL2" s="711"/>
      <c r="FM2" s="711"/>
      <c r="FN2" s="711"/>
      <c r="FO2" s="711"/>
      <c r="FP2" s="711"/>
      <c r="FQ2" s="711"/>
      <c r="FR2" s="711"/>
      <c r="FS2" s="711"/>
      <c r="FT2" s="711"/>
      <c r="FU2" s="711"/>
      <c r="FV2" s="711"/>
      <c r="FW2" s="712"/>
      <c r="FX2" s="710" t="s">
        <v>102</v>
      </c>
      <c r="FY2" s="711"/>
      <c r="FZ2" s="711"/>
      <c r="GA2" s="711"/>
      <c r="GB2" s="711"/>
      <c r="GC2" s="711"/>
      <c r="GD2" s="711"/>
      <c r="GE2" s="711"/>
      <c r="GF2" s="711"/>
      <c r="GG2" s="711"/>
      <c r="GH2" s="711"/>
      <c r="GI2" s="711"/>
      <c r="GJ2" s="711"/>
      <c r="GK2" s="711"/>
      <c r="GL2" s="711"/>
      <c r="GM2" s="711"/>
      <c r="GN2" s="711"/>
      <c r="GO2" s="711"/>
      <c r="GP2" s="711"/>
      <c r="GQ2" s="711"/>
      <c r="GR2" s="711"/>
      <c r="GS2" s="711"/>
      <c r="GT2" s="711"/>
      <c r="GU2" s="711"/>
      <c r="GV2" s="711"/>
      <c r="GW2" s="711"/>
      <c r="GX2" s="711"/>
      <c r="GY2" s="711"/>
      <c r="GZ2" s="711"/>
      <c r="HA2" s="711"/>
      <c r="HB2" s="711"/>
      <c r="HC2" s="711"/>
      <c r="HD2" s="711"/>
      <c r="HE2" s="712"/>
      <c r="HF2" s="710" t="s">
        <v>103</v>
      </c>
      <c r="HG2" s="711"/>
      <c r="HH2" s="711"/>
      <c r="HI2" s="711"/>
      <c r="HJ2" s="712"/>
    </row>
    <row r="3" spans="2:218" ht="33" thickTop="1" thickBot="1" x14ac:dyDescent="0.4">
      <c r="C3" s="213"/>
      <c r="D3" s="214" t="s">
        <v>110</v>
      </c>
      <c r="E3" s="214" t="s">
        <v>29</v>
      </c>
      <c r="F3" s="214" t="s">
        <v>354</v>
      </c>
      <c r="G3" s="214" t="s">
        <v>119</v>
      </c>
      <c r="H3" s="215" t="s">
        <v>104</v>
      </c>
      <c r="I3" s="216" t="s">
        <v>105</v>
      </c>
      <c r="J3" s="217" t="s">
        <v>106</v>
      </c>
      <c r="K3" s="217" t="s">
        <v>107</v>
      </c>
      <c r="L3" s="217" t="s">
        <v>108</v>
      </c>
      <c r="M3" s="217" t="s">
        <v>28</v>
      </c>
      <c r="N3" s="217" t="s">
        <v>109</v>
      </c>
      <c r="O3" s="214" t="s">
        <v>110</v>
      </c>
      <c r="P3" s="217" t="s">
        <v>27</v>
      </c>
      <c r="Q3" s="217" t="s">
        <v>29</v>
      </c>
      <c r="R3" s="217" t="s">
        <v>111</v>
      </c>
      <c r="S3" s="214" t="s">
        <v>8</v>
      </c>
      <c r="T3" s="217" t="s">
        <v>4</v>
      </c>
      <c r="U3" s="217" t="s">
        <v>112</v>
      </c>
      <c r="V3" s="217" t="s">
        <v>113</v>
      </c>
      <c r="W3" s="214" t="s">
        <v>114</v>
      </c>
      <c r="X3" s="214" t="s">
        <v>30</v>
      </c>
      <c r="Y3" s="214" t="s">
        <v>11</v>
      </c>
      <c r="Z3" s="214" t="s">
        <v>115</v>
      </c>
      <c r="AA3" s="214" t="s">
        <v>116</v>
      </c>
      <c r="AB3" s="217" t="s">
        <v>117</v>
      </c>
      <c r="AC3" s="217" t="s">
        <v>118</v>
      </c>
      <c r="AD3" s="214" t="s">
        <v>119</v>
      </c>
      <c r="AE3" s="214" t="s">
        <v>120</v>
      </c>
      <c r="AF3" s="214" t="s">
        <v>354</v>
      </c>
      <c r="AG3" s="214" t="s">
        <v>12</v>
      </c>
      <c r="AH3" s="217" t="s">
        <v>121</v>
      </c>
      <c r="AI3" s="217" t="s">
        <v>122</v>
      </c>
      <c r="AJ3" s="214" t="s">
        <v>56</v>
      </c>
      <c r="AK3" s="214" t="s">
        <v>123</v>
      </c>
      <c r="AL3" s="214" t="s">
        <v>124</v>
      </c>
      <c r="AM3" s="214" t="s">
        <v>125</v>
      </c>
      <c r="AN3" s="214" t="s">
        <v>126</v>
      </c>
      <c r="AO3" s="217" t="s">
        <v>127</v>
      </c>
      <c r="AP3" s="214" t="s">
        <v>51</v>
      </c>
      <c r="AQ3" s="214" t="s">
        <v>128</v>
      </c>
      <c r="AR3" s="214" t="s">
        <v>129</v>
      </c>
      <c r="AS3" s="214" t="s">
        <v>130</v>
      </c>
      <c r="AT3" s="214" t="s">
        <v>131</v>
      </c>
      <c r="AU3" s="217" t="s">
        <v>132</v>
      </c>
      <c r="AV3" s="217" t="s">
        <v>133</v>
      </c>
      <c r="AW3" s="217" t="s">
        <v>58</v>
      </c>
      <c r="AX3" s="214" t="s">
        <v>134</v>
      </c>
      <c r="AY3" s="214" t="s">
        <v>135</v>
      </c>
      <c r="AZ3" s="214" t="s">
        <v>136</v>
      </c>
      <c r="BA3" s="217" t="s">
        <v>137</v>
      </c>
      <c r="BB3" s="217" t="s">
        <v>138</v>
      </c>
      <c r="BC3" s="214" t="s">
        <v>139</v>
      </c>
      <c r="BD3" s="214" t="s">
        <v>49</v>
      </c>
      <c r="BE3" s="214" t="s">
        <v>140</v>
      </c>
      <c r="BF3" s="217" t="s">
        <v>141</v>
      </c>
      <c r="BG3" s="217" t="s">
        <v>142</v>
      </c>
      <c r="BH3" s="217" t="s">
        <v>143</v>
      </c>
      <c r="BI3" s="217" t="s">
        <v>51</v>
      </c>
      <c r="BJ3" s="214" t="s">
        <v>144</v>
      </c>
      <c r="BK3" s="214" t="s">
        <v>145</v>
      </c>
      <c r="BL3" s="214" t="s">
        <v>146</v>
      </c>
      <c r="BM3" s="214" t="s">
        <v>147</v>
      </c>
      <c r="BN3" s="217" t="s">
        <v>119</v>
      </c>
      <c r="BO3" s="214" t="s">
        <v>148</v>
      </c>
      <c r="BP3" s="214" t="s">
        <v>149</v>
      </c>
      <c r="BQ3" s="214" t="s">
        <v>150</v>
      </c>
      <c r="BR3" s="214" t="s">
        <v>151</v>
      </c>
      <c r="BS3" s="214" t="s">
        <v>152</v>
      </c>
      <c r="BT3" s="214" t="s">
        <v>43</v>
      </c>
      <c r="BU3" s="214" t="s">
        <v>153</v>
      </c>
      <c r="BV3" s="214" t="s">
        <v>154</v>
      </c>
      <c r="BW3" s="214" t="s">
        <v>155</v>
      </c>
      <c r="BX3" s="214" t="s">
        <v>156</v>
      </c>
      <c r="BY3" s="214" t="s">
        <v>157</v>
      </c>
      <c r="BZ3" s="214" t="s">
        <v>158</v>
      </c>
      <c r="CA3" s="214" t="s">
        <v>159</v>
      </c>
      <c r="CB3" s="214" t="s">
        <v>44</v>
      </c>
      <c r="CC3" s="214" t="s">
        <v>160</v>
      </c>
      <c r="CD3" s="214" t="s">
        <v>161</v>
      </c>
      <c r="CE3" s="214" t="s">
        <v>162</v>
      </c>
      <c r="CF3" s="214" t="s">
        <v>163</v>
      </c>
      <c r="CG3" s="217" t="s">
        <v>164</v>
      </c>
      <c r="CH3" s="217" t="s">
        <v>165</v>
      </c>
      <c r="CI3" s="217" t="s">
        <v>166</v>
      </c>
      <c r="CJ3" s="217" t="s">
        <v>167</v>
      </c>
      <c r="CK3" s="214" t="s">
        <v>168</v>
      </c>
      <c r="CL3" s="214" t="s">
        <v>169</v>
      </c>
      <c r="CM3" s="214" t="s">
        <v>170</v>
      </c>
      <c r="CN3" s="214" t="s">
        <v>171</v>
      </c>
      <c r="CO3" s="214" t="s">
        <v>172</v>
      </c>
      <c r="CP3" s="214" t="s">
        <v>173</v>
      </c>
      <c r="CQ3" s="217" t="s">
        <v>174</v>
      </c>
      <c r="CR3" s="214" t="s">
        <v>175</v>
      </c>
      <c r="CS3" s="214" t="s">
        <v>47</v>
      </c>
      <c r="CT3" s="214" t="s">
        <v>176</v>
      </c>
      <c r="CU3" s="214" t="s">
        <v>177</v>
      </c>
      <c r="CV3" s="214" t="s">
        <v>178</v>
      </c>
      <c r="CW3" s="214" t="s">
        <v>179</v>
      </c>
      <c r="CX3" s="214" t="s">
        <v>180</v>
      </c>
      <c r="CY3" s="214" t="s">
        <v>181</v>
      </c>
      <c r="CZ3" s="217" t="s">
        <v>182</v>
      </c>
      <c r="DA3" s="214" t="s">
        <v>183</v>
      </c>
      <c r="DB3" s="214" t="s">
        <v>184</v>
      </c>
      <c r="DC3" s="214" t="s">
        <v>185</v>
      </c>
      <c r="DD3" s="214" t="s">
        <v>186</v>
      </c>
      <c r="DE3" s="214" t="s">
        <v>187</v>
      </c>
      <c r="DF3" s="214" t="s">
        <v>31</v>
      </c>
      <c r="DG3" s="214" t="s">
        <v>188</v>
      </c>
      <c r="DH3" s="214" t="s">
        <v>189</v>
      </c>
      <c r="DI3" s="214" t="s">
        <v>190</v>
      </c>
      <c r="DJ3" s="214" t="s">
        <v>191</v>
      </c>
      <c r="DK3" s="214" t="s">
        <v>192</v>
      </c>
      <c r="DL3" s="214" t="s">
        <v>193</v>
      </c>
      <c r="DM3" s="218" t="s">
        <v>194</v>
      </c>
      <c r="DN3" s="214" t="s">
        <v>195</v>
      </c>
      <c r="DO3" s="214" t="s">
        <v>196</v>
      </c>
      <c r="DP3" s="218" t="s">
        <v>197</v>
      </c>
      <c r="DQ3" s="214" t="s">
        <v>198</v>
      </c>
      <c r="DR3" s="214" t="s">
        <v>199</v>
      </c>
      <c r="DS3" s="214" t="s">
        <v>200</v>
      </c>
      <c r="DT3" s="214" t="s">
        <v>201</v>
      </c>
      <c r="DU3" s="214" t="s">
        <v>202</v>
      </c>
      <c r="DV3" s="214" t="s">
        <v>203</v>
      </c>
      <c r="DW3" s="214" t="s">
        <v>204</v>
      </c>
      <c r="DX3" s="214" t="s">
        <v>205</v>
      </c>
      <c r="DY3" s="214" t="s">
        <v>206</v>
      </c>
      <c r="DZ3" s="214" t="s">
        <v>207</v>
      </c>
      <c r="EA3" s="214" t="s">
        <v>208</v>
      </c>
      <c r="EB3" s="214" t="s">
        <v>209</v>
      </c>
      <c r="EC3" s="214" t="s">
        <v>210</v>
      </c>
      <c r="ED3" s="214" t="s">
        <v>211</v>
      </c>
      <c r="EE3" s="214" t="s">
        <v>212</v>
      </c>
      <c r="EF3" s="214" t="s">
        <v>213</v>
      </c>
      <c r="EG3" s="214" t="s">
        <v>214</v>
      </c>
      <c r="EH3" s="214" t="s">
        <v>215</v>
      </c>
      <c r="EI3" s="214" t="s">
        <v>216</v>
      </c>
      <c r="EJ3" s="214" t="s">
        <v>217</v>
      </c>
      <c r="EK3" s="214" t="s">
        <v>218</v>
      </c>
      <c r="EL3" s="214" t="s">
        <v>219</v>
      </c>
      <c r="EM3" s="214" t="s">
        <v>220</v>
      </c>
      <c r="EN3" s="214" t="s">
        <v>221</v>
      </c>
      <c r="EO3" s="214" t="s">
        <v>222</v>
      </c>
      <c r="EP3" s="214" t="s">
        <v>223</v>
      </c>
      <c r="EQ3" s="214" t="s">
        <v>224</v>
      </c>
      <c r="ER3" s="214" t="s">
        <v>225</v>
      </c>
      <c r="ES3" s="214" t="s">
        <v>226</v>
      </c>
      <c r="ET3" s="214" t="s">
        <v>227</v>
      </c>
      <c r="EU3" s="214" t="s">
        <v>228</v>
      </c>
      <c r="EV3" s="214" t="s">
        <v>229</v>
      </c>
      <c r="EW3" s="217" t="s">
        <v>230</v>
      </c>
      <c r="EX3" s="214" t="s">
        <v>231</v>
      </c>
      <c r="EY3" s="214" t="s">
        <v>232</v>
      </c>
      <c r="EZ3" s="219" t="s">
        <v>232</v>
      </c>
      <c r="FA3" s="214" t="s">
        <v>233</v>
      </c>
      <c r="FB3" s="214" t="s">
        <v>32</v>
      </c>
      <c r="FC3" s="214" t="s">
        <v>234</v>
      </c>
      <c r="FD3" s="214" t="s">
        <v>235</v>
      </c>
      <c r="FE3" s="214" t="s">
        <v>236</v>
      </c>
      <c r="FF3" s="219" t="s">
        <v>237</v>
      </c>
      <c r="FG3" s="219" t="s">
        <v>238</v>
      </c>
      <c r="FH3" s="219" t="s">
        <v>239</v>
      </c>
      <c r="FI3" s="219" t="s">
        <v>240</v>
      </c>
      <c r="FJ3" s="219" t="s">
        <v>241</v>
      </c>
      <c r="FK3" s="214" t="s">
        <v>42</v>
      </c>
      <c r="FL3" s="219" t="s">
        <v>242</v>
      </c>
      <c r="FM3" s="214" t="s">
        <v>243</v>
      </c>
      <c r="FN3" s="219" t="s">
        <v>244</v>
      </c>
      <c r="FO3" s="219" t="s">
        <v>245</v>
      </c>
      <c r="FP3" s="214" t="s">
        <v>246</v>
      </c>
      <c r="FQ3" s="219" t="s">
        <v>247</v>
      </c>
      <c r="FR3" s="214" t="s">
        <v>248</v>
      </c>
      <c r="FS3" s="220" t="s">
        <v>249</v>
      </c>
      <c r="FT3" s="219" t="s">
        <v>250</v>
      </c>
      <c r="FU3" s="221" t="s">
        <v>251</v>
      </c>
      <c r="FV3" s="222" t="s">
        <v>252</v>
      </c>
      <c r="FW3" s="214" t="s">
        <v>253</v>
      </c>
      <c r="FX3" s="223" t="s">
        <v>254</v>
      </c>
      <c r="FY3" s="224" t="s">
        <v>255</v>
      </c>
      <c r="FZ3" s="224" t="s">
        <v>256</v>
      </c>
      <c r="GA3" s="224" t="s">
        <v>257</v>
      </c>
      <c r="GB3" s="224" t="s">
        <v>258</v>
      </c>
      <c r="GC3" s="224" t="s">
        <v>259</v>
      </c>
      <c r="GD3" s="224" t="s">
        <v>260</v>
      </c>
      <c r="GE3" s="224" t="s">
        <v>261</v>
      </c>
      <c r="GF3" s="224" t="s">
        <v>240</v>
      </c>
      <c r="GG3" s="224" t="s">
        <v>262</v>
      </c>
      <c r="GH3" s="224" t="s">
        <v>263</v>
      </c>
      <c r="GI3" s="224" t="s">
        <v>264</v>
      </c>
      <c r="GJ3" s="224" t="s">
        <v>265</v>
      </c>
      <c r="GK3" s="224" t="s">
        <v>266</v>
      </c>
      <c r="GL3" s="224" t="s">
        <v>267</v>
      </c>
      <c r="GM3" s="224" t="s">
        <v>268</v>
      </c>
      <c r="GN3" s="224" t="s">
        <v>269</v>
      </c>
      <c r="GO3" s="224" t="s">
        <v>270</v>
      </c>
      <c r="GP3" s="224" t="s">
        <v>271</v>
      </c>
      <c r="GQ3" s="224" t="s">
        <v>272</v>
      </c>
      <c r="GR3" s="224" t="s">
        <v>273</v>
      </c>
      <c r="GS3" s="224" t="s">
        <v>274</v>
      </c>
      <c r="GT3" s="224" t="s">
        <v>275</v>
      </c>
      <c r="GU3" s="224" t="s">
        <v>276</v>
      </c>
      <c r="GV3" s="224" t="s">
        <v>277</v>
      </c>
      <c r="GW3" s="224" t="s">
        <v>278</v>
      </c>
      <c r="GX3" s="224" t="s">
        <v>279</v>
      </c>
      <c r="GY3" s="224" t="s">
        <v>280</v>
      </c>
      <c r="GZ3" s="224" t="s">
        <v>281</v>
      </c>
      <c r="HA3" s="224" t="s">
        <v>282</v>
      </c>
      <c r="HB3" s="224" t="s">
        <v>283</v>
      </c>
      <c r="HC3" s="224" t="s">
        <v>284</v>
      </c>
      <c r="HD3" s="224" t="s">
        <v>80</v>
      </c>
      <c r="HE3" s="225" t="s">
        <v>285</v>
      </c>
      <c r="HF3" s="226"/>
      <c r="HG3" s="226"/>
      <c r="HH3" s="226"/>
      <c r="HI3" s="226"/>
      <c r="HJ3" s="226"/>
    </row>
    <row r="4" spans="2:218" ht="19.5" thickTop="1" thickBot="1" x14ac:dyDescent="0.4">
      <c r="B4">
        <f>COUNTA(C4:C40)</f>
        <v>37</v>
      </c>
      <c r="C4" s="227" t="s">
        <v>286</v>
      </c>
      <c r="D4" s="228">
        <f>O4</f>
        <v>250</v>
      </c>
      <c r="E4" s="229">
        <f>Q4</f>
        <v>200</v>
      </c>
      <c r="F4" s="229">
        <f>AF4</f>
        <v>230</v>
      </c>
      <c r="G4" s="229">
        <f ca="1">AD4</f>
        <v>16</v>
      </c>
      <c r="H4" s="229">
        <v>225</v>
      </c>
      <c r="I4" s="229">
        <v>225</v>
      </c>
      <c r="J4" s="230">
        <v>230</v>
      </c>
      <c r="K4" s="230">
        <v>235</v>
      </c>
      <c r="L4" s="229">
        <v>180</v>
      </c>
      <c r="M4" s="229">
        <v>135</v>
      </c>
      <c r="N4" s="229"/>
      <c r="O4" s="229">
        <v>250</v>
      </c>
      <c r="P4" s="229">
        <v>220</v>
      </c>
      <c r="Q4" s="229">
        <v>200</v>
      </c>
      <c r="R4" s="229">
        <v>185</v>
      </c>
      <c r="S4" s="229">
        <v>290</v>
      </c>
      <c r="T4" s="229">
        <v>235</v>
      </c>
      <c r="U4" s="229">
        <v>250</v>
      </c>
      <c r="V4" s="229">
        <v>225</v>
      </c>
      <c r="W4" s="229">
        <v>215</v>
      </c>
      <c r="X4" s="229">
        <v>320</v>
      </c>
      <c r="Y4" s="230">
        <v>350</v>
      </c>
      <c r="Z4" s="229"/>
      <c r="AA4" s="229">
        <v>80</v>
      </c>
      <c r="AB4" s="229">
        <v>190</v>
      </c>
      <c r="AC4" s="229">
        <v>260</v>
      </c>
      <c r="AD4" s="229">
        <f ca="1">MIN(28, MAX(14, ROUND(NORMINV(RAND(), 18, 2), 0)))</f>
        <v>16</v>
      </c>
      <c r="AE4" s="229"/>
      <c r="AF4" s="229">
        <v>230</v>
      </c>
      <c r="AG4" s="229">
        <v>175</v>
      </c>
      <c r="AH4" s="229">
        <v>360</v>
      </c>
      <c r="AI4" s="229">
        <v>210</v>
      </c>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c r="BS4" s="229"/>
      <c r="BT4" s="229"/>
      <c r="BU4" s="229"/>
      <c r="BV4" s="229"/>
      <c r="BW4" s="229"/>
      <c r="BX4" s="229"/>
      <c r="BY4" s="229"/>
      <c r="BZ4" s="229"/>
      <c r="CA4" s="229"/>
      <c r="CB4" s="229"/>
      <c r="CC4" s="229"/>
      <c r="CD4" s="229"/>
      <c r="CE4" s="229"/>
      <c r="CF4" s="229"/>
      <c r="CG4" s="229"/>
      <c r="CH4" s="229"/>
      <c r="CI4" s="229"/>
      <c r="CJ4" s="229"/>
      <c r="CK4" s="229"/>
      <c r="CL4" s="229"/>
      <c r="CM4" s="229"/>
      <c r="CN4" s="229"/>
      <c r="CO4" s="229"/>
      <c r="CP4" s="229"/>
      <c r="CQ4" s="229"/>
      <c r="CR4" s="229"/>
      <c r="CS4" s="229"/>
      <c r="CT4" s="229"/>
      <c r="CU4" s="229"/>
      <c r="CV4" s="229"/>
      <c r="CW4" s="229"/>
      <c r="CX4" s="229"/>
      <c r="CY4" s="229"/>
      <c r="CZ4" s="229"/>
      <c r="DA4" s="229"/>
      <c r="DB4" s="229"/>
      <c r="DC4" s="229"/>
      <c r="DD4" s="229"/>
      <c r="DE4" s="229"/>
      <c r="DF4" s="229"/>
      <c r="DG4" s="229"/>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c r="FX4" s="231"/>
      <c r="FY4" s="231"/>
      <c r="FZ4" s="231"/>
      <c r="GA4" s="231"/>
      <c r="GB4" s="231"/>
      <c r="GC4" s="231"/>
      <c r="GD4" s="231"/>
      <c r="GE4" s="231"/>
      <c r="GF4" s="231"/>
      <c r="GG4" s="231"/>
      <c r="GH4" s="231"/>
      <c r="GI4" s="231"/>
      <c r="GJ4" s="231"/>
      <c r="GK4" s="231"/>
      <c r="GL4" s="231"/>
      <c r="GM4" s="231"/>
      <c r="GN4" s="231"/>
      <c r="GO4" s="231"/>
      <c r="GP4" s="231"/>
      <c r="GQ4" s="231"/>
      <c r="GR4" s="231"/>
      <c r="GS4" s="231"/>
      <c r="GT4" s="231"/>
      <c r="GU4" s="231"/>
      <c r="GV4" s="231"/>
      <c r="GW4" s="231"/>
      <c r="GX4" s="231"/>
      <c r="GY4" s="231"/>
      <c r="GZ4" s="231"/>
      <c r="HA4" s="231"/>
      <c r="HB4" s="231"/>
      <c r="HC4" s="232"/>
      <c r="HD4" s="232"/>
      <c r="HE4" s="232"/>
      <c r="HF4" s="232"/>
      <c r="HG4" s="232"/>
      <c r="HH4" s="232"/>
      <c r="HI4" s="232"/>
      <c r="HJ4" s="233">
        <v>5</v>
      </c>
    </row>
    <row r="5" spans="2:218" ht="19.5" thickTop="1" thickBot="1" x14ac:dyDescent="0.4">
      <c r="C5" s="227" t="s">
        <v>287</v>
      </c>
      <c r="D5" s="234">
        <f t="shared" ref="D5:D40" si="4">O5</f>
        <v>225</v>
      </c>
      <c r="E5" s="235">
        <f t="shared" ref="E5:E40" si="5">Q5</f>
        <v>190</v>
      </c>
      <c r="F5" s="235">
        <f t="shared" ref="F5:F40" si="6">AF5</f>
        <v>240</v>
      </c>
      <c r="G5" s="235">
        <f t="shared" ref="G5:G40" ca="1" si="7">AD5</f>
        <v>21</v>
      </c>
      <c r="H5" s="235">
        <v>210</v>
      </c>
      <c r="I5" s="235">
        <v>210</v>
      </c>
      <c r="J5" s="236">
        <v>225</v>
      </c>
      <c r="K5" s="236">
        <v>215</v>
      </c>
      <c r="L5" s="235">
        <v>185</v>
      </c>
      <c r="M5" s="235">
        <v>155</v>
      </c>
      <c r="N5" s="235"/>
      <c r="O5" s="235">
        <v>225</v>
      </c>
      <c r="P5" s="235">
        <v>210</v>
      </c>
      <c r="Q5" s="235">
        <v>190</v>
      </c>
      <c r="R5" s="235">
        <v>190</v>
      </c>
      <c r="S5" s="235">
        <v>300</v>
      </c>
      <c r="T5" s="235">
        <v>255</v>
      </c>
      <c r="U5" s="235">
        <v>255</v>
      </c>
      <c r="V5" s="235">
        <v>210</v>
      </c>
      <c r="W5" s="235">
        <v>235</v>
      </c>
      <c r="X5" s="235">
        <v>330</v>
      </c>
      <c r="Y5" s="236">
        <v>360</v>
      </c>
      <c r="Z5" s="235"/>
      <c r="AA5" s="235">
        <v>85</v>
      </c>
      <c r="AB5" s="235">
        <v>190</v>
      </c>
      <c r="AC5" s="235">
        <v>265</v>
      </c>
      <c r="AD5" s="235">
        <f t="shared" ref="AD5:AD40" ca="1" si="8">MIN(28, MAX(14, ROUND(NORMINV(RAND(), 18, 2), 0)))</f>
        <v>21</v>
      </c>
      <c r="AE5" s="235"/>
      <c r="AF5" s="235">
        <v>240</v>
      </c>
      <c r="AG5" s="235">
        <v>165</v>
      </c>
      <c r="AH5" s="235">
        <v>370</v>
      </c>
      <c r="AI5" s="235">
        <v>195</v>
      </c>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5"/>
      <c r="CJ5" s="235"/>
      <c r="CK5" s="235"/>
      <c r="CL5" s="235"/>
      <c r="CM5" s="235"/>
      <c r="CN5" s="235"/>
      <c r="CO5" s="235"/>
      <c r="CP5" s="235"/>
      <c r="CQ5" s="235"/>
      <c r="CR5" s="235"/>
      <c r="CS5" s="235"/>
      <c r="CT5" s="235"/>
      <c r="CU5" s="235"/>
      <c r="CV5" s="235"/>
      <c r="CW5" s="235"/>
      <c r="CX5" s="235"/>
      <c r="CY5" s="235"/>
      <c r="CZ5" s="235"/>
      <c r="DA5" s="235"/>
      <c r="DB5" s="235"/>
      <c r="DC5" s="235"/>
      <c r="DD5" s="235"/>
      <c r="DE5" s="235"/>
      <c r="DF5" s="235"/>
      <c r="DG5" s="235"/>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c r="FX5" s="237"/>
      <c r="FY5" s="237"/>
      <c r="FZ5" s="237"/>
      <c r="GA5" s="237"/>
      <c r="GB5" s="237"/>
      <c r="GC5" s="237"/>
      <c r="GD5" s="237"/>
      <c r="GE5" s="237"/>
      <c r="GF5" s="237"/>
      <c r="GG5" s="237"/>
      <c r="GH5" s="237"/>
      <c r="GI5" s="237"/>
      <c r="GJ5" s="237"/>
      <c r="GK5" s="237"/>
      <c r="GL5" s="237"/>
      <c r="GM5" s="237"/>
      <c r="GN5" s="237"/>
      <c r="GO5" s="237"/>
      <c r="GP5" s="237"/>
      <c r="GQ5" s="237"/>
      <c r="GR5" s="237"/>
      <c r="GS5" s="237"/>
      <c r="GT5" s="237"/>
      <c r="GU5" s="237"/>
      <c r="GV5" s="237"/>
      <c r="GW5" s="237"/>
      <c r="GX5" s="237"/>
      <c r="GY5" s="237"/>
      <c r="GZ5" s="237"/>
      <c r="HA5" s="237"/>
      <c r="HB5" s="237"/>
      <c r="HC5" s="238"/>
      <c r="HD5" s="238"/>
      <c r="HE5" s="238"/>
      <c r="HF5" s="238"/>
      <c r="HG5" s="238"/>
      <c r="HH5" s="238"/>
      <c r="HI5" s="238"/>
      <c r="HJ5" s="239">
        <v>5</v>
      </c>
    </row>
    <row r="6" spans="2:218" ht="19.5" thickTop="1" thickBot="1" x14ac:dyDescent="0.4">
      <c r="C6" s="227" t="s">
        <v>10</v>
      </c>
      <c r="D6" s="234">
        <f t="shared" si="4"/>
        <v>255</v>
      </c>
      <c r="E6" s="235">
        <f t="shared" si="5"/>
        <v>205</v>
      </c>
      <c r="F6" s="235">
        <f t="shared" si="6"/>
        <v>205</v>
      </c>
      <c r="G6" s="235">
        <f t="shared" ca="1" si="7"/>
        <v>17</v>
      </c>
      <c r="H6" s="235">
        <v>200</v>
      </c>
      <c r="I6" s="235">
        <v>225</v>
      </c>
      <c r="J6" s="236">
        <v>245</v>
      </c>
      <c r="K6" s="236">
        <v>245</v>
      </c>
      <c r="L6" s="235">
        <v>185</v>
      </c>
      <c r="M6" s="235">
        <v>140</v>
      </c>
      <c r="N6" s="237"/>
      <c r="O6" s="235">
        <v>255</v>
      </c>
      <c r="P6" s="235">
        <v>225</v>
      </c>
      <c r="Q6" s="235">
        <v>205</v>
      </c>
      <c r="R6" s="235">
        <v>190</v>
      </c>
      <c r="S6" s="235">
        <v>265</v>
      </c>
      <c r="T6" s="235">
        <v>230</v>
      </c>
      <c r="U6" s="235">
        <v>260</v>
      </c>
      <c r="V6" s="235">
        <v>200</v>
      </c>
      <c r="W6" s="235">
        <v>210</v>
      </c>
      <c r="X6" s="235">
        <v>295</v>
      </c>
      <c r="Y6" s="236">
        <v>305</v>
      </c>
      <c r="Z6" s="237"/>
      <c r="AA6" s="235">
        <v>95</v>
      </c>
      <c r="AB6" s="235">
        <v>180</v>
      </c>
      <c r="AC6" s="235">
        <v>270</v>
      </c>
      <c r="AD6" s="235">
        <f t="shared" ca="1" si="8"/>
        <v>17</v>
      </c>
      <c r="AE6" s="237"/>
      <c r="AF6" s="235">
        <v>205</v>
      </c>
      <c r="AG6" s="235">
        <v>180</v>
      </c>
      <c r="AH6" s="235">
        <v>315</v>
      </c>
      <c r="AI6" s="235">
        <v>185</v>
      </c>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7"/>
      <c r="BI6" s="237"/>
      <c r="BJ6" s="237"/>
      <c r="BK6" s="237"/>
      <c r="BL6" s="237"/>
      <c r="BM6" s="237"/>
      <c r="BN6" s="237"/>
      <c r="BO6" s="237"/>
      <c r="BP6" s="237"/>
      <c r="BQ6" s="237"/>
      <c r="BR6" s="237"/>
      <c r="BS6" s="237"/>
      <c r="BT6" s="237"/>
      <c r="BU6" s="237"/>
      <c r="BV6" s="237"/>
      <c r="BW6" s="237"/>
      <c r="BX6" s="237"/>
      <c r="BY6" s="237"/>
      <c r="BZ6" s="237"/>
      <c r="CA6" s="237"/>
      <c r="CB6" s="237"/>
      <c r="CC6" s="237"/>
      <c r="CD6" s="237"/>
      <c r="CE6" s="237"/>
      <c r="CF6" s="237"/>
      <c r="CG6" s="237"/>
      <c r="CH6" s="237"/>
      <c r="CI6" s="237"/>
      <c r="CJ6" s="237"/>
      <c r="CK6" s="237"/>
      <c r="CL6" s="237"/>
      <c r="CM6" s="237"/>
      <c r="CN6" s="237"/>
      <c r="CO6" s="237"/>
      <c r="CP6" s="237"/>
      <c r="CQ6" s="237"/>
      <c r="CR6" s="237"/>
      <c r="CS6" s="237"/>
      <c r="CT6" s="237"/>
      <c r="CU6" s="237"/>
      <c r="CV6" s="237"/>
      <c r="CW6" s="237"/>
      <c r="CX6" s="237"/>
      <c r="CY6" s="237"/>
      <c r="CZ6" s="237"/>
      <c r="DA6" s="237"/>
      <c r="DB6" s="237"/>
      <c r="DC6" s="237"/>
      <c r="DD6" s="237"/>
      <c r="DE6" s="237"/>
      <c r="DF6" s="237"/>
      <c r="DG6" s="237"/>
      <c r="DH6" s="237"/>
      <c r="DI6" s="237"/>
      <c r="DJ6" s="237"/>
      <c r="DK6" s="237"/>
      <c r="DL6" s="237"/>
      <c r="DM6" s="237"/>
      <c r="DN6" s="237"/>
      <c r="DO6" s="237"/>
      <c r="DP6" s="237"/>
      <c r="DQ6" s="237"/>
      <c r="DR6" s="237"/>
      <c r="DS6" s="237"/>
      <c r="DT6" s="237"/>
      <c r="DU6" s="237"/>
      <c r="DV6" s="237"/>
      <c r="DW6" s="237"/>
      <c r="DX6" s="237"/>
      <c r="DY6" s="237"/>
      <c r="DZ6" s="237"/>
      <c r="EA6" s="237"/>
      <c r="EB6" s="237"/>
      <c r="EC6" s="237"/>
      <c r="ED6" s="237"/>
      <c r="EE6" s="237"/>
      <c r="EF6" s="237"/>
      <c r="EG6" s="237"/>
      <c r="EH6" s="237"/>
      <c r="EI6" s="237"/>
      <c r="EJ6" s="237"/>
      <c r="EK6" s="237"/>
      <c r="EL6" s="237"/>
      <c r="EM6" s="237"/>
      <c r="EN6" s="237"/>
      <c r="EO6" s="237"/>
      <c r="EP6" s="237"/>
      <c r="EQ6" s="237"/>
      <c r="ER6" s="237"/>
      <c r="ES6" s="237"/>
      <c r="ET6" s="237"/>
      <c r="EU6" s="237"/>
      <c r="EV6" s="237"/>
      <c r="EW6" s="237"/>
      <c r="EX6" s="237"/>
      <c r="EY6" s="237"/>
      <c r="EZ6" s="237"/>
      <c r="FA6" s="237"/>
      <c r="FB6" s="237"/>
      <c r="FC6" s="237"/>
      <c r="FD6" s="237"/>
      <c r="FE6" s="237"/>
      <c r="FF6" s="237"/>
      <c r="FG6" s="237"/>
      <c r="FH6" s="237"/>
      <c r="FI6" s="237"/>
      <c r="FJ6" s="237"/>
      <c r="FK6" s="237"/>
      <c r="FL6" s="237"/>
      <c r="FM6" s="237"/>
      <c r="FN6" s="237"/>
      <c r="FO6" s="237"/>
      <c r="FP6" s="237"/>
      <c r="FQ6" s="237"/>
      <c r="FR6" s="237"/>
      <c r="FS6" s="237"/>
      <c r="FT6" s="237"/>
      <c r="FU6" s="237"/>
      <c r="FV6" s="237"/>
      <c r="FW6" s="237"/>
      <c r="FX6" s="237"/>
      <c r="FY6" s="237"/>
      <c r="FZ6" s="237"/>
      <c r="GA6" s="237"/>
      <c r="GB6" s="237"/>
      <c r="GC6" s="237"/>
      <c r="GD6" s="237"/>
      <c r="GE6" s="237"/>
      <c r="GF6" s="237"/>
      <c r="GG6" s="237"/>
      <c r="GH6" s="237"/>
      <c r="GI6" s="237"/>
      <c r="GJ6" s="237"/>
      <c r="GK6" s="237"/>
      <c r="GL6" s="237"/>
      <c r="GM6" s="237"/>
      <c r="GN6" s="237"/>
      <c r="GO6" s="237"/>
      <c r="GP6" s="237"/>
      <c r="GQ6" s="237"/>
      <c r="GR6" s="237"/>
      <c r="GS6" s="237"/>
      <c r="GT6" s="237"/>
      <c r="GU6" s="237"/>
      <c r="GV6" s="237"/>
      <c r="GW6" s="237"/>
      <c r="GX6" s="237"/>
      <c r="GY6" s="237"/>
      <c r="GZ6" s="237"/>
      <c r="HA6" s="237"/>
      <c r="HB6" s="237"/>
      <c r="HC6" s="237"/>
      <c r="HD6" s="237"/>
      <c r="HE6" s="237"/>
      <c r="HF6" s="237"/>
      <c r="HG6" s="237"/>
      <c r="HH6" s="237"/>
      <c r="HI6" s="237"/>
      <c r="HJ6" s="239">
        <v>5</v>
      </c>
    </row>
    <row r="7" spans="2:218" ht="19.5" thickTop="1" thickBot="1" x14ac:dyDescent="0.4">
      <c r="C7" s="227" t="s">
        <v>288</v>
      </c>
      <c r="D7" s="234">
        <f t="shared" si="4"/>
        <v>270</v>
      </c>
      <c r="E7" s="235">
        <f t="shared" si="5"/>
        <v>220</v>
      </c>
      <c r="F7" s="235">
        <f t="shared" si="6"/>
        <v>255</v>
      </c>
      <c r="G7" s="235">
        <f t="shared" ca="1" si="7"/>
        <v>17</v>
      </c>
      <c r="H7" s="235">
        <v>240</v>
      </c>
      <c r="I7" s="235">
        <v>235</v>
      </c>
      <c r="J7" s="236">
        <v>255</v>
      </c>
      <c r="K7" s="236">
        <v>245</v>
      </c>
      <c r="L7" s="235">
        <v>205</v>
      </c>
      <c r="M7" s="235">
        <v>160</v>
      </c>
      <c r="N7" s="237"/>
      <c r="O7" s="235">
        <v>270</v>
      </c>
      <c r="P7" s="235">
        <v>240</v>
      </c>
      <c r="Q7" s="235">
        <v>220</v>
      </c>
      <c r="R7" s="235">
        <v>210</v>
      </c>
      <c r="S7" s="235">
        <v>315</v>
      </c>
      <c r="T7" s="235">
        <v>270</v>
      </c>
      <c r="U7" s="235">
        <v>265</v>
      </c>
      <c r="V7" s="235">
        <v>240</v>
      </c>
      <c r="W7" s="235">
        <v>250</v>
      </c>
      <c r="X7" s="235">
        <v>345</v>
      </c>
      <c r="Y7" s="236">
        <v>375</v>
      </c>
      <c r="Z7" s="237"/>
      <c r="AA7" s="235">
        <v>80</v>
      </c>
      <c r="AB7" s="235">
        <v>170</v>
      </c>
      <c r="AC7" s="235">
        <v>275</v>
      </c>
      <c r="AD7" s="235">
        <f t="shared" ca="1" si="8"/>
        <v>17</v>
      </c>
      <c r="AE7" s="237"/>
      <c r="AF7" s="235">
        <v>255</v>
      </c>
      <c r="AG7" s="235">
        <v>195</v>
      </c>
      <c r="AH7" s="235">
        <v>385</v>
      </c>
      <c r="AI7" s="235">
        <v>225</v>
      </c>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c r="BY7" s="237"/>
      <c r="BZ7" s="237"/>
      <c r="CA7" s="237"/>
      <c r="CB7" s="237"/>
      <c r="CC7" s="237"/>
      <c r="CD7" s="237"/>
      <c r="CE7" s="237"/>
      <c r="CF7" s="237"/>
      <c r="CG7" s="237"/>
      <c r="CH7" s="237"/>
      <c r="CI7" s="237"/>
      <c r="CJ7" s="237"/>
      <c r="CK7" s="237"/>
      <c r="CL7" s="237"/>
      <c r="CM7" s="237"/>
      <c r="CN7" s="237"/>
      <c r="CO7" s="237"/>
      <c r="CP7" s="237"/>
      <c r="CQ7" s="237"/>
      <c r="CR7" s="237"/>
      <c r="CS7" s="237"/>
      <c r="CT7" s="237"/>
      <c r="CU7" s="237"/>
      <c r="CV7" s="237"/>
      <c r="CW7" s="237"/>
      <c r="CX7" s="237"/>
      <c r="CY7" s="237"/>
      <c r="CZ7" s="237"/>
      <c r="DA7" s="237"/>
      <c r="DB7" s="237"/>
      <c r="DC7" s="237"/>
      <c r="DD7" s="237"/>
      <c r="DE7" s="237"/>
      <c r="DF7" s="237"/>
      <c r="DG7" s="237"/>
      <c r="DH7" s="237"/>
      <c r="DI7" s="237"/>
      <c r="DJ7" s="237"/>
      <c r="DK7" s="237"/>
      <c r="DL7" s="237"/>
      <c r="DM7" s="237"/>
      <c r="DN7" s="237"/>
      <c r="DO7" s="237"/>
      <c r="DP7" s="237"/>
      <c r="DQ7" s="237"/>
      <c r="DR7" s="237"/>
      <c r="DS7" s="237"/>
      <c r="DT7" s="237"/>
      <c r="DU7" s="237"/>
      <c r="DV7" s="237"/>
      <c r="DW7" s="237"/>
      <c r="DX7" s="237"/>
      <c r="DY7" s="237"/>
      <c r="DZ7" s="237"/>
      <c r="EA7" s="237"/>
      <c r="EB7" s="237"/>
      <c r="EC7" s="237"/>
      <c r="ED7" s="237"/>
      <c r="EE7" s="237"/>
      <c r="EF7" s="237"/>
      <c r="EG7" s="237"/>
      <c r="EH7" s="237"/>
      <c r="EI7" s="237"/>
      <c r="EJ7" s="237"/>
      <c r="EK7" s="237"/>
      <c r="EL7" s="237"/>
      <c r="EM7" s="237"/>
      <c r="EN7" s="237"/>
      <c r="EO7" s="237"/>
      <c r="EP7" s="237"/>
      <c r="EQ7" s="237"/>
      <c r="ER7" s="237"/>
      <c r="ES7" s="237"/>
      <c r="ET7" s="237"/>
      <c r="EU7" s="237"/>
      <c r="EV7" s="237"/>
      <c r="EW7" s="237"/>
      <c r="EX7" s="237"/>
      <c r="EY7" s="237"/>
      <c r="EZ7" s="237"/>
      <c r="FA7" s="237"/>
      <c r="FB7" s="237"/>
      <c r="FC7" s="237"/>
      <c r="FD7" s="237"/>
      <c r="FE7" s="237"/>
      <c r="FF7" s="237"/>
      <c r="FG7" s="237"/>
      <c r="FH7" s="237"/>
      <c r="FI7" s="237"/>
      <c r="FJ7" s="237"/>
      <c r="FK7" s="237"/>
      <c r="FL7" s="237"/>
      <c r="FM7" s="237"/>
      <c r="FN7" s="237"/>
      <c r="FO7" s="237"/>
      <c r="FP7" s="237"/>
      <c r="FQ7" s="237"/>
      <c r="FR7" s="237"/>
      <c r="FS7" s="237"/>
      <c r="FT7" s="237"/>
      <c r="FU7" s="237"/>
      <c r="FV7" s="237"/>
      <c r="FW7" s="237"/>
      <c r="FX7" s="237"/>
      <c r="FY7" s="237"/>
      <c r="FZ7" s="237"/>
      <c r="GA7" s="237"/>
      <c r="GB7" s="237"/>
      <c r="GC7" s="237"/>
      <c r="GD7" s="237"/>
      <c r="GE7" s="237"/>
      <c r="GF7" s="237"/>
      <c r="GG7" s="237"/>
      <c r="GH7" s="237"/>
      <c r="GI7" s="237"/>
      <c r="GJ7" s="237"/>
      <c r="GK7" s="237"/>
      <c r="GL7" s="237"/>
      <c r="GM7" s="237"/>
      <c r="GN7" s="237"/>
      <c r="GO7" s="237"/>
      <c r="GP7" s="237"/>
      <c r="GQ7" s="237"/>
      <c r="GR7" s="237"/>
      <c r="GS7" s="237"/>
      <c r="GT7" s="237"/>
      <c r="GU7" s="237"/>
      <c r="GV7" s="237"/>
      <c r="GW7" s="237"/>
      <c r="GX7" s="237"/>
      <c r="GY7" s="237"/>
      <c r="GZ7" s="237"/>
      <c r="HA7" s="237"/>
      <c r="HB7" s="237"/>
      <c r="HC7" s="237"/>
      <c r="HD7" s="237"/>
      <c r="HE7" s="237"/>
      <c r="HF7" s="237"/>
      <c r="HG7" s="237"/>
      <c r="HH7" s="237"/>
      <c r="HI7" s="237"/>
      <c r="HJ7" s="239">
        <v>5</v>
      </c>
    </row>
    <row r="8" spans="2:218" ht="19.5" thickTop="1" thickBot="1" x14ac:dyDescent="0.4">
      <c r="C8" s="227" t="s">
        <v>289</v>
      </c>
      <c r="D8" s="234">
        <f t="shared" si="4"/>
        <v>220</v>
      </c>
      <c r="E8" s="235">
        <f t="shared" si="5"/>
        <v>180</v>
      </c>
      <c r="F8" s="235">
        <f t="shared" si="6"/>
        <v>300</v>
      </c>
      <c r="G8" s="235">
        <f t="shared" ca="1" si="7"/>
        <v>19</v>
      </c>
      <c r="H8" s="235">
        <v>260</v>
      </c>
      <c r="I8" s="235">
        <v>200</v>
      </c>
      <c r="J8" s="236">
        <v>210</v>
      </c>
      <c r="K8" s="236">
        <v>200</v>
      </c>
      <c r="L8" s="235">
        <v>165</v>
      </c>
      <c r="M8" s="235">
        <v>125</v>
      </c>
      <c r="N8" s="237"/>
      <c r="O8" s="235">
        <v>220</v>
      </c>
      <c r="P8" s="235">
        <v>200</v>
      </c>
      <c r="Q8" s="235">
        <v>180</v>
      </c>
      <c r="R8" s="235">
        <v>170</v>
      </c>
      <c r="S8" s="235">
        <v>360</v>
      </c>
      <c r="T8" s="235">
        <v>300</v>
      </c>
      <c r="U8" s="235">
        <v>240</v>
      </c>
      <c r="V8" s="235">
        <v>260</v>
      </c>
      <c r="W8" s="235">
        <v>280</v>
      </c>
      <c r="X8" s="235">
        <v>390</v>
      </c>
      <c r="Y8" s="236">
        <v>440</v>
      </c>
      <c r="Z8" s="237"/>
      <c r="AA8" s="235">
        <v>90</v>
      </c>
      <c r="AB8" s="235">
        <v>165</v>
      </c>
      <c r="AC8" s="235">
        <v>250</v>
      </c>
      <c r="AD8" s="235">
        <f t="shared" ca="1" si="8"/>
        <v>19</v>
      </c>
      <c r="AE8" s="237"/>
      <c r="AF8" s="235">
        <v>300</v>
      </c>
      <c r="AG8" s="235">
        <v>155</v>
      </c>
      <c r="AH8" s="235">
        <v>450</v>
      </c>
      <c r="AI8" s="235">
        <v>245</v>
      </c>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7"/>
      <c r="BI8" s="237"/>
      <c r="BJ8" s="237"/>
      <c r="BK8" s="237"/>
      <c r="BL8" s="237"/>
      <c r="BM8" s="237"/>
      <c r="BN8" s="237"/>
      <c r="BO8" s="237"/>
      <c r="BP8" s="237"/>
      <c r="BQ8" s="237"/>
      <c r="BR8" s="237"/>
      <c r="BS8" s="237"/>
      <c r="BT8" s="237"/>
      <c r="BU8" s="237"/>
      <c r="BV8" s="237"/>
      <c r="BW8" s="237"/>
      <c r="BX8" s="237"/>
      <c r="BY8" s="237"/>
      <c r="BZ8" s="237"/>
      <c r="CA8" s="237"/>
      <c r="CB8" s="237"/>
      <c r="CC8" s="237"/>
      <c r="CD8" s="237"/>
      <c r="CE8" s="237"/>
      <c r="CF8" s="237"/>
      <c r="CG8" s="237"/>
      <c r="CH8" s="237"/>
      <c r="CI8" s="237"/>
      <c r="CJ8" s="237"/>
      <c r="CK8" s="237"/>
      <c r="CL8" s="237"/>
      <c r="CM8" s="237"/>
      <c r="CN8" s="237"/>
      <c r="CO8" s="237"/>
      <c r="CP8" s="237"/>
      <c r="CQ8" s="237"/>
      <c r="CR8" s="237"/>
      <c r="CS8" s="237"/>
      <c r="CT8" s="237"/>
      <c r="CU8" s="237"/>
      <c r="CV8" s="237"/>
      <c r="CW8" s="237"/>
      <c r="CX8" s="237"/>
      <c r="CY8" s="237"/>
      <c r="CZ8" s="237"/>
      <c r="DA8" s="237"/>
      <c r="DB8" s="237"/>
      <c r="DC8" s="237"/>
      <c r="DD8" s="237"/>
      <c r="DE8" s="237"/>
      <c r="DF8" s="237"/>
      <c r="DG8" s="237"/>
      <c r="DH8" s="237"/>
      <c r="DI8" s="237"/>
      <c r="DJ8" s="237"/>
      <c r="DK8" s="237"/>
      <c r="DL8" s="237"/>
      <c r="DM8" s="237"/>
      <c r="DN8" s="237"/>
      <c r="DO8" s="237"/>
      <c r="DP8" s="237"/>
      <c r="DQ8" s="237"/>
      <c r="DR8" s="237"/>
      <c r="DS8" s="237"/>
      <c r="DT8" s="237"/>
      <c r="DU8" s="237"/>
      <c r="DV8" s="237"/>
      <c r="DW8" s="237"/>
      <c r="DX8" s="237"/>
      <c r="DY8" s="237"/>
      <c r="DZ8" s="237"/>
      <c r="EA8" s="237"/>
      <c r="EB8" s="237"/>
      <c r="EC8" s="237"/>
      <c r="ED8" s="237"/>
      <c r="EE8" s="237"/>
      <c r="EF8" s="237"/>
      <c r="EG8" s="237"/>
      <c r="EH8" s="237"/>
      <c r="EI8" s="237"/>
      <c r="EJ8" s="237"/>
      <c r="EK8" s="237"/>
      <c r="EL8" s="237"/>
      <c r="EM8" s="237"/>
      <c r="EN8" s="237"/>
      <c r="EO8" s="237"/>
      <c r="EP8" s="237"/>
      <c r="EQ8" s="237"/>
      <c r="ER8" s="237"/>
      <c r="ES8" s="237"/>
      <c r="ET8" s="237"/>
      <c r="EU8" s="237"/>
      <c r="EV8" s="237"/>
      <c r="EW8" s="237"/>
      <c r="EX8" s="237"/>
      <c r="EY8" s="237"/>
      <c r="EZ8" s="237"/>
      <c r="FA8" s="237"/>
      <c r="FB8" s="237"/>
      <c r="FC8" s="237"/>
      <c r="FD8" s="237"/>
      <c r="FE8" s="237"/>
      <c r="FF8" s="237"/>
      <c r="FG8" s="237"/>
      <c r="FH8" s="237"/>
      <c r="FI8" s="237"/>
      <c r="FJ8" s="237"/>
      <c r="FK8" s="237"/>
      <c r="FL8" s="237"/>
      <c r="FM8" s="237"/>
      <c r="FN8" s="237"/>
      <c r="FO8" s="237"/>
      <c r="FP8" s="237"/>
      <c r="FQ8" s="237"/>
      <c r="FR8" s="237"/>
      <c r="FS8" s="237"/>
      <c r="FT8" s="237"/>
      <c r="FU8" s="237"/>
      <c r="FV8" s="237"/>
      <c r="FW8" s="237"/>
      <c r="FX8" s="237"/>
      <c r="FY8" s="237"/>
      <c r="FZ8" s="237"/>
      <c r="GA8" s="237"/>
      <c r="GB8" s="237"/>
      <c r="GC8" s="237"/>
      <c r="GD8" s="237"/>
      <c r="GE8" s="237"/>
      <c r="GF8" s="237"/>
      <c r="GG8" s="237"/>
      <c r="GH8" s="237"/>
      <c r="GI8" s="237"/>
      <c r="GJ8" s="237"/>
      <c r="GK8" s="237"/>
      <c r="GL8" s="237"/>
      <c r="GM8" s="237"/>
      <c r="GN8" s="237"/>
      <c r="GO8" s="237"/>
      <c r="GP8" s="237"/>
      <c r="GQ8" s="237"/>
      <c r="GR8" s="237"/>
      <c r="GS8" s="237"/>
      <c r="GT8" s="237"/>
      <c r="GU8" s="237"/>
      <c r="GV8" s="237"/>
      <c r="GW8" s="237"/>
      <c r="GX8" s="237"/>
      <c r="GY8" s="237"/>
      <c r="GZ8" s="237"/>
      <c r="HA8" s="237"/>
      <c r="HB8" s="237"/>
      <c r="HC8" s="237"/>
      <c r="HD8" s="237"/>
      <c r="HE8" s="237"/>
      <c r="HF8" s="237"/>
      <c r="HG8" s="237"/>
      <c r="HH8" s="237"/>
      <c r="HI8" s="237"/>
      <c r="HJ8" s="239">
        <v>5</v>
      </c>
    </row>
    <row r="9" spans="2:218" ht="19.5" thickTop="1" thickBot="1" x14ac:dyDescent="0.4">
      <c r="C9" s="227" t="s">
        <v>290</v>
      </c>
      <c r="D9" s="234">
        <f t="shared" si="4"/>
        <v>280</v>
      </c>
      <c r="E9" s="235">
        <f t="shared" si="5"/>
        <v>230</v>
      </c>
      <c r="F9" s="235">
        <f t="shared" si="6"/>
        <v>300</v>
      </c>
      <c r="G9" s="235">
        <f t="shared" ca="1" si="7"/>
        <v>19</v>
      </c>
      <c r="H9" s="235">
        <v>270</v>
      </c>
      <c r="I9" s="235">
        <v>240</v>
      </c>
      <c r="J9" s="236">
        <v>240</v>
      </c>
      <c r="K9" s="236">
        <v>260</v>
      </c>
      <c r="L9" s="235">
        <v>185</v>
      </c>
      <c r="M9" s="235">
        <v>145</v>
      </c>
      <c r="N9" s="237"/>
      <c r="O9" s="235">
        <v>280</v>
      </c>
      <c r="P9" s="235">
        <v>250</v>
      </c>
      <c r="Q9" s="235">
        <v>230</v>
      </c>
      <c r="R9" s="235">
        <v>190</v>
      </c>
      <c r="S9" s="235">
        <v>360</v>
      </c>
      <c r="T9" s="235">
        <v>290</v>
      </c>
      <c r="U9" s="235">
        <v>225</v>
      </c>
      <c r="V9" s="235">
        <v>270</v>
      </c>
      <c r="W9" s="235">
        <v>270</v>
      </c>
      <c r="X9" s="235">
        <v>390</v>
      </c>
      <c r="Y9" s="236">
        <v>420</v>
      </c>
      <c r="Z9" s="237"/>
      <c r="AA9" s="235">
        <v>85</v>
      </c>
      <c r="AB9" s="235">
        <v>180</v>
      </c>
      <c r="AC9" s="235">
        <v>235</v>
      </c>
      <c r="AD9" s="235">
        <f t="shared" ca="1" si="8"/>
        <v>19</v>
      </c>
      <c r="AE9" s="237"/>
      <c r="AF9" s="235">
        <v>300</v>
      </c>
      <c r="AG9" s="235">
        <v>205</v>
      </c>
      <c r="AH9" s="235">
        <v>430</v>
      </c>
      <c r="AI9" s="235">
        <v>255</v>
      </c>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37"/>
      <c r="BJ9" s="237"/>
      <c r="BK9" s="237"/>
      <c r="BL9" s="237"/>
      <c r="BM9" s="237"/>
      <c r="BN9" s="237"/>
      <c r="BO9" s="237"/>
      <c r="BP9" s="237"/>
      <c r="BQ9" s="237"/>
      <c r="BR9" s="237"/>
      <c r="BS9" s="237"/>
      <c r="BT9" s="237"/>
      <c r="BU9" s="237"/>
      <c r="BV9" s="237"/>
      <c r="BW9" s="237"/>
      <c r="BX9" s="237"/>
      <c r="BY9" s="237"/>
      <c r="BZ9" s="237"/>
      <c r="CA9" s="237"/>
      <c r="CB9" s="237"/>
      <c r="CC9" s="237"/>
      <c r="CD9" s="237"/>
      <c r="CE9" s="237"/>
      <c r="CF9" s="237"/>
      <c r="CG9" s="237"/>
      <c r="CH9" s="237"/>
      <c r="CI9" s="237"/>
      <c r="CJ9" s="237"/>
      <c r="CK9" s="237"/>
      <c r="CL9" s="237"/>
      <c r="CM9" s="237"/>
      <c r="CN9" s="237"/>
      <c r="CO9" s="237"/>
      <c r="CP9" s="237"/>
      <c r="CQ9" s="237"/>
      <c r="CR9" s="237"/>
      <c r="CS9" s="237"/>
      <c r="CT9" s="237"/>
      <c r="CU9" s="237"/>
      <c r="CV9" s="237"/>
      <c r="CW9" s="237"/>
      <c r="CX9" s="237"/>
      <c r="CY9" s="237"/>
      <c r="CZ9" s="237"/>
      <c r="DA9" s="237"/>
      <c r="DB9" s="237"/>
      <c r="DC9" s="237"/>
      <c r="DD9" s="237"/>
      <c r="DE9" s="237"/>
      <c r="DF9" s="237"/>
      <c r="DG9" s="237"/>
      <c r="DH9" s="237"/>
      <c r="DI9" s="237"/>
      <c r="DJ9" s="237"/>
      <c r="DK9" s="237"/>
      <c r="DL9" s="237"/>
      <c r="DM9" s="237"/>
      <c r="DN9" s="237"/>
      <c r="DO9" s="237"/>
      <c r="DP9" s="237"/>
      <c r="DQ9" s="237"/>
      <c r="DR9" s="237"/>
      <c r="DS9" s="237"/>
      <c r="DT9" s="237"/>
      <c r="DU9" s="237"/>
      <c r="DV9" s="237"/>
      <c r="DW9" s="237"/>
      <c r="DX9" s="237"/>
      <c r="DY9" s="237"/>
      <c r="DZ9" s="237"/>
      <c r="EA9" s="237"/>
      <c r="EB9" s="237"/>
      <c r="EC9" s="237"/>
      <c r="ED9" s="237"/>
      <c r="EE9" s="237"/>
      <c r="EF9" s="237"/>
      <c r="EG9" s="237"/>
      <c r="EH9" s="237"/>
      <c r="EI9" s="237"/>
      <c r="EJ9" s="237"/>
      <c r="EK9" s="237"/>
      <c r="EL9" s="237"/>
      <c r="EM9" s="237"/>
      <c r="EN9" s="237"/>
      <c r="EO9" s="237"/>
      <c r="EP9" s="237"/>
      <c r="EQ9" s="237"/>
      <c r="ER9" s="237"/>
      <c r="ES9" s="237"/>
      <c r="ET9" s="237"/>
      <c r="EU9" s="237"/>
      <c r="EV9" s="237"/>
      <c r="EW9" s="237"/>
      <c r="EX9" s="237"/>
      <c r="EY9" s="237"/>
      <c r="EZ9" s="237"/>
      <c r="FA9" s="237"/>
      <c r="FB9" s="237"/>
      <c r="FC9" s="237"/>
      <c r="FD9" s="237"/>
      <c r="FE9" s="237"/>
      <c r="FF9" s="237"/>
      <c r="FG9" s="237"/>
      <c r="FH9" s="237"/>
      <c r="FI9" s="237"/>
      <c r="FJ9" s="237"/>
      <c r="FK9" s="237"/>
      <c r="FL9" s="237"/>
      <c r="FM9" s="237"/>
      <c r="FN9" s="237"/>
      <c r="FO9" s="237"/>
      <c r="FP9" s="237"/>
      <c r="FQ9" s="237"/>
      <c r="FR9" s="237"/>
      <c r="FS9" s="237"/>
      <c r="FT9" s="237"/>
      <c r="FU9" s="237"/>
      <c r="FV9" s="237"/>
      <c r="FW9" s="237"/>
      <c r="FX9" s="237"/>
      <c r="FY9" s="237"/>
      <c r="FZ9" s="237"/>
      <c r="GA9" s="237"/>
      <c r="GB9" s="237"/>
      <c r="GC9" s="237"/>
      <c r="GD9" s="237"/>
      <c r="GE9" s="237"/>
      <c r="GF9" s="237"/>
      <c r="GG9" s="237"/>
      <c r="GH9" s="237"/>
      <c r="GI9" s="237"/>
      <c r="GJ9" s="237"/>
      <c r="GK9" s="237"/>
      <c r="GL9" s="237"/>
      <c r="GM9" s="237"/>
      <c r="GN9" s="237"/>
      <c r="GO9" s="237"/>
      <c r="GP9" s="237"/>
      <c r="GQ9" s="237"/>
      <c r="GR9" s="237"/>
      <c r="GS9" s="237"/>
      <c r="GT9" s="237"/>
      <c r="GU9" s="237"/>
      <c r="GV9" s="237"/>
      <c r="GW9" s="237"/>
      <c r="GX9" s="237"/>
      <c r="GY9" s="237"/>
      <c r="GZ9" s="237"/>
      <c r="HA9" s="237"/>
      <c r="HB9" s="237"/>
      <c r="HC9" s="237"/>
      <c r="HD9" s="237"/>
      <c r="HE9" s="237"/>
      <c r="HF9" s="237"/>
      <c r="HG9" s="237"/>
      <c r="HH9" s="237"/>
      <c r="HI9" s="237"/>
      <c r="HJ9" s="239">
        <v>5</v>
      </c>
    </row>
    <row r="10" spans="2:218" ht="19.5" thickTop="1" thickBot="1" x14ac:dyDescent="0.4">
      <c r="C10" s="227" t="s">
        <v>291</v>
      </c>
      <c r="D10" s="234">
        <f t="shared" si="4"/>
        <v>285</v>
      </c>
      <c r="E10" s="235">
        <f t="shared" si="5"/>
        <v>225</v>
      </c>
      <c r="F10" s="235">
        <f t="shared" si="6"/>
        <v>240</v>
      </c>
      <c r="G10" s="235">
        <f t="shared" ca="1" si="7"/>
        <v>19</v>
      </c>
      <c r="H10" s="235">
        <v>215</v>
      </c>
      <c r="I10" s="235">
        <v>250</v>
      </c>
      <c r="J10" s="236">
        <v>260</v>
      </c>
      <c r="K10" s="236">
        <v>265</v>
      </c>
      <c r="L10" s="235">
        <v>170</v>
      </c>
      <c r="M10" s="235">
        <v>140</v>
      </c>
      <c r="N10" s="237"/>
      <c r="O10" s="235">
        <v>285</v>
      </c>
      <c r="P10" s="235">
        <v>245</v>
      </c>
      <c r="Q10" s="235">
        <v>225</v>
      </c>
      <c r="R10" s="235">
        <v>175</v>
      </c>
      <c r="S10" s="235">
        <v>300</v>
      </c>
      <c r="T10" s="235">
        <v>240</v>
      </c>
      <c r="U10" s="235">
        <v>240</v>
      </c>
      <c r="V10" s="235">
        <v>215</v>
      </c>
      <c r="W10" s="235">
        <v>220</v>
      </c>
      <c r="X10" s="235">
        <v>330</v>
      </c>
      <c r="Y10" s="236">
        <v>355</v>
      </c>
      <c r="Z10" s="237"/>
      <c r="AA10" s="235">
        <v>85</v>
      </c>
      <c r="AB10" s="235">
        <v>185</v>
      </c>
      <c r="AC10" s="235">
        <v>250</v>
      </c>
      <c r="AD10" s="235">
        <f t="shared" ca="1" si="8"/>
        <v>19</v>
      </c>
      <c r="AE10" s="237"/>
      <c r="AF10" s="235">
        <v>240</v>
      </c>
      <c r="AG10" s="235">
        <v>200</v>
      </c>
      <c r="AH10" s="235">
        <v>365</v>
      </c>
      <c r="AI10" s="235">
        <v>200</v>
      </c>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37"/>
      <c r="BJ10" s="237"/>
      <c r="BK10" s="237"/>
      <c r="BL10" s="237"/>
      <c r="BM10" s="237"/>
      <c r="BN10" s="237"/>
      <c r="BO10" s="237"/>
      <c r="BP10" s="237"/>
      <c r="BQ10" s="237"/>
      <c r="BR10" s="237"/>
      <c r="BS10" s="237"/>
      <c r="BT10" s="237"/>
      <c r="BU10" s="237"/>
      <c r="BV10" s="237"/>
      <c r="BW10" s="237"/>
      <c r="BX10" s="237"/>
      <c r="BY10" s="237"/>
      <c r="BZ10" s="237"/>
      <c r="CA10" s="237"/>
      <c r="CB10" s="237"/>
      <c r="CC10" s="237"/>
      <c r="CD10" s="237"/>
      <c r="CE10" s="237"/>
      <c r="CF10" s="237"/>
      <c r="CG10" s="237"/>
      <c r="CH10" s="237"/>
      <c r="CI10" s="237"/>
      <c r="CJ10" s="237"/>
      <c r="CK10" s="237"/>
      <c r="CL10" s="237"/>
      <c r="CM10" s="237"/>
      <c r="CN10" s="237"/>
      <c r="CO10" s="237"/>
      <c r="CP10" s="237"/>
      <c r="CQ10" s="237"/>
      <c r="CR10" s="237"/>
      <c r="CS10" s="237"/>
      <c r="CT10" s="237"/>
      <c r="CU10" s="237"/>
      <c r="CV10" s="237"/>
      <c r="CW10" s="237"/>
      <c r="CX10" s="237"/>
      <c r="CY10" s="237"/>
      <c r="CZ10" s="237"/>
      <c r="DA10" s="237"/>
      <c r="DB10" s="237"/>
      <c r="DC10" s="237"/>
      <c r="DD10" s="237"/>
      <c r="DE10" s="237"/>
      <c r="DF10" s="237"/>
      <c r="DG10" s="237"/>
      <c r="DH10" s="237"/>
      <c r="DI10" s="237"/>
      <c r="DJ10" s="237"/>
      <c r="DK10" s="237"/>
      <c r="DL10" s="237"/>
      <c r="DM10" s="237"/>
      <c r="DN10" s="237"/>
      <c r="DO10" s="237"/>
      <c r="DP10" s="237"/>
      <c r="DQ10" s="237"/>
      <c r="DR10" s="237"/>
      <c r="DS10" s="237"/>
      <c r="DT10" s="237"/>
      <c r="DU10" s="237"/>
      <c r="DV10" s="237"/>
      <c r="DW10" s="237"/>
      <c r="DX10" s="237"/>
      <c r="DY10" s="237"/>
      <c r="DZ10" s="237"/>
      <c r="EA10" s="237"/>
      <c r="EB10" s="237"/>
      <c r="EC10" s="237"/>
      <c r="ED10" s="237"/>
      <c r="EE10" s="237"/>
      <c r="EF10" s="237"/>
      <c r="EG10" s="237"/>
      <c r="EH10" s="237"/>
      <c r="EI10" s="237"/>
      <c r="EJ10" s="237"/>
      <c r="EK10" s="237"/>
      <c r="EL10" s="237"/>
      <c r="EM10" s="237"/>
      <c r="EN10" s="237"/>
      <c r="EO10" s="237"/>
      <c r="EP10" s="237"/>
      <c r="EQ10" s="237"/>
      <c r="ER10" s="237"/>
      <c r="ES10" s="237"/>
      <c r="ET10" s="237"/>
      <c r="EU10" s="237"/>
      <c r="EV10" s="237"/>
      <c r="EW10" s="237"/>
      <c r="EX10" s="237"/>
      <c r="EY10" s="237"/>
      <c r="EZ10" s="237"/>
      <c r="FA10" s="237"/>
      <c r="FB10" s="237"/>
      <c r="FC10" s="237"/>
      <c r="FD10" s="237"/>
      <c r="FE10" s="237"/>
      <c r="FF10" s="237"/>
      <c r="FG10" s="237"/>
      <c r="FH10" s="237"/>
      <c r="FI10" s="237"/>
      <c r="FJ10" s="237"/>
      <c r="FK10" s="237"/>
      <c r="FL10" s="237"/>
      <c r="FM10" s="237"/>
      <c r="FN10" s="237"/>
      <c r="FO10" s="237"/>
      <c r="FP10" s="237"/>
      <c r="FQ10" s="237"/>
      <c r="FR10" s="237"/>
      <c r="FS10" s="237"/>
      <c r="FT10" s="237"/>
      <c r="FU10" s="237"/>
      <c r="FV10" s="237"/>
      <c r="FW10" s="237"/>
      <c r="FX10" s="237"/>
      <c r="FY10" s="237"/>
      <c r="FZ10" s="237"/>
      <c r="GA10" s="237"/>
      <c r="GB10" s="237"/>
      <c r="GC10" s="237"/>
      <c r="GD10" s="237"/>
      <c r="GE10" s="237"/>
      <c r="GF10" s="237"/>
      <c r="GG10" s="237"/>
      <c r="GH10" s="237"/>
      <c r="GI10" s="237"/>
      <c r="GJ10" s="237"/>
      <c r="GK10" s="237"/>
      <c r="GL10" s="237"/>
      <c r="GM10" s="237"/>
      <c r="GN10" s="237"/>
      <c r="GO10" s="237"/>
      <c r="GP10" s="237"/>
      <c r="GQ10" s="237"/>
      <c r="GR10" s="237"/>
      <c r="GS10" s="237"/>
      <c r="GT10" s="237"/>
      <c r="GU10" s="237"/>
      <c r="GV10" s="237"/>
      <c r="GW10" s="237"/>
      <c r="GX10" s="237"/>
      <c r="GY10" s="237"/>
      <c r="GZ10" s="237"/>
      <c r="HA10" s="237"/>
      <c r="HB10" s="237"/>
      <c r="HC10" s="237"/>
      <c r="HD10" s="237"/>
      <c r="HE10" s="237"/>
      <c r="HF10" s="237"/>
      <c r="HG10" s="237"/>
      <c r="HH10" s="237"/>
      <c r="HI10" s="237"/>
      <c r="HJ10" s="239">
        <v>5</v>
      </c>
    </row>
    <row r="11" spans="2:218" ht="19.5" thickTop="1" thickBot="1" x14ac:dyDescent="0.4">
      <c r="C11" s="227" t="s">
        <v>292</v>
      </c>
      <c r="D11" s="234">
        <f t="shared" si="4"/>
        <v>260</v>
      </c>
      <c r="E11" s="235">
        <f t="shared" si="5"/>
        <v>220</v>
      </c>
      <c r="F11" s="235">
        <f t="shared" si="6"/>
        <v>205</v>
      </c>
      <c r="G11" s="235">
        <f t="shared" ca="1" si="7"/>
        <v>16</v>
      </c>
      <c r="H11" s="235">
        <v>185</v>
      </c>
      <c r="I11" s="235">
        <v>240</v>
      </c>
      <c r="J11" s="236">
        <v>245</v>
      </c>
      <c r="K11" s="236">
        <v>260</v>
      </c>
      <c r="L11" s="235">
        <v>235</v>
      </c>
      <c r="M11" s="235">
        <v>200</v>
      </c>
      <c r="N11" s="237"/>
      <c r="O11" s="235">
        <v>260</v>
      </c>
      <c r="P11" s="235">
        <v>240</v>
      </c>
      <c r="Q11" s="235">
        <v>220</v>
      </c>
      <c r="R11" s="235">
        <v>240</v>
      </c>
      <c r="S11" s="235">
        <v>265</v>
      </c>
      <c r="T11" s="235">
        <v>230</v>
      </c>
      <c r="U11" s="235">
        <v>230</v>
      </c>
      <c r="V11" s="235">
        <v>185</v>
      </c>
      <c r="W11" s="235">
        <v>210</v>
      </c>
      <c r="X11" s="235">
        <v>295</v>
      </c>
      <c r="Y11" s="236">
        <v>325</v>
      </c>
      <c r="Z11" s="237"/>
      <c r="AA11" s="235">
        <v>85</v>
      </c>
      <c r="AB11" s="235">
        <v>185</v>
      </c>
      <c r="AC11" s="235">
        <v>240</v>
      </c>
      <c r="AD11" s="235">
        <f t="shared" ca="1" si="8"/>
        <v>16</v>
      </c>
      <c r="AE11" s="237"/>
      <c r="AF11" s="235">
        <v>205</v>
      </c>
      <c r="AG11" s="235">
        <v>195</v>
      </c>
      <c r="AH11" s="235">
        <v>335</v>
      </c>
      <c r="AI11" s="235">
        <v>170</v>
      </c>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7"/>
      <c r="BI11" s="237"/>
      <c r="BJ11" s="237"/>
      <c r="BK11" s="237"/>
      <c r="BL11" s="237"/>
      <c r="BM11" s="237"/>
      <c r="BN11" s="237"/>
      <c r="BO11" s="237"/>
      <c r="BP11" s="237"/>
      <c r="BQ11" s="237"/>
      <c r="BR11" s="237"/>
      <c r="BS11" s="237"/>
      <c r="BT11" s="237"/>
      <c r="BU11" s="237"/>
      <c r="BV11" s="237"/>
      <c r="BW11" s="237"/>
      <c r="BX11" s="237"/>
      <c r="BY11" s="237"/>
      <c r="BZ11" s="237"/>
      <c r="CA11" s="237"/>
      <c r="CB11" s="237"/>
      <c r="CC11" s="237"/>
      <c r="CD11" s="237"/>
      <c r="CE11" s="237"/>
      <c r="CF11" s="237"/>
      <c r="CG11" s="237"/>
      <c r="CH11" s="237"/>
      <c r="CI11" s="237"/>
      <c r="CJ11" s="237"/>
      <c r="CK11" s="237"/>
      <c r="CL11" s="237"/>
      <c r="CM11" s="237"/>
      <c r="CN11" s="237"/>
      <c r="CO11" s="237"/>
      <c r="CP11" s="237"/>
      <c r="CQ11" s="237"/>
      <c r="CR11" s="237"/>
      <c r="CS11" s="237"/>
      <c r="CT11" s="237"/>
      <c r="CU11" s="237"/>
      <c r="CV11" s="237"/>
      <c r="CW11" s="237"/>
      <c r="CX11" s="237"/>
      <c r="CY11" s="237"/>
      <c r="CZ11" s="237"/>
      <c r="DA11" s="237"/>
      <c r="DB11" s="237"/>
      <c r="DC11" s="237"/>
      <c r="DD11" s="237"/>
      <c r="DE11" s="237"/>
      <c r="DF11" s="237"/>
      <c r="DG11" s="237"/>
      <c r="DH11" s="237"/>
      <c r="DI11" s="237"/>
      <c r="DJ11" s="237"/>
      <c r="DK11" s="237"/>
      <c r="DL11" s="237"/>
      <c r="DM11" s="237"/>
      <c r="DN11" s="237"/>
      <c r="DO11" s="237"/>
      <c r="DP11" s="237"/>
      <c r="DQ11" s="237"/>
      <c r="DR11" s="237"/>
      <c r="DS11" s="237"/>
      <c r="DT11" s="237"/>
      <c r="DU11" s="237"/>
      <c r="DV11" s="237"/>
      <c r="DW11" s="237"/>
      <c r="DX11" s="237"/>
      <c r="DY11" s="237"/>
      <c r="DZ11" s="237"/>
      <c r="EA11" s="237"/>
      <c r="EB11" s="237"/>
      <c r="EC11" s="237"/>
      <c r="ED11" s="237"/>
      <c r="EE11" s="237"/>
      <c r="EF11" s="237"/>
      <c r="EG11" s="237"/>
      <c r="EH11" s="237"/>
      <c r="EI11" s="237"/>
      <c r="EJ11" s="237"/>
      <c r="EK11" s="237"/>
      <c r="EL11" s="237"/>
      <c r="EM11" s="237"/>
      <c r="EN11" s="237"/>
      <c r="EO11" s="237"/>
      <c r="EP11" s="237"/>
      <c r="EQ11" s="237"/>
      <c r="ER11" s="237"/>
      <c r="ES11" s="237"/>
      <c r="ET11" s="237"/>
      <c r="EU11" s="237"/>
      <c r="EV11" s="237"/>
      <c r="EW11" s="237"/>
      <c r="EX11" s="237"/>
      <c r="EY11" s="237"/>
      <c r="EZ11" s="237"/>
      <c r="FA11" s="237"/>
      <c r="FB11" s="237"/>
      <c r="FC11" s="237"/>
      <c r="FD11" s="237"/>
      <c r="FE11" s="237"/>
      <c r="FF11" s="237"/>
      <c r="FG11" s="237"/>
      <c r="FH11" s="237"/>
      <c r="FI11" s="237"/>
      <c r="FJ11" s="237"/>
      <c r="FK11" s="237"/>
      <c r="FL11" s="237"/>
      <c r="FM11" s="237"/>
      <c r="FN11" s="237"/>
      <c r="FO11" s="237"/>
      <c r="FP11" s="237"/>
      <c r="FQ11" s="237"/>
      <c r="FR11" s="237"/>
      <c r="FS11" s="237"/>
      <c r="FT11" s="237"/>
      <c r="FU11" s="237"/>
      <c r="FV11" s="237"/>
      <c r="FW11" s="237"/>
      <c r="FX11" s="237"/>
      <c r="FY11" s="237"/>
      <c r="FZ11" s="237"/>
      <c r="GA11" s="237"/>
      <c r="GB11" s="237"/>
      <c r="GC11" s="237"/>
      <c r="GD11" s="237"/>
      <c r="GE11" s="237"/>
      <c r="GF11" s="237"/>
      <c r="GG11" s="237"/>
      <c r="GH11" s="237"/>
      <c r="GI11" s="237"/>
      <c r="GJ11" s="237"/>
      <c r="GK11" s="237"/>
      <c r="GL11" s="237"/>
      <c r="GM11" s="237"/>
      <c r="GN11" s="237"/>
      <c r="GO11" s="237"/>
      <c r="GP11" s="237"/>
      <c r="GQ11" s="237"/>
      <c r="GR11" s="237"/>
      <c r="GS11" s="237"/>
      <c r="GT11" s="237"/>
      <c r="GU11" s="237"/>
      <c r="GV11" s="237"/>
      <c r="GW11" s="237"/>
      <c r="GX11" s="237"/>
      <c r="GY11" s="237"/>
      <c r="GZ11" s="237"/>
      <c r="HA11" s="237"/>
      <c r="HB11" s="237"/>
      <c r="HC11" s="237"/>
      <c r="HD11" s="237"/>
      <c r="HE11" s="237"/>
      <c r="HF11" s="237"/>
      <c r="HG11" s="237"/>
      <c r="HH11" s="237"/>
      <c r="HI11" s="237"/>
      <c r="HJ11" s="239">
        <v>5</v>
      </c>
    </row>
    <row r="12" spans="2:218" ht="19.5" thickTop="1" thickBot="1" x14ac:dyDescent="0.4">
      <c r="C12" s="227" t="s">
        <v>293</v>
      </c>
      <c r="D12" s="234">
        <f t="shared" si="4"/>
        <v>280</v>
      </c>
      <c r="E12" s="235">
        <f t="shared" si="5"/>
        <v>230</v>
      </c>
      <c r="F12" s="235">
        <f t="shared" si="6"/>
        <v>225</v>
      </c>
      <c r="G12" s="235">
        <f t="shared" ca="1" si="7"/>
        <v>16</v>
      </c>
      <c r="H12" s="235">
        <v>200</v>
      </c>
      <c r="I12" s="235">
        <v>240</v>
      </c>
      <c r="J12" s="236">
        <v>250</v>
      </c>
      <c r="K12" s="236">
        <v>265</v>
      </c>
      <c r="L12" s="235">
        <v>200</v>
      </c>
      <c r="M12" s="235">
        <v>160</v>
      </c>
      <c r="N12" s="237"/>
      <c r="O12" s="235">
        <v>280</v>
      </c>
      <c r="P12" s="235">
        <v>250</v>
      </c>
      <c r="Q12" s="235">
        <v>230</v>
      </c>
      <c r="R12" s="235">
        <v>205</v>
      </c>
      <c r="S12" s="235">
        <v>285</v>
      </c>
      <c r="T12" s="235">
        <v>235</v>
      </c>
      <c r="U12" s="235">
        <v>265</v>
      </c>
      <c r="V12" s="235">
        <v>200</v>
      </c>
      <c r="W12" s="235">
        <v>215</v>
      </c>
      <c r="X12" s="235">
        <v>315</v>
      </c>
      <c r="Y12" s="236">
        <v>340</v>
      </c>
      <c r="Z12" s="237"/>
      <c r="AA12" s="235">
        <v>90</v>
      </c>
      <c r="AB12" s="235">
        <v>165</v>
      </c>
      <c r="AC12" s="235">
        <v>275</v>
      </c>
      <c r="AD12" s="235">
        <f t="shared" ca="1" si="8"/>
        <v>16</v>
      </c>
      <c r="AE12" s="237"/>
      <c r="AF12" s="235">
        <v>225</v>
      </c>
      <c r="AG12" s="235">
        <v>205</v>
      </c>
      <c r="AH12" s="235">
        <v>350</v>
      </c>
      <c r="AI12" s="235">
        <v>185</v>
      </c>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c r="CE12" s="237"/>
      <c r="CF12" s="237"/>
      <c r="CG12" s="237"/>
      <c r="CH12" s="237"/>
      <c r="CI12" s="237"/>
      <c r="CJ12" s="237"/>
      <c r="CK12" s="237"/>
      <c r="CL12" s="237"/>
      <c r="CM12" s="237"/>
      <c r="CN12" s="237"/>
      <c r="CO12" s="237"/>
      <c r="CP12" s="237"/>
      <c r="CQ12" s="237"/>
      <c r="CR12" s="237"/>
      <c r="CS12" s="237"/>
      <c r="CT12" s="237"/>
      <c r="CU12" s="237"/>
      <c r="CV12" s="237"/>
      <c r="CW12" s="237"/>
      <c r="CX12" s="237"/>
      <c r="CY12" s="237"/>
      <c r="CZ12" s="237"/>
      <c r="DA12" s="237"/>
      <c r="DB12" s="237"/>
      <c r="DC12" s="237"/>
      <c r="DD12" s="237"/>
      <c r="DE12" s="237"/>
      <c r="DF12" s="237"/>
      <c r="DG12" s="237"/>
      <c r="DH12" s="237"/>
      <c r="DI12" s="237"/>
      <c r="DJ12" s="237"/>
      <c r="DK12" s="237"/>
      <c r="DL12" s="237"/>
      <c r="DM12" s="237"/>
      <c r="DN12" s="237"/>
      <c r="DO12" s="237"/>
      <c r="DP12" s="237"/>
      <c r="DQ12" s="237"/>
      <c r="DR12" s="237"/>
      <c r="DS12" s="237"/>
      <c r="DT12" s="237"/>
      <c r="DU12" s="237"/>
      <c r="DV12" s="237"/>
      <c r="DW12" s="237"/>
      <c r="DX12" s="237"/>
      <c r="DY12" s="237"/>
      <c r="DZ12" s="237"/>
      <c r="EA12" s="237"/>
      <c r="EB12" s="237"/>
      <c r="EC12" s="237"/>
      <c r="ED12" s="237"/>
      <c r="EE12" s="237"/>
      <c r="EF12" s="237"/>
      <c r="EG12" s="237"/>
      <c r="EH12" s="237"/>
      <c r="EI12" s="237"/>
      <c r="EJ12" s="237"/>
      <c r="EK12" s="237"/>
      <c r="EL12" s="237"/>
      <c r="EM12" s="237"/>
      <c r="EN12" s="237"/>
      <c r="EO12" s="237"/>
      <c r="EP12" s="237"/>
      <c r="EQ12" s="237"/>
      <c r="ER12" s="237"/>
      <c r="ES12" s="237"/>
      <c r="ET12" s="237"/>
      <c r="EU12" s="237"/>
      <c r="EV12" s="237"/>
      <c r="EW12" s="237"/>
      <c r="EX12" s="237"/>
      <c r="EY12" s="237"/>
      <c r="EZ12" s="237"/>
      <c r="FA12" s="237"/>
      <c r="FB12" s="237"/>
      <c r="FC12" s="237"/>
      <c r="FD12" s="237"/>
      <c r="FE12" s="237"/>
      <c r="FF12" s="237"/>
      <c r="FG12" s="237"/>
      <c r="FH12" s="237"/>
      <c r="FI12" s="237"/>
      <c r="FJ12" s="237"/>
      <c r="FK12" s="237"/>
      <c r="FL12" s="237"/>
      <c r="FM12" s="237"/>
      <c r="FN12" s="237"/>
      <c r="FO12" s="237"/>
      <c r="FP12" s="237"/>
      <c r="FQ12" s="237"/>
      <c r="FR12" s="237"/>
      <c r="FS12" s="237"/>
      <c r="FT12" s="237"/>
      <c r="FU12" s="237"/>
      <c r="FV12" s="237"/>
      <c r="FW12" s="237"/>
      <c r="FX12" s="237"/>
      <c r="FY12" s="237"/>
      <c r="FZ12" s="237"/>
      <c r="GA12" s="237"/>
      <c r="GB12" s="237"/>
      <c r="GC12" s="237"/>
      <c r="GD12" s="237"/>
      <c r="GE12" s="237"/>
      <c r="GF12" s="237"/>
      <c r="GG12" s="237"/>
      <c r="GH12" s="237"/>
      <c r="GI12" s="237"/>
      <c r="GJ12" s="237"/>
      <c r="GK12" s="237"/>
      <c r="GL12" s="237"/>
      <c r="GM12" s="237"/>
      <c r="GN12" s="237"/>
      <c r="GO12" s="237"/>
      <c r="GP12" s="237"/>
      <c r="GQ12" s="237"/>
      <c r="GR12" s="237"/>
      <c r="GS12" s="237"/>
      <c r="GT12" s="237"/>
      <c r="GU12" s="237"/>
      <c r="GV12" s="237"/>
      <c r="GW12" s="237"/>
      <c r="GX12" s="237"/>
      <c r="GY12" s="237"/>
      <c r="GZ12" s="237"/>
      <c r="HA12" s="237"/>
      <c r="HB12" s="237"/>
      <c r="HC12" s="237"/>
      <c r="HD12" s="237"/>
      <c r="HE12" s="237"/>
      <c r="HF12" s="237"/>
      <c r="HG12" s="237"/>
      <c r="HH12" s="237"/>
      <c r="HI12" s="237"/>
      <c r="HJ12" s="239">
        <v>5</v>
      </c>
    </row>
    <row r="13" spans="2:218" ht="19.5" thickTop="1" thickBot="1" x14ac:dyDescent="0.4">
      <c r="C13" s="227" t="s">
        <v>294</v>
      </c>
      <c r="D13" s="234">
        <f t="shared" si="4"/>
        <v>225</v>
      </c>
      <c r="E13" s="235">
        <f t="shared" si="5"/>
        <v>180</v>
      </c>
      <c r="F13" s="235">
        <f t="shared" si="6"/>
        <v>280</v>
      </c>
      <c r="G13" s="235">
        <f t="shared" ca="1" si="7"/>
        <v>19</v>
      </c>
      <c r="H13" s="235">
        <v>265</v>
      </c>
      <c r="I13" s="235">
        <v>215</v>
      </c>
      <c r="J13" s="236">
        <v>235</v>
      </c>
      <c r="K13" s="236">
        <v>225</v>
      </c>
      <c r="L13" s="235">
        <v>175</v>
      </c>
      <c r="M13" s="235">
        <v>145</v>
      </c>
      <c r="N13" s="237"/>
      <c r="O13" s="235">
        <v>225</v>
      </c>
      <c r="P13" s="235">
        <v>200</v>
      </c>
      <c r="Q13" s="235">
        <v>180</v>
      </c>
      <c r="R13" s="235">
        <v>180</v>
      </c>
      <c r="S13" s="235">
        <v>340</v>
      </c>
      <c r="T13" s="235">
        <v>275</v>
      </c>
      <c r="U13" s="235">
        <v>260</v>
      </c>
      <c r="V13" s="235">
        <v>265</v>
      </c>
      <c r="W13" s="235">
        <v>255</v>
      </c>
      <c r="X13" s="235">
        <v>370</v>
      </c>
      <c r="Y13" s="236">
        <v>410</v>
      </c>
      <c r="Z13" s="237"/>
      <c r="AA13" s="235">
        <v>90</v>
      </c>
      <c r="AB13" s="235">
        <v>170</v>
      </c>
      <c r="AC13" s="235">
        <v>270</v>
      </c>
      <c r="AD13" s="235">
        <f t="shared" ca="1" si="8"/>
        <v>19</v>
      </c>
      <c r="AE13" s="237"/>
      <c r="AF13" s="235">
        <v>280</v>
      </c>
      <c r="AG13" s="235">
        <v>155</v>
      </c>
      <c r="AH13" s="235">
        <v>420</v>
      </c>
      <c r="AI13" s="235">
        <v>250</v>
      </c>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37"/>
      <c r="BJ13" s="237"/>
      <c r="BK13" s="237"/>
      <c r="BL13" s="237"/>
      <c r="BM13" s="237"/>
      <c r="BN13" s="237"/>
      <c r="BO13" s="237"/>
      <c r="BP13" s="237"/>
      <c r="BQ13" s="237"/>
      <c r="BR13" s="237"/>
      <c r="BS13" s="237"/>
      <c r="BT13" s="237"/>
      <c r="BU13" s="237"/>
      <c r="BV13" s="237"/>
      <c r="BW13" s="237"/>
      <c r="BX13" s="237"/>
      <c r="BY13" s="237"/>
      <c r="BZ13" s="237"/>
      <c r="CA13" s="237"/>
      <c r="CB13" s="237"/>
      <c r="CC13" s="237"/>
      <c r="CD13" s="237"/>
      <c r="CE13" s="237"/>
      <c r="CF13" s="237"/>
      <c r="CG13" s="237"/>
      <c r="CH13" s="237"/>
      <c r="CI13" s="237"/>
      <c r="CJ13" s="237"/>
      <c r="CK13" s="237"/>
      <c r="CL13" s="237"/>
      <c r="CM13" s="237"/>
      <c r="CN13" s="237"/>
      <c r="CO13" s="237"/>
      <c r="CP13" s="237"/>
      <c r="CQ13" s="237"/>
      <c r="CR13" s="237"/>
      <c r="CS13" s="237"/>
      <c r="CT13" s="237"/>
      <c r="CU13" s="237"/>
      <c r="CV13" s="237"/>
      <c r="CW13" s="237"/>
      <c r="CX13" s="237"/>
      <c r="CY13" s="237"/>
      <c r="CZ13" s="237"/>
      <c r="DA13" s="237"/>
      <c r="DB13" s="237"/>
      <c r="DC13" s="237"/>
      <c r="DD13" s="237"/>
      <c r="DE13" s="237"/>
      <c r="DF13" s="237"/>
      <c r="DG13" s="237"/>
      <c r="DH13" s="237"/>
      <c r="DI13" s="237"/>
      <c r="DJ13" s="237"/>
      <c r="DK13" s="237"/>
      <c r="DL13" s="237"/>
      <c r="DM13" s="237"/>
      <c r="DN13" s="237"/>
      <c r="DO13" s="237"/>
      <c r="DP13" s="237"/>
      <c r="DQ13" s="237"/>
      <c r="DR13" s="237"/>
      <c r="DS13" s="237"/>
      <c r="DT13" s="237"/>
      <c r="DU13" s="237"/>
      <c r="DV13" s="237"/>
      <c r="DW13" s="237"/>
      <c r="DX13" s="237"/>
      <c r="DY13" s="237"/>
      <c r="DZ13" s="237"/>
      <c r="EA13" s="237"/>
      <c r="EB13" s="237"/>
      <c r="EC13" s="237"/>
      <c r="ED13" s="237"/>
      <c r="EE13" s="237"/>
      <c r="EF13" s="237"/>
      <c r="EG13" s="237"/>
      <c r="EH13" s="237"/>
      <c r="EI13" s="237"/>
      <c r="EJ13" s="237"/>
      <c r="EK13" s="237"/>
      <c r="EL13" s="237"/>
      <c r="EM13" s="237"/>
      <c r="EN13" s="237"/>
      <c r="EO13" s="237"/>
      <c r="EP13" s="237"/>
      <c r="EQ13" s="237"/>
      <c r="ER13" s="237"/>
      <c r="ES13" s="237"/>
      <c r="ET13" s="237"/>
      <c r="EU13" s="237"/>
      <c r="EV13" s="237"/>
      <c r="EW13" s="237"/>
      <c r="EX13" s="237"/>
      <c r="EY13" s="237"/>
      <c r="EZ13" s="237"/>
      <c r="FA13" s="237"/>
      <c r="FB13" s="237"/>
      <c r="FC13" s="237"/>
      <c r="FD13" s="237"/>
      <c r="FE13" s="237"/>
      <c r="FF13" s="237"/>
      <c r="FG13" s="237"/>
      <c r="FH13" s="237"/>
      <c r="FI13" s="237"/>
      <c r="FJ13" s="237"/>
      <c r="FK13" s="237"/>
      <c r="FL13" s="237"/>
      <c r="FM13" s="237"/>
      <c r="FN13" s="237"/>
      <c r="FO13" s="237"/>
      <c r="FP13" s="237"/>
      <c r="FQ13" s="237"/>
      <c r="FR13" s="237"/>
      <c r="FS13" s="237"/>
      <c r="FT13" s="237"/>
      <c r="FU13" s="237"/>
      <c r="FV13" s="237"/>
      <c r="FW13" s="237"/>
      <c r="FX13" s="237"/>
      <c r="FY13" s="237"/>
      <c r="FZ13" s="237"/>
      <c r="GA13" s="237"/>
      <c r="GB13" s="237"/>
      <c r="GC13" s="237"/>
      <c r="GD13" s="237"/>
      <c r="GE13" s="237"/>
      <c r="GF13" s="237"/>
      <c r="GG13" s="237"/>
      <c r="GH13" s="237"/>
      <c r="GI13" s="237"/>
      <c r="GJ13" s="237"/>
      <c r="GK13" s="237"/>
      <c r="GL13" s="237"/>
      <c r="GM13" s="237"/>
      <c r="GN13" s="237"/>
      <c r="GO13" s="237"/>
      <c r="GP13" s="237"/>
      <c r="GQ13" s="237"/>
      <c r="GR13" s="237"/>
      <c r="GS13" s="237"/>
      <c r="GT13" s="237"/>
      <c r="GU13" s="237"/>
      <c r="GV13" s="237"/>
      <c r="GW13" s="237"/>
      <c r="GX13" s="237"/>
      <c r="GY13" s="237"/>
      <c r="GZ13" s="237"/>
      <c r="HA13" s="237"/>
      <c r="HB13" s="237"/>
      <c r="HC13" s="237"/>
      <c r="HD13" s="237"/>
      <c r="HE13" s="237"/>
      <c r="HF13" s="237"/>
      <c r="HG13" s="237"/>
      <c r="HH13" s="237"/>
      <c r="HI13" s="237"/>
      <c r="HJ13" s="239">
        <v>5</v>
      </c>
    </row>
    <row r="14" spans="2:218" ht="19.5" thickTop="1" thickBot="1" x14ac:dyDescent="0.4">
      <c r="C14" s="227" t="s">
        <v>295</v>
      </c>
      <c r="D14" s="234">
        <f t="shared" si="4"/>
        <v>245</v>
      </c>
      <c r="E14" s="235">
        <f t="shared" si="5"/>
        <v>205</v>
      </c>
      <c r="F14" s="235">
        <f t="shared" si="6"/>
        <v>210</v>
      </c>
      <c r="G14" s="235">
        <f t="shared" ca="1" si="7"/>
        <v>19</v>
      </c>
      <c r="H14" s="235">
        <v>210</v>
      </c>
      <c r="I14" s="235">
        <v>235</v>
      </c>
      <c r="J14" s="236">
        <v>255</v>
      </c>
      <c r="K14" s="236">
        <v>245</v>
      </c>
      <c r="L14" s="235">
        <v>165</v>
      </c>
      <c r="M14" s="235">
        <v>140</v>
      </c>
      <c r="N14" s="237"/>
      <c r="O14" s="235">
        <v>245</v>
      </c>
      <c r="P14" s="235">
        <v>225</v>
      </c>
      <c r="Q14" s="235">
        <v>205</v>
      </c>
      <c r="R14" s="235">
        <v>170</v>
      </c>
      <c r="S14" s="235">
        <v>270</v>
      </c>
      <c r="T14" s="235">
        <v>235</v>
      </c>
      <c r="U14" s="235">
        <v>235</v>
      </c>
      <c r="V14" s="235">
        <v>210</v>
      </c>
      <c r="W14" s="235">
        <v>215</v>
      </c>
      <c r="X14" s="235">
        <v>300</v>
      </c>
      <c r="Y14" s="236">
        <v>310</v>
      </c>
      <c r="Z14" s="237"/>
      <c r="AA14" s="235">
        <v>85</v>
      </c>
      <c r="AB14" s="235">
        <v>180</v>
      </c>
      <c r="AC14" s="235">
        <v>245</v>
      </c>
      <c r="AD14" s="235">
        <f t="shared" ca="1" si="8"/>
        <v>19</v>
      </c>
      <c r="AE14" s="237"/>
      <c r="AF14" s="235">
        <v>210</v>
      </c>
      <c r="AG14" s="235">
        <v>180</v>
      </c>
      <c r="AH14" s="235">
        <v>320</v>
      </c>
      <c r="AI14" s="235">
        <v>195</v>
      </c>
      <c r="AJ14" s="237"/>
      <c r="AK14" s="237"/>
      <c r="AL14" s="237"/>
      <c r="AM14" s="237"/>
      <c r="AN14" s="237"/>
      <c r="AO14" s="237"/>
      <c r="AP14" s="237"/>
      <c r="AQ14" s="237"/>
      <c r="AR14" s="237"/>
      <c r="AS14" s="237"/>
      <c r="AT14" s="237"/>
      <c r="AU14" s="237"/>
      <c r="AV14" s="237"/>
      <c r="AW14" s="237"/>
      <c r="AX14" s="237"/>
      <c r="AY14" s="237"/>
      <c r="AZ14" s="237"/>
      <c r="BA14" s="237"/>
      <c r="BB14" s="237"/>
      <c r="BC14" s="237"/>
      <c r="BD14" s="237"/>
      <c r="BE14" s="237"/>
      <c r="BF14" s="237"/>
      <c r="BG14" s="237"/>
      <c r="BH14" s="237"/>
      <c r="BI14" s="237"/>
      <c r="BJ14" s="237"/>
      <c r="BK14" s="237"/>
      <c r="BL14" s="237"/>
      <c r="BM14" s="237"/>
      <c r="BN14" s="237"/>
      <c r="BO14" s="237"/>
      <c r="BP14" s="237"/>
      <c r="BQ14" s="237"/>
      <c r="BR14" s="237"/>
      <c r="BS14" s="237"/>
      <c r="BT14" s="237"/>
      <c r="BU14" s="237"/>
      <c r="BV14" s="237"/>
      <c r="BW14" s="237"/>
      <c r="BX14" s="237"/>
      <c r="BY14" s="237"/>
      <c r="BZ14" s="237"/>
      <c r="CA14" s="237"/>
      <c r="CB14" s="237"/>
      <c r="CC14" s="237"/>
      <c r="CD14" s="237"/>
      <c r="CE14" s="237"/>
      <c r="CF14" s="237"/>
      <c r="CG14" s="237"/>
      <c r="CH14" s="237"/>
      <c r="CI14" s="237"/>
      <c r="CJ14" s="237"/>
      <c r="CK14" s="237"/>
      <c r="CL14" s="237"/>
      <c r="CM14" s="237"/>
      <c r="CN14" s="237"/>
      <c r="CO14" s="237"/>
      <c r="CP14" s="237"/>
      <c r="CQ14" s="237"/>
      <c r="CR14" s="237"/>
      <c r="CS14" s="237"/>
      <c r="CT14" s="237"/>
      <c r="CU14" s="237"/>
      <c r="CV14" s="237"/>
      <c r="CW14" s="237"/>
      <c r="CX14" s="237"/>
      <c r="CY14" s="237"/>
      <c r="CZ14" s="237"/>
      <c r="DA14" s="237"/>
      <c r="DB14" s="237"/>
      <c r="DC14" s="237"/>
      <c r="DD14" s="237"/>
      <c r="DE14" s="237"/>
      <c r="DF14" s="237"/>
      <c r="DG14" s="237"/>
      <c r="DH14" s="237"/>
      <c r="DI14" s="237"/>
      <c r="DJ14" s="237"/>
      <c r="DK14" s="237"/>
      <c r="DL14" s="237"/>
      <c r="DM14" s="237"/>
      <c r="DN14" s="237"/>
      <c r="DO14" s="237"/>
      <c r="DP14" s="237"/>
      <c r="DQ14" s="237"/>
      <c r="DR14" s="237"/>
      <c r="DS14" s="237"/>
      <c r="DT14" s="237"/>
      <c r="DU14" s="237"/>
      <c r="DV14" s="237"/>
      <c r="DW14" s="237"/>
      <c r="DX14" s="237"/>
      <c r="DY14" s="237"/>
      <c r="DZ14" s="237"/>
      <c r="EA14" s="237"/>
      <c r="EB14" s="237"/>
      <c r="EC14" s="237"/>
      <c r="ED14" s="237"/>
      <c r="EE14" s="237"/>
      <c r="EF14" s="237"/>
      <c r="EG14" s="237"/>
      <c r="EH14" s="237"/>
      <c r="EI14" s="237"/>
      <c r="EJ14" s="237"/>
      <c r="EK14" s="237"/>
      <c r="EL14" s="237"/>
      <c r="EM14" s="237"/>
      <c r="EN14" s="237"/>
      <c r="EO14" s="237"/>
      <c r="EP14" s="237"/>
      <c r="EQ14" s="237"/>
      <c r="ER14" s="237"/>
      <c r="ES14" s="237"/>
      <c r="ET14" s="237"/>
      <c r="EU14" s="237"/>
      <c r="EV14" s="237"/>
      <c r="EW14" s="237"/>
      <c r="EX14" s="237"/>
      <c r="EY14" s="237"/>
      <c r="EZ14" s="237"/>
      <c r="FA14" s="237"/>
      <c r="FB14" s="237"/>
      <c r="FC14" s="237"/>
      <c r="FD14" s="237"/>
      <c r="FE14" s="237"/>
      <c r="FF14" s="237"/>
      <c r="FG14" s="237"/>
      <c r="FH14" s="237"/>
      <c r="FI14" s="237"/>
      <c r="FJ14" s="237"/>
      <c r="FK14" s="237"/>
      <c r="FL14" s="237"/>
      <c r="FM14" s="237"/>
      <c r="FN14" s="237"/>
      <c r="FO14" s="237"/>
      <c r="FP14" s="237"/>
      <c r="FQ14" s="237"/>
      <c r="FR14" s="237"/>
      <c r="FS14" s="237"/>
      <c r="FT14" s="237"/>
      <c r="FU14" s="237"/>
      <c r="FV14" s="237"/>
      <c r="FW14" s="237"/>
      <c r="FX14" s="237"/>
      <c r="FY14" s="237"/>
      <c r="FZ14" s="237"/>
      <c r="GA14" s="237"/>
      <c r="GB14" s="237"/>
      <c r="GC14" s="237"/>
      <c r="GD14" s="237"/>
      <c r="GE14" s="237"/>
      <c r="GF14" s="237"/>
      <c r="GG14" s="237"/>
      <c r="GH14" s="237"/>
      <c r="GI14" s="237"/>
      <c r="GJ14" s="237"/>
      <c r="GK14" s="237"/>
      <c r="GL14" s="237"/>
      <c r="GM14" s="237"/>
      <c r="GN14" s="237"/>
      <c r="GO14" s="237"/>
      <c r="GP14" s="237"/>
      <c r="GQ14" s="237"/>
      <c r="GR14" s="237"/>
      <c r="GS14" s="237"/>
      <c r="GT14" s="237"/>
      <c r="GU14" s="237"/>
      <c r="GV14" s="237"/>
      <c r="GW14" s="237"/>
      <c r="GX14" s="237"/>
      <c r="GY14" s="237"/>
      <c r="GZ14" s="237"/>
      <c r="HA14" s="237"/>
      <c r="HB14" s="237"/>
      <c r="HC14" s="237"/>
      <c r="HD14" s="237"/>
      <c r="HE14" s="237"/>
      <c r="HF14" s="237"/>
      <c r="HG14" s="237"/>
      <c r="HH14" s="237"/>
      <c r="HI14" s="237"/>
      <c r="HJ14" s="239">
        <v>5</v>
      </c>
    </row>
    <row r="15" spans="2:218" ht="19.5" thickTop="1" thickBot="1" x14ac:dyDescent="0.4">
      <c r="C15" s="227" t="s">
        <v>296</v>
      </c>
      <c r="D15" s="234">
        <f t="shared" si="4"/>
        <v>305</v>
      </c>
      <c r="E15" s="235">
        <f t="shared" si="5"/>
        <v>265</v>
      </c>
      <c r="F15" s="235">
        <f t="shared" si="6"/>
        <v>185</v>
      </c>
      <c r="G15" s="235">
        <f t="shared" ca="1" si="7"/>
        <v>16</v>
      </c>
      <c r="H15" s="235">
        <v>190</v>
      </c>
      <c r="I15" s="235">
        <v>265</v>
      </c>
      <c r="J15" s="236">
        <v>265</v>
      </c>
      <c r="K15" s="236">
        <v>285</v>
      </c>
      <c r="L15" s="235">
        <v>215</v>
      </c>
      <c r="M15" s="235">
        <v>180</v>
      </c>
      <c r="N15" s="237"/>
      <c r="O15" s="235">
        <v>305</v>
      </c>
      <c r="P15" s="235">
        <v>285</v>
      </c>
      <c r="Q15" s="235">
        <v>265</v>
      </c>
      <c r="R15" s="235">
        <v>220</v>
      </c>
      <c r="S15" s="235">
        <v>245</v>
      </c>
      <c r="T15" s="235">
        <v>210</v>
      </c>
      <c r="U15" s="235">
        <v>285</v>
      </c>
      <c r="V15" s="235">
        <v>190</v>
      </c>
      <c r="W15" s="235">
        <v>190</v>
      </c>
      <c r="X15" s="235">
        <v>275</v>
      </c>
      <c r="Y15" s="236">
        <v>285</v>
      </c>
      <c r="Z15" s="237"/>
      <c r="AA15" s="235">
        <v>85</v>
      </c>
      <c r="AB15" s="235">
        <v>205</v>
      </c>
      <c r="AC15" s="235">
        <v>295</v>
      </c>
      <c r="AD15" s="235">
        <f t="shared" ca="1" si="8"/>
        <v>16</v>
      </c>
      <c r="AE15" s="237"/>
      <c r="AF15" s="235">
        <v>185</v>
      </c>
      <c r="AG15" s="235">
        <v>240</v>
      </c>
      <c r="AH15" s="235">
        <v>295</v>
      </c>
      <c r="AI15" s="235">
        <v>175</v>
      </c>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237"/>
      <c r="BJ15" s="237"/>
      <c r="BK15" s="237"/>
      <c r="BL15" s="237"/>
      <c r="BM15" s="237"/>
      <c r="BN15" s="237"/>
      <c r="BO15" s="237"/>
      <c r="BP15" s="237"/>
      <c r="BQ15" s="237"/>
      <c r="BR15" s="237"/>
      <c r="BS15" s="237"/>
      <c r="BT15" s="237"/>
      <c r="BU15" s="237"/>
      <c r="BV15" s="237"/>
      <c r="BW15" s="237"/>
      <c r="BX15" s="237"/>
      <c r="BY15" s="237"/>
      <c r="BZ15" s="237"/>
      <c r="CA15" s="237"/>
      <c r="CB15" s="237"/>
      <c r="CC15" s="237"/>
      <c r="CD15" s="237"/>
      <c r="CE15" s="237"/>
      <c r="CF15" s="237"/>
      <c r="CG15" s="237"/>
      <c r="CH15" s="237"/>
      <c r="CI15" s="237"/>
      <c r="CJ15" s="237"/>
      <c r="CK15" s="237"/>
      <c r="CL15" s="237"/>
      <c r="CM15" s="237"/>
      <c r="CN15" s="237"/>
      <c r="CO15" s="237"/>
      <c r="CP15" s="237"/>
      <c r="CQ15" s="237"/>
      <c r="CR15" s="237"/>
      <c r="CS15" s="237"/>
      <c r="CT15" s="237"/>
      <c r="CU15" s="237"/>
      <c r="CV15" s="237"/>
      <c r="CW15" s="237"/>
      <c r="CX15" s="237"/>
      <c r="CY15" s="237"/>
      <c r="CZ15" s="237"/>
      <c r="DA15" s="237"/>
      <c r="DB15" s="237"/>
      <c r="DC15" s="237"/>
      <c r="DD15" s="237"/>
      <c r="DE15" s="237"/>
      <c r="DF15" s="237"/>
      <c r="DG15" s="237"/>
      <c r="DH15" s="237"/>
      <c r="DI15" s="237"/>
      <c r="DJ15" s="237"/>
      <c r="DK15" s="237"/>
      <c r="DL15" s="237"/>
      <c r="DM15" s="237"/>
      <c r="DN15" s="237"/>
      <c r="DO15" s="237"/>
      <c r="DP15" s="237"/>
      <c r="DQ15" s="237"/>
      <c r="DR15" s="237"/>
      <c r="DS15" s="237"/>
      <c r="DT15" s="237"/>
      <c r="DU15" s="237"/>
      <c r="DV15" s="237"/>
      <c r="DW15" s="237"/>
      <c r="DX15" s="237"/>
      <c r="DY15" s="237"/>
      <c r="DZ15" s="237"/>
      <c r="EA15" s="237"/>
      <c r="EB15" s="237"/>
      <c r="EC15" s="237"/>
      <c r="ED15" s="237"/>
      <c r="EE15" s="237"/>
      <c r="EF15" s="237"/>
      <c r="EG15" s="237"/>
      <c r="EH15" s="237"/>
      <c r="EI15" s="237"/>
      <c r="EJ15" s="237"/>
      <c r="EK15" s="237"/>
      <c r="EL15" s="237"/>
      <c r="EM15" s="237"/>
      <c r="EN15" s="237"/>
      <c r="EO15" s="237"/>
      <c r="EP15" s="237"/>
      <c r="EQ15" s="237"/>
      <c r="ER15" s="237"/>
      <c r="ES15" s="237"/>
      <c r="ET15" s="237"/>
      <c r="EU15" s="237"/>
      <c r="EV15" s="237"/>
      <c r="EW15" s="237"/>
      <c r="EX15" s="237"/>
      <c r="EY15" s="237"/>
      <c r="EZ15" s="237"/>
      <c r="FA15" s="237"/>
      <c r="FB15" s="237"/>
      <c r="FC15" s="237"/>
      <c r="FD15" s="237"/>
      <c r="FE15" s="237"/>
      <c r="FF15" s="237"/>
      <c r="FG15" s="237"/>
      <c r="FH15" s="237"/>
      <c r="FI15" s="237"/>
      <c r="FJ15" s="237"/>
      <c r="FK15" s="237"/>
      <c r="FL15" s="237"/>
      <c r="FM15" s="237"/>
      <c r="FN15" s="237"/>
      <c r="FO15" s="237"/>
      <c r="FP15" s="237"/>
      <c r="FQ15" s="237"/>
      <c r="FR15" s="237"/>
      <c r="FS15" s="237"/>
      <c r="FT15" s="237"/>
      <c r="FU15" s="237"/>
      <c r="FV15" s="237"/>
      <c r="FW15" s="237"/>
      <c r="FX15" s="237"/>
      <c r="FY15" s="237"/>
      <c r="FZ15" s="237"/>
      <c r="GA15" s="237"/>
      <c r="GB15" s="237"/>
      <c r="GC15" s="237"/>
      <c r="GD15" s="237"/>
      <c r="GE15" s="237"/>
      <c r="GF15" s="237"/>
      <c r="GG15" s="237"/>
      <c r="GH15" s="237"/>
      <c r="GI15" s="237"/>
      <c r="GJ15" s="237"/>
      <c r="GK15" s="237"/>
      <c r="GL15" s="237"/>
      <c r="GM15" s="237"/>
      <c r="GN15" s="237"/>
      <c r="GO15" s="237"/>
      <c r="GP15" s="237"/>
      <c r="GQ15" s="237"/>
      <c r="GR15" s="237"/>
      <c r="GS15" s="237"/>
      <c r="GT15" s="237"/>
      <c r="GU15" s="237"/>
      <c r="GV15" s="237"/>
      <c r="GW15" s="237"/>
      <c r="GX15" s="237"/>
      <c r="GY15" s="237"/>
      <c r="GZ15" s="237"/>
      <c r="HA15" s="237"/>
      <c r="HB15" s="237"/>
      <c r="HC15" s="237"/>
      <c r="HD15" s="237"/>
      <c r="HE15" s="237"/>
      <c r="HF15" s="237"/>
      <c r="HG15" s="237"/>
      <c r="HH15" s="237"/>
      <c r="HI15" s="237"/>
      <c r="HJ15" s="239">
        <v>5</v>
      </c>
    </row>
    <row r="16" spans="2:218" ht="19.5" thickTop="1" thickBot="1" x14ac:dyDescent="0.4">
      <c r="C16" s="227" t="s">
        <v>297</v>
      </c>
      <c r="D16" s="234">
        <f t="shared" si="4"/>
        <v>285</v>
      </c>
      <c r="E16" s="235">
        <f t="shared" si="5"/>
        <v>230</v>
      </c>
      <c r="F16" s="235">
        <f t="shared" si="6"/>
        <v>305</v>
      </c>
      <c r="G16" s="235">
        <f t="shared" ca="1" si="7"/>
        <v>21</v>
      </c>
      <c r="H16" s="235">
        <v>265</v>
      </c>
      <c r="I16" s="235">
        <v>245</v>
      </c>
      <c r="J16" s="236">
        <v>255</v>
      </c>
      <c r="K16" s="236">
        <v>260</v>
      </c>
      <c r="L16" s="235">
        <v>175</v>
      </c>
      <c r="M16" s="235">
        <v>140</v>
      </c>
      <c r="N16" s="237"/>
      <c r="O16" s="235">
        <v>285</v>
      </c>
      <c r="P16" s="235">
        <v>250</v>
      </c>
      <c r="Q16" s="235">
        <v>230</v>
      </c>
      <c r="R16" s="235">
        <v>180</v>
      </c>
      <c r="S16" s="235">
        <v>365</v>
      </c>
      <c r="T16" s="235">
        <v>295</v>
      </c>
      <c r="U16" s="235">
        <v>250</v>
      </c>
      <c r="V16" s="235">
        <v>265</v>
      </c>
      <c r="W16" s="235">
        <v>275</v>
      </c>
      <c r="X16" s="235">
        <v>395</v>
      </c>
      <c r="Y16" s="236">
        <v>430</v>
      </c>
      <c r="Z16" s="237"/>
      <c r="AA16" s="235">
        <v>85</v>
      </c>
      <c r="AB16" s="235">
        <v>180</v>
      </c>
      <c r="AC16" s="235">
        <v>260</v>
      </c>
      <c r="AD16" s="235">
        <f t="shared" ca="1" si="8"/>
        <v>21</v>
      </c>
      <c r="AE16" s="237"/>
      <c r="AF16" s="235">
        <v>305</v>
      </c>
      <c r="AG16" s="235">
        <v>205</v>
      </c>
      <c r="AH16" s="235">
        <v>440</v>
      </c>
      <c r="AI16" s="235">
        <v>250</v>
      </c>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37"/>
      <c r="BF16" s="237"/>
      <c r="BG16" s="237"/>
      <c r="BH16" s="237"/>
      <c r="BI16" s="237"/>
      <c r="BJ16" s="237"/>
      <c r="BK16" s="237"/>
      <c r="BL16" s="237"/>
      <c r="BM16" s="237"/>
      <c r="BN16" s="237"/>
      <c r="BO16" s="237"/>
      <c r="BP16" s="237"/>
      <c r="BQ16" s="237"/>
      <c r="BR16" s="237"/>
      <c r="BS16" s="237"/>
      <c r="BT16" s="237"/>
      <c r="BU16" s="237"/>
      <c r="BV16" s="237"/>
      <c r="BW16" s="237"/>
      <c r="BX16" s="237"/>
      <c r="BY16" s="237"/>
      <c r="BZ16" s="237"/>
      <c r="CA16" s="237"/>
      <c r="CB16" s="237"/>
      <c r="CC16" s="237"/>
      <c r="CD16" s="237"/>
      <c r="CE16" s="237"/>
      <c r="CF16" s="237"/>
      <c r="CG16" s="237"/>
      <c r="CH16" s="237"/>
      <c r="CI16" s="237"/>
      <c r="CJ16" s="237"/>
      <c r="CK16" s="237"/>
      <c r="CL16" s="237"/>
      <c r="CM16" s="237"/>
      <c r="CN16" s="237"/>
      <c r="CO16" s="237"/>
      <c r="CP16" s="237"/>
      <c r="CQ16" s="237"/>
      <c r="CR16" s="237"/>
      <c r="CS16" s="237"/>
      <c r="CT16" s="237"/>
      <c r="CU16" s="237"/>
      <c r="CV16" s="237"/>
      <c r="CW16" s="237"/>
      <c r="CX16" s="237"/>
      <c r="CY16" s="237"/>
      <c r="CZ16" s="237"/>
      <c r="DA16" s="237"/>
      <c r="DB16" s="237"/>
      <c r="DC16" s="237"/>
      <c r="DD16" s="237"/>
      <c r="DE16" s="237"/>
      <c r="DF16" s="237"/>
      <c r="DG16" s="237"/>
      <c r="DH16" s="237"/>
      <c r="DI16" s="237"/>
      <c r="DJ16" s="237"/>
      <c r="DK16" s="237"/>
      <c r="DL16" s="237"/>
      <c r="DM16" s="237"/>
      <c r="DN16" s="237"/>
      <c r="DO16" s="237"/>
      <c r="DP16" s="237"/>
      <c r="DQ16" s="237"/>
      <c r="DR16" s="237"/>
      <c r="DS16" s="237"/>
      <c r="DT16" s="237"/>
      <c r="DU16" s="237"/>
      <c r="DV16" s="237"/>
      <c r="DW16" s="237"/>
      <c r="DX16" s="237"/>
      <c r="DY16" s="237"/>
      <c r="DZ16" s="237"/>
      <c r="EA16" s="237"/>
      <c r="EB16" s="237"/>
      <c r="EC16" s="237"/>
      <c r="ED16" s="237"/>
      <c r="EE16" s="237"/>
      <c r="EF16" s="237"/>
      <c r="EG16" s="237"/>
      <c r="EH16" s="237"/>
      <c r="EI16" s="237"/>
      <c r="EJ16" s="237"/>
      <c r="EK16" s="237"/>
      <c r="EL16" s="237"/>
      <c r="EM16" s="237"/>
      <c r="EN16" s="237"/>
      <c r="EO16" s="237"/>
      <c r="EP16" s="237"/>
      <c r="EQ16" s="237"/>
      <c r="ER16" s="237"/>
      <c r="ES16" s="237"/>
      <c r="ET16" s="237"/>
      <c r="EU16" s="237"/>
      <c r="EV16" s="237"/>
      <c r="EW16" s="237"/>
      <c r="EX16" s="237"/>
      <c r="EY16" s="237"/>
      <c r="EZ16" s="237"/>
      <c r="FA16" s="237"/>
      <c r="FB16" s="237"/>
      <c r="FC16" s="237"/>
      <c r="FD16" s="237"/>
      <c r="FE16" s="237"/>
      <c r="FF16" s="237"/>
      <c r="FG16" s="237"/>
      <c r="FH16" s="237"/>
      <c r="FI16" s="237"/>
      <c r="FJ16" s="237"/>
      <c r="FK16" s="237"/>
      <c r="FL16" s="237"/>
      <c r="FM16" s="237"/>
      <c r="FN16" s="237"/>
      <c r="FO16" s="237"/>
      <c r="FP16" s="237"/>
      <c r="FQ16" s="237"/>
      <c r="FR16" s="237"/>
      <c r="FS16" s="237"/>
      <c r="FT16" s="237"/>
      <c r="FU16" s="237"/>
      <c r="FV16" s="237"/>
      <c r="FW16" s="237"/>
      <c r="FX16" s="237"/>
      <c r="FY16" s="237"/>
      <c r="FZ16" s="237"/>
      <c r="GA16" s="237"/>
      <c r="GB16" s="237"/>
      <c r="GC16" s="237"/>
      <c r="GD16" s="237"/>
      <c r="GE16" s="237"/>
      <c r="GF16" s="237"/>
      <c r="GG16" s="237"/>
      <c r="GH16" s="237"/>
      <c r="GI16" s="237"/>
      <c r="GJ16" s="237"/>
      <c r="GK16" s="237"/>
      <c r="GL16" s="237"/>
      <c r="GM16" s="237"/>
      <c r="GN16" s="237"/>
      <c r="GO16" s="237"/>
      <c r="GP16" s="237"/>
      <c r="GQ16" s="237"/>
      <c r="GR16" s="237"/>
      <c r="GS16" s="237"/>
      <c r="GT16" s="237"/>
      <c r="GU16" s="237"/>
      <c r="GV16" s="237"/>
      <c r="GW16" s="237"/>
      <c r="GX16" s="237"/>
      <c r="GY16" s="237"/>
      <c r="GZ16" s="237"/>
      <c r="HA16" s="237"/>
      <c r="HB16" s="237"/>
      <c r="HC16" s="237"/>
      <c r="HD16" s="237"/>
      <c r="HE16" s="237"/>
      <c r="HF16" s="237"/>
      <c r="HG16" s="237"/>
      <c r="HH16" s="237"/>
      <c r="HI16" s="237"/>
      <c r="HJ16" s="239">
        <v>5</v>
      </c>
    </row>
    <row r="17" spans="3:218" ht="19.5" thickTop="1" thickBot="1" x14ac:dyDescent="0.4">
      <c r="C17" s="227" t="s">
        <v>298</v>
      </c>
      <c r="D17" s="234">
        <f t="shared" si="4"/>
        <v>265</v>
      </c>
      <c r="E17" s="235">
        <f t="shared" si="5"/>
        <v>220</v>
      </c>
      <c r="F17" s="235">
        <f t="shared" si="6"/>
        <v>270</v>
      </c>
      <c r="G17" s="235">
        <f t="shared" ca="1" si="7"/>
        <v>18</v>
      </c>
      <c r="H17" s="235">
        <v>235</v>
      </c>
      <c r="I17" s="235">
        <v>235</v>
      </c>
      <c r="J17" s="236">
        <v>255</v>
      </c>
      <c r="K17" s="236">
        <v>245</v>
      </c>
      <c r="L17" s="235">
        <v>190</v>
      </c>
      <c r="M17" s="235">
        <v>160</v>
      </c>
      <c r="N17" s="237"/>
      <c r="O17" s="235">
        <v>265</v>
      </c>
      <c r="P17" s="235">
        <v>240</v>
      </c>
      <c r="Q17" s="235">
        <v>220</v>
      </c>
      <c r="R17" s="235">
        <v>195</v>
      </c>
      <c r="S17" s="235">
        <v>330</v>
      </c>
      <c r="T17" s="235">
        <v>285</v>
      </c>
      <c r="U17" s="235">
        <v>230</v>
      </c>
      <c r="V17" s="235">
        <v>235</v>
      </c>
      <c r="W17" s="235">
        <v>265</v>
      </c>
      <c r="X17" s="235">
        <v>360</v>
      </c>
      <c r="Y17" s="236">
        <v>385</v>
      </c>
      <c r="Z17" s="237"/>
      <c r="AA17" s="235">
        <v>90</v>
      </c>
      <c r="AB17" s="235">
        <v>180</v>
      </c>
      <c r="AC17" s="235">
        <v>240</v>
      </c>
      <c r="AD17" s="235">
        <f t="shared" ca="1" si="8"/>
        <v>18</v>
      </c>
      <c r="AE17" s="237"/>
      <c r="AF17" s="235">
        <v>270</v>
      </c>
      <c r="AG17" s="235">
        <v>195</v>
      </c>
      <c r="AH17" s="235">
        <v>395</v>
      </c>
      <c r="AI17" s="235">
        <v>220</v>
      </c>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7"/>
      <c r="BI17" s="237"/>
      <c r="BJ17" s="237"/>
      <c r="BK17" s="237"/>
      <c r="BL17" s="237"/>
      <c r="BM17" s="237"/>
      <c r="BN17" s="237"/>
      <c r="BO17" s="237"/>
      <c r="BP17" s="237"/>
      <c r="BQ17" s="237"/>
      <c r="BR17" s="237"/>
      <c r="BS17" s="237"/>
      <c r="BT17" s="237"/>
      <c r="BU17" s="237"/>
      <c r="BV17" s="237"/>
      <c r="BW17" s="237"/>
      <c r="BX17" s="237"/>
      <c r="BY17" s="237"/>
      <c r="BZ17" s="237"/>
      <c r="CA17" s="237"/>
      <c r="CB17" s="237"/>
      <c r="CC17" s="237"/>
      <c r="CD17" s="237"/>
      <c r="CE17" s="237"/>
      <c r="CF17" s="237"/>
      <c r="CG17" s="237"/>
      <c r="CH17" s="237"/>
      <c r="CI17" s="237"/>
      <c r="CJ17" s="237"/>
      <c r="CK17" s="237"/>
      <c r="CL17" s="237"/>
      <c r="CM17" s="237"/>
      <c r="CN17" s="237"/>
      <c r="CO17" s="237"/>
      <c r="CP17" s="237"/>
      <c r="CQ17" s="237"/>
      <c r="CR17" s="237"/>
      <c r="CS17" s="237"/>
      <c r="CT17" s="237"/>
      <c r="CU17" s="237"/>
      <c r="CV17" s="237"/>
      <c r="CW17" s="237"/>
      <c r="CX17" s="237"/>
      <c r="CY17" s="237"/>
      <c r="CZ17" s="237"/>
      <c r="DA17" s="237"/>
      <c r="DB17" s="237"/>
      <c r="DC17" s="237"/>
      <c r="DD17" s="237"/>
      <c r="DE17" s="237"/>
      <c r="DF17" s="237"/>
      <c r="DG17" s="237"/>
      <c r="DH17" s="237"/>
      <c r="DI17" s="237"/>
      <c r="DJ17" s="237"/>
      <c r="DK17" s="237"/>
      <c r="DL17" s="237"/>
      <c r="DM17" s="237"/>
      <c r="DN17" s="237"/>
      <c r="DO17" s="237"/>
      <c r="DP17" s="237"/>
      <c r="DQ17" s="237"/>
      <c r="DR17" s="237"/>
      <c r="DS17" s="237"/>
      <c r="DT17" s="237"/>
      <c r="DU17" s="237"/>
      <c r="DV17" s="237"/>
      <c r="DW17" s="237"/>
      <c r="DX17" s="237"/>
      <c r="DY17" s="237"/>
      <c r="DZ17" s="237"/>
      <c r="EA17" s="237"/>
      <c r="EB17" s="237"/>
      <c r="EC17" s="237"/>
      <c r="ED17" s="237"/>
      <c r="EE17" s="237"/>
      <c r="EF17" s="237"/>
      <c r="EG17" s="237"/>
      <c r="EH17" s="237"/>
      <c r="EI17" s="237"/>
      <c r="EJ17" s="237"/>
      <c r="EK17" s="237"/>
      <c r="EL17" s="237"/>
      <c r="EM17" s="237"/>
      <c r="EN17" s="237"/>
      <c r="EO17" s="237"/>
      <c r="EP17" s="237"/>
      <c r="EQ17" s="237"/>
      <c r="ER17" s="237"/>
      <c r="ES17" s="237"/>
      <c r="ET17" s="237"/>
      <c r="EU17" s="237"/>
      <c r="EV17" s="237"/>
      <c r="EW17" s="237"/>
      <c r="EX17" s="237"/>
      <c r="EY17" s="237"/>
      <c r="EZ17" s="237"/>
      <c r="FA17" s="237"/>
      <c r="FB17" s="237"/>
      <c r="FC17" s="237"/>
      <c r="FD17" s="237"/>
      <c r="FE17" s="237"/>
      <c r="FF17" s="237"/>
      <c r="FG17" s="237"/>
      <c r="FH17" s="237"/>
      <c r="FI17" s="237"/>
      <c r="FJ17" s="237"/>
      <c r="FK17" s="237"/>
      <c r="FL17" s="237"/>
      <c r="FM17" s="237"/>
      <c r="FN17" s="237"/>
      <c r="FO17" s="237"/>
      <c r="FP17" s="237"/>
      <c r="FQ17" s="237"/>
      <c r="FR17" s="237"/>
      <c r="FS17" s="237"/>
      <c r="FT17" s="237"/>
      <c r="FU17" s="237"/>
      <c r="FV17" s="237"/>
      <c r="FW17" s="237"/>
      <c r="FX17" s="237"/>
      <c r="FY17" s="237"/>
      <c r="FZ17" s="237"/>
      <c r="GA17" s="237"/>
      <c r="GB17" s="237"/>
      <c r="GC17" s="237"/>
      <c r="GD17" s="237"/>
      <c r="GE17" s="237"/>
      <c r="GF17" s="237"/>
      <c r="GG17" s="237"/>
      <c r="GH17" s="237"/>
      <c r="GI17" s="237"/>
      <c r="GJ17" s="237"/>
      <c r="GK17" s="237"/>
      <c r="GL17" s="237"/>
      <c r="GM17" s="237"/>
      <c r="GN17" s="237"/>
      <c r="GO17" s="237"/>
      <c r="GP17" s="237"/>
      <c r="GQ17" s="237"/>
      <c r="GR17" s="237"/>
      <c r="GS17" s="237"/>
      <c r="GT17" s="237"/>
      <c r="GU17" s="237"/>
      <c r="GV17" s="237"/>
      <c r="GW17" s="237"/>
      <c r="GX17" s="237"/>
      <c r="GY17" s="237"/>
      <c r="GZ17" s="237"/>
      <c r="HA17" s="237"/>
      <c r="HB17" s="237"/>
      <c r="HC17" s="237"/>
      <c r="HD17" s="237"/>
      <c r="HE17" s="237"/>
      <c r="HF17" s="237"/>
      <c r="HG17" s="237"/>
      <c r="HH17" s="237"/>
      <c r="HI17" s="237"/>
      <c r="HJ17" s="239">
        <v>5</v>
      </c>
    </row>
    <row r="18" spans="3:218" ht="19.5" thickTop="1" thickBot="1" x14ac:dyDescent="0.4">
      <c r="C18" s="227" t="s">
        <v>299</v>
      </c>
      <c r="D18" s="234">
        <f t="shared" si="4"/>
        <v>275</v>
      </c>
      <c r="E18" s="235">
        <f t="shared" si="5"/>
        <v>240</v>
      </c>
      <c r="F18" s="235">
        <f t="shared" si="6"/>
        <v>300</v>
      </c>
      <c r="G18" s="235">
        <f t="shared" ca="1" si="7"/>
        <v>15</v>
      </c>
      <c r="H18" s="235">
        <v>275</v>
      </c>
      <c r="I18" s="235">
        <v>240</v>
      </c>
      <c r="J18" s="236">
        <v>255</v>
      </c>
      <c r="K18" s="236">
        <v>255</v>
      </c>
      <c r="L18" s="235">
        <v>205</v>
      </c>
      <c r="M18" s="235">
        <v>155</v>
      </c>
      <c r="N18" s="237"/>
      <c r="O18" s="235">
        <v>275</v>
      </c>
      <c r="P18" s="235">
        <v>260</v>
      </c>
      <c r="Q18" s="235">
        <v>240</v>
      </c>
      <c r="R18" s="235">
        <v>210</v>
      </c>
      <c r="S18" s="235">
        <v>360</v>
      </c>
      <c r="T18" s="235">
        <v>290</v>
      </c>
      <c r="U18" s="235">
        <v>280</v>
      </c>
      <c r="V18" s="235">
        <v>275</v>
      </c>
      <c r="W18" s="235">
        <v>270</v>
      </c>
      <c r="X18" s="235">
        <v>390</v>
      </c>
      <c r="Y18" s="236">
        <v>430</v>
      </c>
      <c r="Z18" s="237"/>
      <c r="AA18" s="235">
        <v>85</v>
      </c>
      <c r="AB18" s="235">
        <v>155</v>
      </c>
      <c r="AC18" s="235">
        <v>290</v>
      </c>
      <c r="AD18" s="235">
        <f t="shared" ca="1" si="8"/>
        <v>15</v>
      </c>
      <c r="AE18" s="237"/>
      <c r="AF18" s="235">
        <v>300</v>
      </c>
      <c r="AG18" s="235">
        <v>215</v>
      </c>
      <c r="AH18" s="235">
        <v>440</v>
      </c>
      <c r="AI18" s="235">
        <v>260</v>
      </c>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7"/>
      <c r="BI18" s="237"/>
      <c r="BJ18" s="237"/>
      <c r="BK18" s="237"/>
      <c r="BL18" s="237"/>
      <c r="BM18" s="237"/>
      <c r="BN18" s="237"/>
      <c r="BO18" s="237"/>
      <c r="BP18" s="237"/>
      <c r="BQ18" s="237"/>
      <c r="BR18" s="237"/>
      <c r="BS18" s="237"/>
      <c r="BT18" s="237"/>
      <c r="BU18" s="237"/>
      <c r="BV18" s="237"/>
      <c r="BW18" s="237"/>
      <c r="BX18" s="237"/>
      <c r="BY18" s="237"/>
      <c r="BZ18" s="237"/>
      <c r="CA18" s="237"/>
      <c r="CB18" s="237"/>
      <c r="CC18" s="237"/>
      <c r="CD18" s="237"/>
      <c r="CE18" s="237"/>
      <c r="CF18" s="237"/>
      <c r="CG18" s="237"/>
      <c r="CH18" s="237"/>
      <c r="CI18" s="237"/>
      <c r="CJ18" s="237"/>
      <c r="CK18" s="237"/>
      <c r="CL18" s="237"/>
      <c r="CM18" s="237"/>
      <c r="CN18" s="237"/>
      <c r="CO18" s="237"/>
      <c r="CP18" s="237"/>
      <c r="CQ18" s="237"/>
      <c r="CR18" s="237"/>
      <c r="CS18" s="237"/>
      <c r="CT18" s="237"/>
      <c r="CU18" s="237"/>
      <c r="CV18" s="237"/>
      <c r="CW18" s="237"/>
      <c r="CX18" s="237"/>
      <c r="CY18" s="237"/>
      <c r="CZ18" s="237"/>
      <c r="DA18" s="237"/>
      <c r="DB18" s="237"/>
      <c r="DC18" s="237"/>
      <c r="DD18" s="237"/>
      <c r="DE18" s="237"/>
      <c r="DF18" s="237"/>
      <c r="DG18" s="237"/>
      <c r="DH18" s="237"/>
      <c r="DI18" s="237"/>
      <c r="DJ18" s="237"/>
      <c r="DK18" s="237"/>
      <c r="DL18" s="237"/>
      <c r="DM18" s="237"/>
      <c r="DN18" s="237"/>
      <c r="DO18" s="237"/>
      <c r="DP18" s="237"/>
      <c r="DQ18" s="237"/>
      <c r="DR18" s="237"/>
      <c r="DS18" s="237"/>
      <c r="DT18" s="237"/>
      <c r="DU18" s="237"/>
      <c r="DV18" s="237"/>
      <c r="DW18" s="237"/>
      <c r="DX18" s="237"/>
      <c r="DY18" s="237"/>
      <c r="DZ18" s="237"/>
      <c r="EA18" s="237"/>
      <c r="EB18" s="237"/>
      <c r="EC18" s="237"/>
      <c r="ED18" s="237"/>
      <c r="EE18" s="237"/>
      <c r="EF18" s="237"/>
      <c r="EG18" s="237"/>
      <c r="EH18" s="237"/>
      <c r="EI18" s="237"/>
      <c r="EJ18" s="237"/>
      <c r="EK18" s="237"/>
      <c r="EL18" s="237"/>
      <c r="EM18" s="237"/>
      <c r="EN18" s="237"/>
      <c r="EO18" s="237"/>
      <c r="EP18" s="237"/>
      <c r="EQ18" s="237"/>
      <c r="ER18" s="237"/>
      <c r="ES18" s="237"/>
      <c r="ET18" s="237"/>
      <c r="EU18" s="237"/>
      <c r="EV18" s="237"/>
      <c r="EW18" s="237"/>
      <c r="EX18" s="237"/>
      <c r="EY18" s="237"/>
      <c r="EZ18" s="237"/>
      <c r="FA18" s="237"/>
      <c r="FB18" s="237"/>
      <c r="FC18" s="237"/>
      <c r="FD18" s="237"/>
      <c r="FE18" s="237"/>
      <c r="FF18" s="237"/>
      <c r="FG18" s="237"/>
      <c r="FH18" s="237"/>
      <c r="FI18" s="237"/>
      <c r="FJ18" s="237"/>
      <c r="FK18" s="237"/>
      <c r="FL18" s="237"/>
      <c r="FM18" s="237"/>
      <c r="FN18" s="237"/>
      <c r="FO18" s="237"/>
      <c r="FP18" s="237"/>
      <c r="FQ18" s="237"/>
      <c r="FR18" s="237"/>
      <c r="FS18" s="237"/>
      <c r="FT18" s="237"/>
      <c r="FU18" s="237"/>
      <c r="FV18" s="237"/>
      <c r="FW18" s="237"/>
      <c r="FX18" s="237"/>
      <c r="FY18" s="237"/>
      <c r="FZ18" s="237"/>
      <c r="GA18" s="237"/>
      <c r="GB18" s="237"/>
      <c r="GC18" s="237"/>
      <c r="GD18" s="237"/>
      <c r="GE18" s="237"/>
      <c r="GF18" s="237"/>
      <c r="GG18" s="237"/>
      <c r="GH18" s="237"/>
      <c r="GI18" s="237"/>
      <c r="GJ18" s="237"/>
      <c r="GK18" s="237"/>
      <c r="GL18" s="237"/>
      <c r="GM18" s="237"/>
      <c r="GN18" s="237"/>
      <c r="GO18" s="237"/>
      <c r="GP18" s="237"/>
      <c r="GQ18" s="237"/>
      <c r="GR18" s="237"/>
      <c r="GS18" s="237"/>
      <c r="GT18" s="237"/>
      <c r="GU18" s="237"/>
      <c r="GV18" s="237"/>
      <c r="GW18" s="237"/>
      <c r="GX18" s="237"/>
      <c r="GY18" s="237"/>
      <c r="GZ18" s="237"/>
      <c r="HA18" s="237"/>
      <c r="HB18" s="237"/>
      <c r="HC18" s="237"/>
      <c r="HD18" s="237"/>
      <c r="HE18" s="237"/>
      <c r="HF18" s="237"/>
      <c r="HG18" s="237"/>
      <c r="HH18" s="237"/>
      <c r="HI18" s="237"/>
      <c r="HJ18" s="239">
        <v>5</v>
      </c>
    </row>
    <row r="19" spans="3:218" ht="19.5" thickTop="1" thickBot="1" x14ac:dyDescent="0.4">
      <c r="C19" s="227" t="s">
        <v>300</v>
      </c>
      <c r="D19" s="234">
        <f t="shared" si="4"/>
        <v>290</v>
      </c>
      <c r="E19" s="235">
        <f t="shared" si="5"/>
        <v>240</v>
      </c>
      <c r="F19" s="235">
        <f t="shared" si="6"/>
        <v>215</v>
      </c>
      <c r="G19" s="235">
        <f t="shared" ca="1" si="7"/>
        <v>20</v>
      </c>
      <c r="H19" s="235">
        <v>215</v>
      </c>
      <c r="I19" s="235">
        <v>250</v>
      </c>
      <c r="J19" s="236">
        <v>265</v>
      </c>
      <c r="K19" s="236">
        <v>265</v>
      </c>
      <c r="L19" s="235">
        <v>185</v>
      </c>
      <c r="M19" s="235">
        <v>155</v>
      </c>
      <c r="N19" s="237"/>
      <c r="O19" s="235">
        <v>290</v>
      </c>
      <c r="P19" s="235">
        <v>260</v>
      </c>
      <c r="Q19" s="235">
        <v>240</v>
      </c>
      <c r="R19" s="235">
        <v>190</v>
      </c>
      <c r="S19" s="235">
        <v>275</v>
      </c>
      <c r="T19" s="235">
        <v>225</v>
      </c>
      <c r="U19" s="235">
        <v>250</v>
      </c>
      <c r="V19" s="235">
        <v>215</v>
      </c>
      <c r="W19" s="235">
        <v>205</v>
      </c>
      <c r="X19" s="235">
        <v>305</v>
      </c>
      <c r="Y19" s="236">
        <v>335</v>
      </c>
      <c r="Z19" s="237"/>
      <c r="AA19" s="235">
        <v>90</v>
      </c>
      <c r="AB19" s="235">
        <v>185</v>
      </c>
      <c r="AC19" s="235">
        <v>260</v>
      </c>
      <c r="AD19" s="235">
        <f t="shared" ca="1" si="8"/>
        <v>20</v>
      </c>
      <c r="AE19" s="237"/>
      <c r="AF19" s="235">
        <v>215</v>
      </c>
      <c r="AG19" s="235">
        <v>215</v>
      </c>
      <c r="AH19" s="235">
        <v>345</v>
      </c>
      <c r="AI19" s="235">
        <v>200</v>
      </c>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c r="BF19" s="237"/>
      <c r="BG19" s="237"/>
      <c r="BH19" s="237"/>
      <c r="BI19" s="237"/>
      <c r="BJ19" s="237"/>
      <c r="BK19" s="237"/>
      <c r="BL19" s="237"/>
      <c r="BM19" s="237"/>
      <c r="BN19" s="237"/>
      <c r="BO19" s="237"/>
      <c r="BP19" s="237"/>
      <c r="BQ19" s="237"/>
      <c r="BR19" s="237"/>
      <c r="BS19" s="237"/>
      <c r="BT19" s="237"/>
      <c r="BU19" s="237"/>
      <c r="BV19" s="237"/>
      <c r="BW19" s="237"/>
      <c r="BX19" s="237"/>
      <c r="BY19" s="237"/>
      <c r="BZ19" s="237"/>
      <c r="CA19" s="237"/>
      <c r="CB19" s="237"/>
      <c r="CC19" s="237"/>
      <c r="CD19" s="237"/>
      <c r="CE19" s="237"/>
      <c r="CF19" s="237"/>
      <c r="CG19" s="237"/>
      <c r="CH19" s="237"/>
      <c r="CI19" s="237"/>
      <c r="CJ19" s="237"/>
      <c r="CK19" s="237"/>
      <c r="CL19" s="237"/>
      <c r="CM19" s="237"/>
      <c r="CN19" s="237"/>
      <c r="CO19" s="237"/>
      <c r="CP19" s="237"/>
      <c r="CQ19" s="237"/>
      <c r="CR19" s="237"/>
      <c r="CS19" s="237"/>
      <c r="CT19" s="237"/>
      <c r="CU19" s="237"/>
      <c r="CV19" s="237"/>
      <c r="CW19" s="237"/>
      <c r="CX19" s="237"/>
      <c r="CY19" s="237"/>
      <c r="CZ19" s="237"/>
      <c r="DA19" s="237"/>
      <c r="DB19" s="237"/>
      <c r="DC19" s="237"/>
      <c r="DD19" s="237"/>
      <c r="DE19" s="237"/>
      <c r="DF19" s="237"/>
      <c r="DG19" s="237"/>
      <c r="DH19" s="237"/>
      <c r="DI19" s="237"/>
      <c r="DJ19" s="237"/>
      <c r="DK19" s="237"/>
      <c r="DL19" s="237"/>
      <c r="DM19" s="237"/>
      <c r="DN19" s="237"/>
      <c r="DO19" s="237"/>
      <c r="DP19" s="237"/>
      <c r="DQ19" s="237"/>
      <c r="DR19" s="237"/>
      <c r="DS19" s="237"/>
      <c r="DT19" s="237"/>
      <c r="DU19" s="237"/>
      <c r="DV19" s="237"/>
      <c r="DW19" s="237"/>
      <c r="DX19" s="237"/>
      <c r="DY19" s="237"/>
      <c r="DZ19" s="237"/>
      <c r="EA19" s="237"/>
      <c r="EB19" s="237"/>
      <c r="EC19" s="237"/>
      <c r="ED19" s="237"/>
      <c r="EE19" s="237"/>
      <c r="EF19" s="237"/>
      <c r="EG19" s="237"/>
      <c r="EH19" s="237"/>
      <c r="EI19" s="237"/>
      <c r="EJ19" s="237"/>
      <c r="EK19" s="237"/>
      <c r="EL19" s="237"/>
      <c r="EM19" s="237"/>
      <c r="EN19" s="237"/>
      <c r="EO19" s="237"/>
      <c r="EP19" s="237"/>
      <c r="EQ19" s="237"/>
      <c r="ER19" s="237"/>
      <c r="ES19" s="237"/>
      <c r="ET19" s="237"/>
      <c r="EU19" s="237"/>
      <c r="EV19" s="237"/>
      <c r="EW19" s="237"/>
      <c r="EX19" s="237"/>
      <c r="EY19" s="237"/>
      <c r="EZ19" s="237"/>
      <c r="FA19" s="237"/>
      <c r="FB19" s="237"/>
      <c r="FC19" s="237"/>
      <c r="FD19" s="237"/>
      <c r="FE19" s="237"/>
      <c r="FF19" s="237"/>
      <c r="FG19" s="237"/>
      <c r="FH19" s="237"/>
      <c r="FI19" s="237"/>
      <c r="FJ19" s="237"/>
      <c r="FK19" s="237"/>
      <c r="FL19" s="237"/>
      <c r="FM19" s="237"/>
      <c r="FN19" s="237"/>
      <c r="FO19" s="237"/>
      <c r="FP19" s="237"/>
      <c r="FQ19" s="237"/>
      <c r="FR19" s="237"/>
      <c r="FS19" s="237"/>
      <c r="FT19" s="237"/>
      <c r="FU19" s="237"/>
      <c r="FV19" s="237"/>
      <c r="FW19" s="237"/>
      <c r="FX19" s="237"/>
      <c r="FY19" s="237"/>
      <c r="FZ19" s="237"/>
      <c r="GA19" s="237"/>
      <c r="GB19" s="237"/>
      <c r="GC19" s="237"/>
      <c r="GD19" s="237"/>
      <c r="GE19" s="237"/>
      <c r="GF19" s="237"/>
      <c r="GG19" s="237"/>
      <c r="GH19" s="237"/>
      <c r="GI19" s="237"/>
      <c r="GJ19" s="237"/>
      <c r="GK19" s="237"/>
      <c r="GL19" s="237"/>
      <c r="GM19" s="237"/>
      <c r="GN19" s="237"/>
      <c r="GO19" s="237"/>
      <c r="GP19" s="237"/>
      <c r="GQ19" s="237"/>
      <c r="GR19" s="237"/>
      <c r="GS19" s="237"/>
      <c r="GT19" s="237"/>
      <c r="GU19" s="237"/>
      <c r="GV19" s="237"/>
      <c r="GW19" s="237"/>
      <c r="GX19" s="237"/>
      <c r="GY19" s="237"/>
      <c r="GZ19" s="237"/>
      <c r="HA19" s="237"/>
      <c r="HB19" s="237"/>
      <c r="HC19" s="237"/>
      <c r="HD19" s="237"/>
      <c r="HE19" s="237"/>
      <c r="HF19" s="237"/>
      <c r="HG19" s="237"/>
      <c r="HH19" s="237"/>
      <c r="HI19" s="237"/>
      <c r="HJ19" s="239">
        <v>5</v>
      </c>
    </row>
    <row r="20" spans="3:218" ht="19.5" thickTop="1" thickBot="1" x14ac:dyDescent="0.4">
      <c r="C20" s="227" t="s">
        <v>301</v>
      </c>
      <c r="D20" s="234">
        <f t="shared" si="4"/>
        <v>285</v>
      </c>
      <c r="E20" s="235">
        <f t="shared" si="5"/>
        <v>245</v>
      </c>
      <c r="F20" s="235">
        <f t="shared" si="6"/>
        <v>225</v>
      </c>
      <c r="G20" s="235">
        <f t="shared" ca="1" si="7"/>
        <v>18</v>
      </c>
      <c r="H20" s="235">
        <v>220</v>
      </c>
      <c r="I20" s="235">
        <v>250</v>
      </c>
      <c r="J20" s="236">
        <v>270</v>
      </c>
      <c r="K20" s="236">
        <v>270</v>
      </c>
      <c r="L20" s="235">
        <v>205</v>
      </c>
      <c r="M20" s="235">
        <v>175</v>
      </c>
      <c r="N20" s="237"/>
      <c r="O20" s="235">
        <v>285</v>
      </c>
      <c r="P20" s="235">
        <v>265</v>
      </c>
      <c r="Q20" s="235">
        <v>245</v>
      </c>
      <c r="R20" s="235">
        <v>210</v>
      </c>
      <c r="S20" s="235">
        <v>285</v>
      </c>
      <c r="T20" s="235">
        <v>245</v>
      </c>
      <c r="U20" s="235">
        <v>265</v>
      </c>
      <c r="V20" s="235">
        <v>220</v>
      </c>
      <c r="W20" s="235">
        <v>225</v>
      </c>
      <c r="X20" s="235">
        <v>315</v>
      </c>
      <c r="Y20" s="236">
        <v>355</v>
      </c>
      <c r="Z20" s="237"/>
      <c r="AA20" s="235">
        <v>90</v>
      </c>
      <c r="AB20" s="235">
        <v>190</v>
      </c>
      <c r="AC20" s="235">
        <v>275</v>
      </c>
      <c r="AD20" s="235">
        <f t="shared" ca="1" si="8"/>
        <v>18</v>
      </c>
      <c r="AE20" s="237"/>
      <c r="AF20" s="235">
        <v>225</v>
      </c>
      <c r="AG20" s="235">
        <v>220</v>
      </c>
      <c r="AH20" s="235">
        <v>365</v>
      </c>
      <c r="AI20" s="235">
        <v>205</v>
      </c>
      <c r="AJ20" s="237"/>
      <c r="AK20" s="237"/>
      <c r="AL20" s="237"/>
      <c r="AM20" s="237"/>
      <c r="AN20" s="237"/>
      <c r="AO20" s="237"/>
      <c r="AP20" s="237"/>
      <c r="AQ20" s="237"/>
      <c r="AR20" s="237"/>
      <c r="AS20" s="237"/>
      <c r="AT20" s="237"/>
      <c r="AU20" s="237"/>
      <c r="AV20" s="237"/>
      <c r="AW20" s="237"/>
      <c r="AX20" s="237"/>
      <c r="AY20" s="237"/>
      <c r="AZ20" s="237"/>
      <c r="BA20" s="237"/>
      <c r="BB20" s="237"/>
      <c r="BC20" s="237"/>
      <c r="BD20" s="237"/>
      <c r="BE20" s="237"/>
      <c r="BF20" s="237"/>
      <c r="BG20" s="237"/>
      <c r="BH20" s="237"/>
      <c r="BI20" s="237"/>
      <c r="BJ20" s="237"/>
      <c r="BK20" s="237"/>
      <c r="BL20" s="237"/>
      <c r="BM20" s="237"/>
      <c r="BN20" s="237"/>
      <c r="BO20" s="237"/>
      <c r="BP20" s="237"/>
      <c r="BQ20" s="237"/>
      <c r="BR20" s="237"/>
      <c r="BS20" s="237"/>
      <c r="BT20" s="237"/>
      <c r="BU20" s="237"/>
      <c r="BV20" s="237"/>
      <c r="BW20" s="237"/>
      <c r="BX20" s="237"/>
      <c r="BY20" s="237"/>
      <c r="BZ20" s="237"/>
      <c r="CA20" s="237"/>
      <c r="CB20" s="237"/>
      <c r="CC20" s="237"/>
      <c r="CD20" s="237"/>
      <c r="CE20" s="237"/>
      <c r="CF20" s="237"/>
      <c r="CG20" s="237"/>
      <c r="CH20" s="237"/>
      <c r="CI20" s="237"/>
      <c r="CJ20" s="237"/>
      <c r="CK20" s="237"/>
      <c r="CL20" s="237"/>
      <c r="CM20" s="237"/>
      <c r="CN20" s="237"/>
      <c r="CO20" s="237"/>
      <c r="CP20" s="237"/>
      <c r="CQ20" s="237"/>
      <c r="CR20" s="237"/>
      <c r="CS20" s="237"/>
      <c r="CT20" s="237"/>
      <c r="CU20" s="237"/>
      <c r="CV20" s="237"/>
      <c r="CW20" s="237"/>
      <c r="CX20" s="237"/>
      <c r="CY20" s="237"/>
      <c r="CZ20" s="237"/>
      <c r="DA20" s="237"/>
      <c r="DB20" s="237"/>
      <c r="DC20" s="237"/>
      <c r="DD20" s="237"/>
      <c r="DE20" s="237"/>
      <c r="DF20" s="237"/>
      <c r="DG20" s="237"/>
      <c r="DH20" s="237"/>
      <c r="DI20" s="237"/>
      <c r="DJ20" s="237"/>
      <c r="DK20" s="237"/>
      <c r="DL20" s="237"/>
      <c r="DM20" s="237"/>
      <c r="DN20" s="237"/>
      <c r="DO20" s="237"/>
      <c r="DP20" s="237"/>
      <c r="DQ20" s="237"/>
      <c r="DR20" s="237"/>
      <c r="DS20" s="237"/>
      <c r="DT20" s="237"/>
      <c r="DU20" s="237"/>
      <c r="DV20" s="237"/>
      <c r="DW20" s="237"/>
      <c r="DX20" s="237"/>
      <c r="DY20" s="237"/>
      <c r="DZ20" s="237"/>
      <c r="EA20" s="237"/>
      <c r="EB20" s="237"/>
      <c r="EC20" s="237"/>
      <c r="ED20" s="237"/>
      <c r="EE20" s="237"/>
      <c r="EF20" s="237"/>
      <c r="EG20" s="237"/>
      <c r="EH20" s="237"/>
      <c r="EI20" s="237"/>
      <c r="EJ20" s="237"/>
      <c r="EK20" s="237"/>
      <c r="EL20" s="237"/>
      <c r="EM20" s="237"/>
      <c r="EN20" s="237"/>
      <c r="EO20" s="237"/>
      <c r="EP20" s="237"/>
      <c r="EQ20" s="237"/>
      <c r="ER20" s="237"/>
      <c r="ES20" s="237"/>
      <c r="ET20" s="237"/>
      <c r="EU20" s="237"/>
      <c r="EV20" s="237"/>
      <c r="EW20" s="237"/>
      <c r="EX20" s="237"/>
      <c r="EY20" s="237"/>
      <c r="EZ20" s="237"/>
      <c r="FA20" s="237"/>
      <c r="FB20" s="237"/>
      <c r="FC20" s="237"/>
      <c r="FD20" s="237"/>
      <c r="FE20" s="237"/>
      <c r="FF20" s="237"/>
      <c r="FG20" s="237"/>
      <c r="FH20" s="237"/>
      <c r="FI20" s="237"/>
      <c r="FJ20" s="237"/>
      <c r="FK20" s="237"/>
      <c r="FL20" s="237"/>
      <c r="FM20" s="237"/>
      <c r="FN20" s="237"/>
      <c r="FO20" s="237"/>
      <c r="FP20" s="237"/>
      <c r="FQ20" s="237"/>
      <c r="FR20" s="237"/>
      <c r="FS20" s="237"/>
      <c r="FT20" s="237"/>
      <c r="FU20" s="237"/>
      <c r="FV20" s="237"/>
      <c r="FW20" s="237"/>
      <c r="FX20" s="237"/>
      <c r="FY20" s="237"/>
      <c r="FZ20" s="237"/>
      <c r="GA20" s="237"/>
      <c r="GB20" s="237"/>
      <c r="GC20" s="237"/>
      <c r="GD20" s="237"/>
      <c r="GE20" s="237"/>
      <c r="GF20" s="237"/>
      <c r="GG20" s="237"/>
      <c r="GH20" s="237"/>
      <c r="GI20" s="237"/>
      <c r="GJ20" s="237"/>
      <c r="GK20" s="237"/>
      <c r="GL20" s="237"/>
      <c r="GM20" s="237"/>
      <c r="GN20" s="237"/>
      <c r="GO20" s="237"/>
      <c r="GP20" s="237"/>
      <c r="GQ20" s="237"/>
      <c r="GR20" s="237"/>
      <c r="GS20" s="237"/>
      <c r="GT20" s="237"/>
      <c r="GU20" s="237"/>
      <c r="GV20" s="237"/>
      <c r="GW20" s="237"/>
      <c r="GX20" s="237"/>
      <c r="GY20" s="237"/>
      <c r="GZ20" s="237"/>
      <c r="HA20" s="237"/>
      <c r="HB20" s="237"/>
      <c r="HC20" s="237"/>
      <c r="HD20" s="237"/>
      <c r="HE20" s="237"/>
      <c r="HF20" s="237"/>
      <c r="HG20" s="237"/>
      <c r="HH20" s="237"/>
      <c r="HI20" s="237"/>
      <c r="HJ20" s="239">
        <v>5</v>
      </c>
    </row>
    <row r="21" spans="3:218" ht="19.5" thickTop="1" thickBot="1" x14ac:dyDescent="0.4">
      <c r="C21" s="227" t="s">
        <v>302</v>
      </c>
      <c r="D21" s="234">
        <f t="shared" si="4"/>
        <v>270</v>
      </c>
      <c r="E21" s="235">
        <f t="shared" si="5"/>
        <v>225</v>
      </c>
      <c r="F21" s="235">
        <f t="shared" si="6"/>
        <v>205</v>
      </c>
      <c r="G21" s="235">
        <f t="shared" ca="1" si="7"/>
        <v>21</v>
      </c>
      <c r="H21" s="235">
        <v>195</v>
      </c>
      <c r="I21" s="235">
        <v>245</v>
      </c>
      <c r="J21" s="236">
        <v>245</v>
      </c>
      <c r="K21" s="236">
        <v>255</v>
      </c>
      <c r="L21" s="235">
        <v>155</v>
      </c>
      <c r="M21" s="235">
        <v>130</v>
      </c>
      <c r="N21" s="237"/>
      <c r="O21" s="235">
        <v>270</v>
      </c>
      <c r="P21" s="235">
        <v>245</v>
      </c>
      <c r="Q21" s="235">
        <v>225</v>
      </c>
      <c r="R21" s="235">
        <v>160</v>
      </c>
      <c r="S21" s="235">
        <v>265</v>
      </c>
      <c r="T21" s="235">
        <v>215</v>
      </c>
      <c r="U21" s="235">
        <v>240</v>
      </c>
      <c r="V21" s="235">
        <v>195</v>
      </c>
      <c r="W21" s="235">
        <v>195</v>
      </c>
      <c r="X21" s="235">
        <v>295</v>
      </c>
      <c r="Y21" s="236">
        <v>320</v>
      </c>
      <c r="Z21" s="237"/>
      <c r="AA21" s="235">
        <v>80</v>
      </c>
      <c r="AB21" s="235">
        <v>175</v>
      </c>
      <c r="AC21" s="235">
        <v>250</v>
      </c>
      <c r="AD21" s="235">
        <f t="shared" ca="1" si="8"/>
        <v>21</v>
      </c>
      <c r="AE21" s="237"/>
      <c r="AF21" s="235">
        <v>205</v>
      </c>
      <c r="AG21" s="235">
        <v>200</v>
      </c>
      <c r="AH21" s="235">
        <v>330</v>
      </c>
      <c r="AI21" s="235">
        <v>180</v>
      </c>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c r="BF21" s="237"/>
      <c r="BG21" s="237"/>
      <c r="BH21" s="237"/>
      <c r="BI21" s="237"/>
      <c r="BJ21" s="237"/>
      <c r="BK21" s="237"/>
      <c r="BL21" s="237"/>
      <c r="BM21" s="237"/>
      <c r="BN21" s="237"/>
      <c r="BO21" s="237"/>
      <c r="BP21" s="237"/>
      <c r="BQ21" s="237"/>
      <c r="BR21" s="237"/>
      <c r="BS21" s="237"/>
      <c r="BT21" s="237"/>
      <c r="BU21" s="237"/>
      <c r="BV21" s="237"/>
      <c r="BW21" s="237"/>
      <c r="BX21" s="237"/>
      <c r="BY21" s="237"/>
      <c r="BZ21" s="237"/>
      <c r="CA21" s="237"/>
      <c r="CB21" s="237"/>
      <c r="CC21" s="237"/>
      <c r="CD21" s="237"/>
      <c r="CE21" s="237"/>
      <c r="CF21" s="237"/>
      <c r="CG21" s="237"/>
      <c r="CH21" s="237"/>
      <c r="CI21" s="237"/>
      <c r="CJ21" s="237"/>
      <c r="CK21" s="237"/>
      <c r="CL21" s="237"/>
      <c r="CM21" s="237"/>
      <c r="CN21" s="237"/>
      <c r="CO21" s="237"/>
      <c r="CP21" s="237"/>
      <c r="CQ21" s="237"/>
      <c r="CR21" s="237"/>
      <c r="CS21" s="237"/>
      <c r="CT21" s="237"/>
      <c r="CU21" s="237"/>
      <c r="CV21" s="237"/>
      <c r="CW21" s="237"/>
      <c r="CX21" s="237"/>
      <c r="CY21" s="237"/>
      <c r="CZ21" s="237"/>
      <c r="DA21" s="237"/>
      <c r="DB21" s="237"/>
      <c r="DC21" s="237"/>
      <c r="DD21" s="237"/>
      <c r="DE21" s="237"/>
      <c r="DF21" s="237"/>
      <c r="DG21" s="237"/>
      <c r="DH21" s="237"/>
      <c r="DI21" s="237"/>
      <c r="DJ21" s="237"/>
      <c r="DK21" s="237"/>
      <c r="DL21" s="237"/>
      <c r="DM21" s="237"/>
      <c r="DN21" s="237"/>
      <c r="DO21" s="237"/>
      <c r="DP21" s="237"/>
      <c r="DQ21" s="237"/>
      <c r="DR21" s="237"/>
      <c r="DS21" s="237"/>
      <c r="DT21" s="237"/>
      <c r="DU21" s="237"/>
      <c r="DV21" s="237"/>
      <c r="DW21" s="237"/>
      <c r="DX21" s="237"/>
      <c r="DY21" s="237"/>
      <c r="DZ21" s="237"/>
      <c r="EA21" s="237"/>
      <c r="EB21" s="237"/>
      <c r="EC21" s="237"/>
      <c r="ED21" s="237"/>
      <c r="EE21" s="237"/>
      <c r="EF21" s="237"/>
      <c r="EG21" s="237"/>
      <c r="EH21" s="237"/>
      <c r="EI21" s="237"/>
      <c r="EJ21" s="237"/>
      <c r="EK21" s="237"/>
      <c r="EL21" s="237"/>
      <c r="EM21" s="237"/>
      <c r="EN21" s="237"/>
      <c r="EO21" s="237"/>
      <c r="EP21" s="237"/>
      <c r="EQ21" s="237"/>
      <c r="ER21" s="237"/>
      <c r="ES21" s="237"/>
      <c r="ET21" s="237"/>
      <c r="EU21" s="237"/>
      <c r="EV21" s="237"/>
      <c r="EW21" s="237"/>
      <c r="EX21" s="237"/>
      <c r="EY21" s="237"/>
      <c r="EZ21" s="237"/>
      <c r="FA21" s="237"/>
      <c r="FB21" s="237"/>
      <c r="FC21" s="237"/>
      <c r="FD21" s="237"/>
      <c r="FE21" s="237"/>
      <c r="FF21" s="237"/>
      <c r="FG21" s="237"/>
      <c r="FH21" s="237"/>
      <c r="FI21" s="237"/>
      <c r="FJ21" s="237"/>
      <c r="FK21" s="237"/>
      <c r="FL21" s="237"/>
      <c r="FM21" s="237"/>
      <c r="FN21" s="237"/>
      <c r="FO21" s="237"/>
      <c r="FP21" s="237"/>
      <c r="FQ21" s="237"/>
      <c r="FR21" s="237"/>
      <c r="FS21" s="237"/>
      <c r="FT21" s="237"/>
      <c r="FU21" s="237"/>
      <c r="FV21" s="237"/>
      <c r="FW21" s="237"/>
      <c r="FX21" s="237"/>
      <c r="FY21" s="237"/>
      <c r="FZ21" s="237"/>
      <c r="GA21" s="237"/>
      <c r="GB21" s="237"/>
      <c r="GC21" s="237"/>
      <c r="GD21" s="237"/>
      <c r="GE21" s="237"/>
      <c r="GF21" s="237"/>
      <c r="GG21" s="237"/>
      <c r="GH21" s="237"/>
      <c r="GI21" s="237"/>
      <c r="GJ21" s="237"/>
      <c r="GK21" s="237"/>
      <c r="GL21" s="237"/>
      <c r="GM21" s="237"/>
      <c r="GN21" s="237"/>
      <c r="GO21" s="237"/>
      <c r="GP21" s="237"/>
      <c r="GQ21" s="237"/>
      <c r="GR21" s="237"/>
      <c r="GS21" s="237"/>
      <c r="GT21" s="237"/>
      <c r="GU21" s="237"/>
      <c r="GV21" s="237"/>
      <c r="GW21" s="237"/>
      <c r="GX21" s="237"/>
      <c r="GY21" s="237"/>
      <c r="GZ21" s="237"/>
      <c r="HA21" s="237"/>
      <c r="HB21" s="237"/>
      <c r="HC21" s="237"/>
      <c r="HD21" s="237"/>
      <c r="HE21" s="237"/>
      <c r="HF21" s="237"/>
      <c r="HG21" s="237"/>
      <c r="HH21" s="237"/>
      <c r="HI21" s="237"/>
      <c r="HJ21" s="239">
        <v>5</v>
      </c>
    </row>
    <row r="22" spans="3:218" ht="19.5" thickTop="1" thickBot="1" x14ac:dyDescent="0.4">
      <c r="C22" s="227" t="s">
        <v>303</v>
      </c>
      <c r="D22" s="234">
        <f t="shared" si="4"/>
        <v>265</v>
      </c>
      <c r="E22" s="235">
        <f t="shared" si="5"/>
        <v>220</v>
      </c>
      <c r="F22" s="235">
        <f t="shared" si="6"/>
        <v>225</v>
      </c>
      <c r="G22" s="235">
        <f t="shared" ca="1" si="7"/>
        <v>20</v>
      </c>
      <c r="H22" s="235">
        <v>225</v>
      </c>
      <c r="I22" s="235">
        <v>230</v>
      </c>
      <c r="J22" s="236">
        <v>235</v>
      </c>
      <c r="K22" s="236">
        <v>240</v>
      </c>
      <c r="L22" s="235">
        <v>220</v>
      </c>
      <c r="M22" s="235">
        <v>180</v>
      </c>
      <c r="N22" s="237"/>
      <c r="O22" s="235">
        <v>265</v>
      </c>
      <c r="P22" s="235">
        <v>240</v>
      </c>
      <c r="Q22" s="235">
        <v>220</v>
      </c>
      <c r="R22" s="235">
        <v>225</v>
      </c>
      <c r="S22" s="235">
        <v>285</v>
      </c>
      <c r="T22" s="235">
        <v>245</v>
      </c>
      <c r="U22" s="235">
        <v>235</v>
      </c>
      <c r="V22" s="235">
        <v>225</v>
      </c>
      <c r="W22" s="235">
        <v>225</v>
      </c>
      <c r="X22" s="235">
        <v>315</v>
      </c>
      <c r="Y22" s="236">
        <v>340</v>
      </c>
      <c r="Z22" s="237"/>
      <c r="AA22" s="235">
        <v>90</v>
      </c>
      <c r="AB22" s="235">
        <v>175</v>
      </c>
      <c r="AC22" s="235">
        <v>245</v>
      </c>
      <c r="AD22" s="235">
        <f t="shared" ca="1" si="8"/>
        <v>20</v>
      </c>
      <c r="AE22" s="237"/>
      <c r="AF22" s="235">
        <v>225</v>
      </c>
      <c r="AG22" s="235">
        <v>195</v>
      </c>
      <c r="AH22" s="235">
        <v>350</v>
      </c>
      <c r="AI22" s="235">
        <v>210</v>
      </c>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37"/>
      <c r="BF22" s="237"/>
      <c r="BG22" s="237"/>
      <c r="BH22" s="237"/>
      <c r="BI22" s="237"/>
      <c r="BJ22" s="237"/>
      <c r="BK22" s="237"/>
      <c r="BL22" s="237"/>
      <c r="BM22" s="237"/>
      <c r="BN22" s="237"/>
      <c r="BO22" s="237"/>
      <c r="BP22" s="237"/>
      <c r="BQ22" s="237"/>
      <c r="BR22" s="237"/>
      <c r="BS22" s="237"/>
      <c r="BT22" s="237"/>
      <c r="BU22" s="237"/>
      <c r="BV22" s="237"/>
      <c r="BW22" s="237"/>
      <c r="BX22" s="237"/>
      <c r="BY22" s="237"/>
      <c r="BZ22" s="237"/>
      <c r="CA22" s="237"/>
      <c r="CB22" s="237"/>
      <c r="CC22" s="237"/>
      <c r="CD22" s="237"/>
      <c r="CE22" s="237"/>
      <c r="CF22" s="237"/>
      <c r="CG22" s="237"/>
      <c r="CH22" s="237"/>
      <c r="CI22" s="237"/>
      <c r="CJ22" s="237"/>
      <c r="CK22" s="237"/>
      <c r="CL22" s="237"/>
      <c r="CM22" s="237"/>
      <c r="CN22" s="237"/>
      <c r="CO22" s="237"/>
      <c r="CP22" s="237"/>
      <c r="CQ22" s="237"/>
      <c r="CR22" s="237"/>
      <c r="CS22" s="237"/>
      <c r="CT22" s="237"/>
      <c r="CU22" s="237"/>
      <c r="CV22" s="237"/>
      <c r="CW22" s="237"/>
      <c r="CX22" s="237"/>
      <c r="CY22" s="237"/>
      <c r="CZ22" s="237"/>
      <c r="DA22" s="237"/>
      <c r="DB22" s="237"/>
      <c r="DC22" s="237"/>
      <c r="DD22" s="237"/>
      <c r="DE22" s="237"/>
      <c r="DF22" s="237"/>
      <c r="DG22" s="237"/>
      <c r="DH22" s="237"/>
      <c r="DI22" s="237"/>
      <c r="DJ22" s="237"/>
      <c r="DK22" s="237"/>
      <c r="DL22" s="237"/>
      <c r="DM22" s="237"/>
      <c r="DN22" s="237"/>
      <c r="DO22" s="237"/>
      <c r="DP22" s="237"/>
      <c r="DQ22" s="237"/>
      <c r="DR22" s="237"/>
      <c r="DS22" s="237"/>
      <c r="DT22" s="237"/>
      <c r="DU22" s="237"/>
      <c r="DV22" s="237"/>
      <c r="DW22" s="237"/>
      <c r="DX22" s="237"/>
      <c r="DY22" s="237"/>
      <c r="DZ22" s="237"/>
      <c r="EA22" s="237"/>
      <c r="EB22" s="237"/>
      <c r="EC22" s="237"/>
      <c r="ED22" s="237"/>
      <c r="EE22" s="237"/>
      <c r="EF22" s="237"/>
      <c r="EG22" s="237"/>
      <c r="EH22" s="237"/>
      <c r="EI22" s="237"/>
      <c r="EJ22" s="237"/>
      <c r="EK22" s="237"/>
      <c r="EL22" s="237"/>
      <c r="EM22" s="237"/>
      <c r="EN22" s="237"/>
      <c r="EO22" s="237"/>
      <c r="EP22" s="237"/>
      <c r="EQ22" s="237"/>
      <c r="ER22" s="237"/>
      <c r="ES22" s="237"/>
      <c r="ET22" s="237"/>
      <c r="EU22" s="237"/>
      <c r="EV22" s="237"/>
      <c r="EW22" s="237"/>
      <c r="EX22" s="237"/>
      <c r="EY22" s="237"/>
      <c r="EZ22" s="237"/>
      <c r="FA22" s="237"/>
      <c r="FB22" s="237"/>
      <c r="FC22" s="237"/>
      <c r="FD22" s="237"/>
      <c r="FE22" s="237"/>
      <c r="FF22" s="237"/>
      <c r="FG22" s="237"/>
      <c r="FH22" s="237"/>
      <c r="FI22" s="237"/>
      <c r="FJ22" s="237"/>
      <c r="FK22" s="237"/>
      <c r="FL22" s="237"/>
      <c r="FM22" s="237"/>
      <c r="FN22" s="237"/>
      <c r="FO22" s="237"/>
      <c r="FP22" s="237"/>
      <c r="FQ22" s="237"/>
      <c r="FR22" s="237"/>
      <c r="FS22" s="237"/>
      <c r="FT22" s="237"/>
      <c r="FU22" s="237"/>
      <c r="FV22" s="237"/>
      <c r="FW22" s="237"/>
      <c r="FX22" s="237"/>
      <c r="FY22" s="237"/>
      <c r="FZ22" s="237"/>
      <c r="GA22" s="237"/>
      <c r="GB22" s="237"/>
      <c r="GC22" s="237"/>
      <c r="GD22" s="237"/>
      <c r="GE22" s="237"/>
      <c r="GF22" s="237"/>
      <c r="GG22" s="237"/>
      <c r="GH22" s="237"/>
      <c r="GI22" s="237"/>
      <c r="GJ22" s="237"/>
      <c r="GK22" s="237"/>
      <c r="GL22" s="237"/>
      <c r="GM22" s="237"/>
      <c r="GN22" s="237"/>
      <c r="GO22" s="237"/>
      <c r="GP22" s="237"/>
      <c r="GQ22" s="237"/>
      <c r="GR22" s="237"/>
      <c r="GS22" s="237"/>
      <c r="GT22" s="237"/>
      <c r="GU22" s="237"/>
      <c r="GV22" s="237"/>
      <c r="GW22" s="237"/>
      <c r="GX22" s="237"/>
      <c r="GY22" s="237"/>
      <c r="GZ22" s="237"/>
      <c r="HA22" s="237"/>
      <c r="HB22" s="237"/>
      <c r="HC22" s="237"/>
      <c r="HD22" s="237"/>
      <c r="HE22" s="237"/>
      <c r="HF22" s="237"/>
      <c r="HG22" s="237"/>
      <c r="HH22" s="237"/>
      <c r="HI22" s="237"/>
      <c r="HJ22" s="239">
        <v>5</v>
      </c>
    </row>
    <row r="23" spans="3:218" ht="19.5" thickTop="1" thickBot="1" x14ac:dyDescent="0.4">
      <c r="C23" s="227" t="s">
        <v>304</v>
      </c>
      <c r="D23" s="234">
        <f t="shared" si="4"/>
        <v>265</v>
      </c>
      <c r="E23" s="235">
        <f t="shared" si="5"/>
        <v>215</v>
      </c>
      <c r="F23" s="235">
        <f t="shared" si="6"/>
        <v>285</v>
      </c>
      <c r="G23" s="235">
        <f t="shared" ca="1" si="7"/>
        <v>14</v>
      </c>
      <c r="H23" s="235">
        <v>250</v>
      </c>
      <c r="I23" s="235">
        <v>235</v>
      </c>
      <c r="J23" s="236">
        <v>245</v>
      </c>
      <c r="K23" s="236">
        <v>255</v>
      </c>
      <c r="L23" s="235">
        <v>160</v>
      </c>
      <c r="M23" s="235">
        <v>135</v>
      </c>
      <c r="N23" s="237"/>
      <c r="O23" s="235">
        <v>265</v>
      </c>
      <c r="P23" s="235">
        <v>235</v>
      </c>
      <c r="Q23" s="235">
        <v>215</v>
      </c>
      <c r="R23" s="235">
        <v>165</v>
      </c>
      <c r="S23" s="235">
        <v>345</v>
      </c>
      <c r="T23" s="235">
        <v>280</v>
      </c>
      <c r="U23" s="235">
        <v>250</v>
      </c>
      <c r="V23" s="235">
        <v>250</v>
      </c>
      <c r="W23" s="235">
        <v>260</v>
      </c>
      <c r="X23" s="235">
        <v>375</v>
      </c>
      <c r="Y23" s="236">
        <v>415</v>
      </c>
      <c r="Z23" s="237"/>
      <c r="AA23" s="235">
        <v>70</v>
      </c>
      <c r="AB23" s="235">
        <v>155</v>
      </c>
      <c r="AC23" s="235">
        <v>260</v>
      </c>
      <c r="AD23" s="235">
        <f t="shared" ca="1" si="8"/>
        <v>14</v>
      </c>
      <c r="AE23" s="237"/>
      <c r="AF23" s="235">
        <v>285</v>
      </c>
      <c r="AG23" s="235">
        <v>190</v>
      </c>
      <c r="AH23" s="235">
        <v>425</v>
      </c>
      <c r="AI23" s="235">
        <v>235</v>
      </c>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c r="BF23" s="237"/>
      <c r="BG23" s="237"/>
      <c r="BH23" s="237"/>
      <c r="BI23" s="237"/>
      <c r="BJ23" s="237"/>
      <c r="BK23" s="237"/>
      <c r="BL23" s="237"/>
      <c r="BM23" s="237"/>
      <c r="BN23" s="237"/>
      <c r="BO23" s="237"/>
      <c r="BP23" s="237"/>
      <c r="BQ23" s="237"/>
      <c r="BR23" s="237"/>
      <c r="BS23" s="237"/>
      <c r="BT23" s="237"/>
      <c r="BU23" s="237"/>
      <c r="BV23" s="237"/>
      <c r="BW23" s="237"/>
      <c r="BX23" s="237"/>
      <c r="BY23" s="237"/>
      <c r="BZ23" s="237"/>
      <c r="CA23" s="237"/>
      <c r="CB23" s="237"/>
      <c r="CC23" s="237"/>
      <c r="CD23" s="237"/>
      <c r="CE23" s="237"/>
      <c r="CF23" s="237"/>
      <c r="CG23" s="237"/>
      <c r="CH23" s="237"/>
      <c r="CI23" s="237"/>
      <c r="CJ23" s="237"/>
      <c r="CK23" s="237"/>
      <c r="CL23" s="237"/>
      <c r="CM23" s="237"/>
      <c r="CN23" s="237"/>
      <c r="CO23" s="237"/>
      <c r="CP23" s="237"/>
      <c r="CQ23" s="237"/>
      <c r="CR23" s="237"/>
      <c r="CS23" s="237"/>
      <c r="CT23" s="237"/>
      <c r="CU23" s="237"/>
      <c r="CV23" s="237"/>
      <c r="CW23" s="237"/>
      <c r="CX23" s="237"/>
      <c r="CY23" s="237"/>
      <c r="CZ23" s="237"/>
      <c r="DA23" s="237"/>
      <c r="DB23" s="237"/>
      <c r="DC23" s="237"/>
      <c r="DD23" s="237"/>
      <c r="DE23" s="237"/>
      <c r="DF23" s="237"/>
      <c r="DG23" s="237"/>
      <c r="DH23" s="237"/>
      <c r="DI23" s="237"/>
      <c r="DJ23" s="237"/>
      <c r="DK23" s="237"/>
      <c r="DL23" s="237"/>
      <c r="DM23" s="237"/>
      <c r="DN23" s="237"/>
      <c r="DO23" s="237"/>
      <c r="DP23" s="237"/>
      <c r="DQ23" s="237"/>
      <c r="DR23" s="237"/>
      <c r="DS23" s="237"/>
      <c r="DT23" s="237"/>
      <c r="DU23" s="237"/>
      <c r="DV23" s="237"/>
      <c r="DW23" s="237"/>
      <c r="DX23" s="237"/>
      <c r="DY23" s="237"/>
      <c r="DZ23" s="237"/>
      <c r="EA23" s="237"/>
      <c r="EB23" s="237"/>
      <c r="EC23" s="237"/>
      <c r="ED23" s="237"/>
      <c r="EE23" s="237"/>
      <c r="EF23" s="237"/>
      <c r="EG23" s="237"/>
      <c r="EH23" s="237"/>
      <c r="EI23" s="237"/>
      <c r="EJ23" s="237"/>
      <c r="EK23" s="237"/>
      <c r="EL23" s="237"/>
      <c r="EM23" s="237"/>
      <c r="EN23" s="237"/>
      <c r="EO23" s="237"/>
      <c r="EP23" s="237"/>
      <c r="EQ23" s="237"/>
      <c r="ER23" s="237"/>
      <c r="ES23" s="237"/>
      <c r="ET23" s="237"/>
      <c r="EU23" s="237"/>
      <c r="EV23" s="237"/>
      <c r="EW23" s="237"/>
      <c r="EX23" s="237"/>
      <c r="EY23" s="237"/>
      <c r="EZ23" s="237"/>
      <c r="FA23" s="237"/>
      <c r="FB23" s="237"/>
      <c r="FC23" s="237"/>
      <c r="FD23" s="237"/>
      <c r="FE23" s="237"/>
      <c r="FF23" s="237"/>
      <c r="FG23" s="237"/>
      <c r="FH23" s="237"/>
      <c r="FI23" s="237"/>
      <c r="FJ23" s="237"/>
      <c r="FK23" s="237"/>
      <c r="FL23" s="237"/>
      <c r="FM23" s="237"/>
      <c r="FN23" s="237"/>
      <c r="FO23" s="237"/>
      <c r="FP23" s="237"/>
      <c r="FQ23" s="237"/>
      <c r="FR23" s="237"/>
      <c r="FS23" s="237"/>
      <c r="FT23" s="237"/>
      <c r="FU23" s="237"/>
      <c r="FV23" s="237"/>
      <c r="FW23" s="237"/>
      <c r="FX23" s="237"/>
      <c r="FY23" s="237"/>
      <c r="FZ23" s="237"/>
      <c r="GA23" s="237"/>
      <c r="GB23" s="237"/>
      <c r="GC23" s="237"/>
      <c r="GD23" s="237"/>
      <c r="GE23" s="237"/>
      <c r="GF23" s="237"/>
      <c r="GG23" s="237"/>
      <c r="GH23" s="237"/>
      <c r="GI23" s="237"/>
      <c r="GJ23" s="237"/>
      <c r="GK23" s="237"/>
      <c r="GL23" s="237"/>
      <c r="GM23" s="237"/>
      <c r="GN23" s="237"/>
      <c r="GO23" s="237"/>
      <c r="GP23" s="237"/>
      <c r="GQ23" s="237"/>
      <c r="GR23" s="237"/>
      <c r="GS23" s="237"/>
      <c r="GT23" s="237"/>
      <c r="GU23" s="237"/>
      <c r="GV23" s="237"/>
      <c r="GW23" s="237"/>
      <c r="GX23" s="237"/>
      <c r="GY23" s="237"/>
      <c r="GZ23" s="237"/>
      <c r="HA23" s="237"/>
      <c r="HB23" s="237"/>
      <c r="HC23" s="237"/>
      <c r="HD23" s="237"/>
      <c r="HE23" s="237"/>
      <c r="HF23" s="237"/>
      <c r="HG23" s="237"/>
      <c r="HH23" s="237"/>
      <c r="HI23" s="237"/>
      <c r="HJ23" s="239">
        <v>5</v>
      </c>
    </row>
    <row r="24" spans="3:218" ht="19.5" thickTop="1" thickBot="1" x14ac:dyDescent="0.4">
      <c r="C24" s="227" t="s">
        <v>305</v>
      </c>
      <c r="D24" s="234">
        <f t="shared" si="4"/>
        <v>210</v>
      </c>
      <c r="E24" s="235">
        <f t="shared" si="5"/>
        <v>180</v>
      </c>
      <c r="F24" s="235">
        <f t="shared" si="6"/>
        <v>205</v>
      </c>
      <c r="G24" s="235">
        <f t="shared" ca="1" si="7"/>
        <v>19</v>
      </c>
      <c r="H24" s="235">
        <v>190</v>
      </c>
      <c r="I24" s="235">
        <v>210</v>
      </c>
      <c r="J24" s="236">
        <v>230</v>
      </c>
      <c r="K24" s="236">
        <v>210</v>
      </c>
      <c r="L24" s="235">
        <v>180</v>
      </c>
      <c r="M24" s="235">
        <v>150</v>
      </c>
      <c r="N24" s="237"/>
      <c r="O24" s="235">
        <v>210</v>
      </c>
      <c r="P24" s="235">
        <v>200</v>
      </c>
      <c r="Q24" s="235">
        <v>180</v>
      </c>
      <c r="R24" s="235">
        <v>185</v>
      </c>
      <c r="S24" s="235">
        <v>265</v>
      </c>
      <c r="T24" s="235">
        <v>220</v>
      </c>
      <c r="U24" s="235">
        <v>270</v>
      </c>
      <c r="V24" s="235">
        <v>190</v>
      </c>
      <c r="W24" s="235">
        <v>200</v>
      </c>
      <c r="X24" s="235">
        <v>295</v>
      </c>
      <c r="Y24" s="236">
        <v>315</v>
      </c>
      <c r="Z24" s="237"/>
      <c r="AA24" s="235">
        <v>85</v>
      </c>
      <c r="AB24" s="235">
        <v>185</v>
      </c>
      <c r="AC24" s="235">
        <v>280</v>
      </c>
      <c r="AD24" s="235">
        <f t="shared" ca="1" si="8"/>
        <v>19</v>
      </c>
      <c r="AE24" s="237"/>
      <c r="AF24" s="235">
        <v>205</v>
      </c>
      <c r="AG24" s="235">
        <v>155</v>
      </c>
      <c r="AH24" s="235">
        <v>325</v>
      </c>
      <c r="AI24" s="235">
        <v>175</v>
      </c>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37"/>
      <c r="BK24" s="237"/>
      <c r="BL24" s="237"/>
      <c r="BM24" s="237"/>
      <c r="BN24" s="237"/>
      <c r="BO24" s="237"/>
      <c r="BP24" s="237"/>
      <c r="BQ24" s="237"/>
      <c r="BR24" s="237"/>
      <c r="BS24" s="237"/>
      <c r="BT24" s="237"/>
      <c r="BU24" s="237"/>
      <c r="BV24" s="237"/>
      <c r="BW24" s="237"/>
      <c r="BX24" s="237"/>
      <c r="BY24" s="237"/>
      <c r="BZ24" s="237"/>
      <c r="CA24" s="237"/>
      <c r="CB24" s="237"/>
      <c r="CC24" s="237"/>
      <c r="CD24" s="237"/>
      <c r="CE24" s="237"/>
      <c r="CF24" s="237"/>
      <c r="CG24" s="237"/>
      <c r="CH24" s="237"/>
      <c r="CI24" s="237"/>
      <c r="CJ24" s="237"/>
      <c r="CK24" s="237"/>
      <c r="CL24" s="237"/>
      <c r="CM24" s="237"/>
      <c r="CN24" s="237"/>
      <c r="CO24" s="237"/>
      <c r="CP24" s="237"/>
      <c r="CQ24" s="237"/>
      <c r="CR24" s="237"/>
      <c r="CS24" s="237"/>
      <c r="CT24" s="237"/>
      <c r="CU24" s="237"/>
      <c r="CV24" s="237"/>
      <c r="CW24" s="237"/>
      <c r="CX24" s="237"/>
      <c r="CY24" s="237"/>
      <c r="CZ24" s="237"/>
      <c r="DA24" s="237"/>
      <c r="DB24" s="237"/>
      <c r="DC24" s="237"/>
      <c r="DD24" s="237"/>
      <c r="DE24" s="237"/>
      <c r="DF24" s="237"/>
      <c r="DG24" s="237"/>
      <c r="DH24" s="237"/>
      <c r="DI24" s="237"/>
      <c r="DJ24" s="237"/>
      <c r="DK24" s="237"/>
      <c r="DL24" s="237"/>
      <c r="DM24" s="237"/>
      <c r="DN24" s="237"/>
      <c r="DO24" s="237"/>
      <c r="DP24" s="237"/>
      <c r="DQ24" s="237"/>
      <c r="DR24" s="237"/>
      <c r="DS24" s="237"/>
      <c r="DT24" s="237"/>
      <c r="DU24" s="237"/>
      <c r="DV24" s="237"/>
      <c r="DW24" s="237"/>
      <c r="DX24" s="237"/>
      <c r="DY24" s="237"/>
      <c r="DZ24" s="237"/>
      <c r="EA24" s="237"/>
      <c r="EB24" s="237"/>
      <c r="EC24" s="237"/>
      <c r="ED24" s="237"/>
      <c r="EE24" s="237"/>
      <c r="EF24" s="237"/>
      <c r="EG24" s="237"/>
      <c r="EH24" s="237"/>
      <c r="EI24" s="237"/>
      <c r="EJ24" s="237"/>
      <c r="EK24" s="237"/>
      <c r="EL24" s="237"/>
      <c r="EM24" s="237"/>
      <c r="EN24" s="237"/>
      <c r="EO24" s="237"/>
      <c r="EP24" s="237"/>
      <c r="EQ24" s="237"/>
      <c r="ER24" s="237"/>
      <c r="ES24" s="237"/>
      <c r="ET24" s="237"/>
      <c r="EU24" s="237"/>
      <c r="EV24" s="237"/>
      <c r="EW24" s="237"/>
      <c r="EX24" s="237"/>
      <c r="EY24" s="237"/>
      <c r="EZ24" s="237"/>
      <c r="FA24" s="237"/>
      <c r="FB24" s="237"/>
      <c r="FC24" s="237"/>
      <c r="FD24" s="237"/>
      <c r="FE24" s="237"/>
      <c r="FF24" s="237"/>
      <c r="FG24" s="237"/>
      <c r="FH24" s="237"/>
      <c r="FI24" s="237"/>
      <c r="FJ24" s="237"/>
      <c r="FK24" s="237"/>
      <c r="FL24" s="237"/>
      <c r="FM24" s="237"/>
      <c r="FN24" s="237"/>
      <c r="FO24" s="237"/>
      <c r="FP24" s="237"/>
      <c r="FQ24" s="237"/>
      <c r="FR24" s="237"/>
      <c r="FS24" s="237"/>
      <c r="FT24" s="237"/>
      <c r="FU24" s="237"/>
      <c r="FV24" s="237"/>
      <c r="FW24" s="237"/>
      <c r="FX24" s="237"/>
      <c r="FY24" s="237"/>
      <c r="FZ24" s="237"/>
      <c r="GA24" s="237"/>
      <c r="GB24" s="237"/>
      <c r="GC24" s="237"/>
      <c r="GD24" s="237"/>
      <c r="GE24" s="237"/>
      <c r="GF24" s="237"/>
      <c r="GG24" s="237"/>
      <c r="GH24" s="237"/>
      <c r="GI24" s="237"/>
      <c r="GJ24" s="237"/>
      <c r="GK24" s="237"/>
      <c r="GL24" s="237"/>
      <c r="GM24" s="237"/>
      <c r="GN24" s="237"/>
      <c r="GO24" s="237"/>
      <c r="GP24" s="237"/>
      <c r="GQ24" s="237"/>
      <c r="GR24" s="237"/>
      <c r="GS24" s="237"/>
      <c r="GT24" s="237"/>
      <c r="GU24" s="237"/>
      <c r="GV24" s="237"/>
      <c r="GW24" s="237"/>
      <c r="GX24" s="237"/>
      <c r="GY24" s="237"/>
      <c r="GZ24" s="237"/>
      <c r="HA24" s="237"/>
      <c r="HB24" s="237"/>
      <c r="HC24" s="237"/>
      <c r="HD24" s="237"/>
      <c r="HE24" s="237"/>
      <c r="HF24" s="237"/>
      <c r="HG24" s="237"/>
      <c r="HH24" s="237"/>
      <c r="HI24" s="237"/>
      <c r="HJ24" s="239">
        <v>5</v>
      </c>
    </row>
    <row r="25" spans="3:218" ht="19.5" thickTop="1" thickBot="1" x14ac:dyDescent="0.4">
      <c r="C25" s="227" t="s">
        <v>306</v>
      </c>
      <c r="D25" s="234">
        <f t="shared" si="4"/>
        <v>225</v>
      </c>
      <c r="E25" s="235">
        <f t="shared" si="5"/>
        <v>175</v>
      </c>
      <c r="F25" s="235">
        <f t="shared" si="6"/>
        <v>235</v>
      </c>
      <c r="G25" s="235">
        <f t="shared" ca="1" si="7"/>
        <v>21</v>
      </c>
      <c r="H25" s="235">
        <v>230</v>
      </c>
      <c r="I25" s="235">
        <v>205</v>
      </c>
      <c r="J25" s="236">
        <v>210</v>
      </c>
      <c r="K25" s="236">
        <v>220</v>
      </c>
      <c r="L25" s="235">
        <v>155</v>
      </c>
      <c r="M25" s="235">
        <v>120</v>
      </c>
      <c r="N25" s="237"/>
      <c r="O25" s="235">
        <v>225</v>
      </c>
      <c r="P25" s="235">
        <v>195</v>
      </c>
      <c r="Q25" s="235">
        <v>175</v>
      </c>
      <c r="R25" s="235">
        <v>160</v>
      </c>
      <c r="S25" s="235">
        <v>295</v>
      </c>
      <c r="T25" s="235">
        <v>250</v>
      </c>
      <c r="U25" s="235">
        <v>265</v>
      </c>
      <c r="V25" s="235">
        <v>230</v>
      </c>
      <c r="W25" s="235">
        <v>230</v>
      </c>
      <c r="X25" s="235">
        <v>325</v>
      </c>
      <c r="Y25" s="236">
        <v>345</v>
      </c>
      <c r="Z25" s="237"/>
      <c r="AA25" s="235">
        <v>85</v>
      </c>
      <c r="AB25" s="235">
        <v>155</v>
      </c>
      <c r="AC25" s="235">
        <v>275</v>
      </c>
      <c r="AD25" s="235">
        <f t="shared" ca="1" si="8"/>
        <v>21</v>
      </c>
      <c r="AE25" s="237"/>
      <c r="AF25" s="235">
        <v>235</v>
      </c>
      <c r="AG25" s="235">
        <v>150</v>
      </c>
      <c r="AH25" s="235">
        <v>355</v>
      </c>
      <c r="AI25" s="235">
        <v>215</v>
      </c>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c r="DH25" s="237"/>
      <c r="DI25" s="237"/>
      <c r="DJ25" s="237"/>
      <c r="DK25" s="237"/>
      <c r="DL25" s="237"/>
      <c r="DM25" s="237"/>
      <c r="DN25" s="237"/>
      <c r="DO25" s="237"/>
      <c r="DP25" s="237"/>
      <c r="DQ25" s="237"/>
      <c r="DR25" s="237"/>
      <c r="DS25" s="237"/>
      <c r="DT25" s="237"/>
      <c r="DU25" s="237"/>
      <c r="DV25" s="237"/>
      <c r="DW25" s="237"/>
      <c r="DX25" s="237"/>
      <c r="DY25" s="237"/>
      <c r="DZ25" s="237"/>
      <c r="EA25" s="237"/>
      <c r="EB25" s="237"/>
      <c r="EC25" s="237"/>
      <c r="ED25" s="237"/>
      <c r="EE25" s="237"/>
      <c r="EF25" s="237"/>
      <c r="EG25" s="237"/>
      <c r="EH25" s="237"/>
      <c r="EI25" s="237"/>
      <c r="EJ25" s="237"/>
      <c r="EK25" s="237"/>
      <c r="EL25" s="237"/>
      <c r="EM25" s="237"/>
      <c r="EN25" s="237"/>
      <c r="EO25" s="237"/>
      <c r="EP25" s="237"/>
      <c r="EQ25" s="237"/>
      <c r="ER25" s="237"/>
      <c r="ES25" s="237"/>
      <c r="ET25" s="237"/>
      <c r="EU25" s="237"/>
      <c r="EV25" s="237"/>
      <c r="EW25" s="237"/>
      <c r="EX25" s="237"/>
      <c r="EY25" s="237"/>
      <c r="EZ25" s="237"/>
      <c r="FA25" s="237"/>
      <c r="FB25" s="237"/>
      <c r="FC25" s="237"/>
      <c r="FD25" s="237"/>
      <c r="FE25" s="237"/>
      <c r="FF25" s="237"/>
      <c r="FG25" s="237"/>
      <c r="FH25" s="237"/>
      <c r="FI25" s="237"/>
      <c r="FJ25" s="237"/>
      <c r="FK25" s="237"/>
      <c r="FL25" s="237"/>
      <c r="FM25" s="237"/>
      <c r="FN25" s="237"/>
      <c r="FO25" s="237"/>
      <c r="FP25" s="237"/>
      <c r="FQ25" s="237"/>
      <c r="FR25" s="237"/>
      <c r="FS25" s="237"/>
      <c r="FT25" s="237"/>
      <c r="FU25" s="237"/>
      <c r="FV25" s="237"/>
      <c r="FW25" s="237"/>
      <c r="FX25" s="237"/>
      <c r="FY25" s="237"/>
      <c r="FZ25" s="237"/>
      <c r="GA25" s="237"/>
      <c r="GB25" s="237"/>
      <c r="GC25" s="237"/>
      <c r="GD25" s="237"/>
      <c r="GE25" s="237"/>
      <c r="GF25" s="237"/>
      <c r="GG25" s="237"/>
      <c r="GH25" s="237"/>
      <c r="GI25" s="237"/>
      <c r="GJ25" s="237"/>
      <c r="GK25" s="237"/>
      <c r="GL25" s="237"/>
      <c r="GM25" s="237"/>
      <c r="GN25" s="237"/>
      <c r="GO25" s="237"/>
      <c r="GP25" s="237"/>
      <c r="GQ25" s="237"/>
      <c r="GR25" s="237"/>
      <c r="GS25" s="237"/>
      <c r="GT25" s="237"/>
      <c r="GU25" s="237"/>
      <c r="GV25" s="237"/>
      <c r="GW25" s="237"/>
      <c r="GX25" s="237"/>
      <c r="GY25" s="237"/>
      <c r="GZ25" s="237"/>
      <c r="HA25" s="237"/>
      <c r="HB25" s="237"/>
      <c r="HC25" s="237"/>
      <c r="HD25" s="237"/>
      <c r="HE25" s="237"/>
      <c r="HF25" s="237"/>
      <c r="HG25" s="237"/>
      <c r="HH25" s="237"/>
      <c r="HI25" s="237"/>
      <c r="HJ25" s="239">
        <v>5</v>
      </c>
    </row>
    <row r="26" spans="3:218" ht="19.5" thickTop="1" thickBot="1" x14ac:dyDescent="0.4">
      <c r="C26" s="227" t="s">
        <v>307</v>
      </c>
      <c r="D26" s="234">
        <f t="shared" si="4"/>
        <v>290</v>
      </c>
      <c r="E26" s="235">
        <f t="shared" si="5"/>
        <v>235</v>
      </c>
      <c r="F26" s="235">
        <f t="shared" si="6"/>
        <v>250</v>
      </c>
      <c r="G26" s="235">
        <f t="shared" ca="1" si="7"/>
        <v>18</v>
      </c>
      <c r="H26" s="235">
        <v>225</v>
      </c>
      <c r="I26" s="235">
        <v>260</v>
      </c>
      <c r="J26" s="236">
        <v>265</v>
      </c>
      <c r="K26" s="236">
        <v>265</v>
      </c>
      <c r="L26" s="235">
        <v>180</v>
      </c>
      <c r="M26" s="235">
        <v>145</v>
      </c>
      <c r="N26" s="237"/>
      <c r="O26" s="235">
        <v>290</v>
      </c>
      <c r="P26" s="235">
        <v>255</v>
      </c>
      <c r="Q26" s="235">
        <v>235</v>
      </c>
      <c r="R26" s="235">
        <v>185</v>
      </c>
      <c r="S26" s="235">
        <v>310</v>
      </c>
      <c r="T26" s="235">
        <v>250</v>
      </c>
      <c r="U26" s="235">
        <v>290</v>
      </c>
      <c r="V26" s="235">
        <v>225</v>
      </c>
      <c r="W26" s="235">
        <v>230</v>
      </c>
      <c r="X26" s="235">
        <v>340</v>
      </c>
      <c r="Y26" s="236">
        <v>365</v>
      </c>
      <c r="Z26" s="237"/>
      <c r="AA26" s="235">
        <v>85</v>
      </c>
      <c r="AB26" s="235">
        <v>175</v>
      </c>
      <c r="AC26" s="235">
        <v>300</v>
      </c>
      <c r="AD26" s="235">
        <f t="shared" ca="1" si="8"/>
        <v>18</v>
      </c>
      <c r="AE26" s="237"/>
      <c r="AF26" s="235">
        <v>250</v>
      </c>
      <c r="AG26" s="235">
        <v>210</v>
      </c>
      <c r="AH26" s="235">
        <v>375</v>
      </c>
      <c r="AI26" s="235">
        <v>210</v>
      </c>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c r="EL26" s="237"/>
      <c r="EM26" s="237"/>
      <c r="EN26" s="237"/>
      <c r="EO26" s="237"/>
      <c r="EP26" s="237"/>
      <c r="EQ26" s="237"/>
      <c r="ER26" s="237"/>
      <c r="ES26" s="237"/>
      <c r="ET26" s="237"/>
      <c r="EU26" s="237"/>
      <c r="EV26" s="237"/>
      <c r="EW26" s="237"/>
      <c r="EX26" s="237"/>
      <c r="EY26" s="237"/>
      <c r="EZ26" s="237"/>
      <c r="FA26" s="237"/>
      <c r="FB26" s="237"/>
      <c r="FC26" s="237"/>
      <c r="FD26" s="237"/>
      <c r="FE26" s="237"/>
      <c r="FF26" s="237"/>
      <c r="FG26" s="237"/>
      <c r="FH26" s="237"/>
      <c r="FI26" s="237"/>
      <c r="FJ26" s="237"/>
      <c r="FK26" s="237"/>
      <c r="FL26" s="237"/>
      <c r="FM26" s="237"/>
      <c r="FN26" s="237"/>
      <c r="FO26" s="237"/>
      <c r="FP26" s="237"/>
      <c r="FQ26" s="237"/>
      <c r="FR26" s="237"/>
      <c r="FS26" s="237"/>
      <c r="FT26" s="237"/>
      <c r="FU26" s="237"/>
      <c r="FV26" s="237"/>
      <c r="FW26" s="237"/>
      <c r="FX26" s="237"/>
      <c r="FY26" s="237"/>
      <c r="FZ26" s="237"/>
      <c r="GA26" s="237"/>
      <c r="GB26" s="237"/>
      <c r="GC26" s="237"/>
      <c r="GD26" s="237"/>
      <c r="GE26" s="237"/>
      <c r="GF26" s="237"/>
      <c r="GG26" s="237"/>
      <c r="GH26" s="237"/>
      <c r="GI26" s="237"/>
      <c r="GJ26" s="237"/>
      <c r="GK26" s="237"/>
      <c r="GL26" s="237"/>
      <c r="GM26" s="237"/>
      <c r="GN26" s="237"/>
      <c r="GO26" s="237"/>
      <c r="GP26" s="237"/>
      <c r="GQ26" s="237"/>
      <c r="GR26" s="237"/>
      <c r="GS26" s="237"/>
      <c r="GT26" s="237"/>
      <c r="GU26" s="237"/>
      <c r="GV26" s="237"/>
      <c r="GW26" s="237"/>
      <c r="GX26" s="237"/>
      <c r="GY26" s="237"/>
      <c r="GZ26" s="237"/>
      <c r="HA26" s="237"/>
      <c r="HB26" s="237"/>
      <c r="HC26" s="237"/>
      <c r="HD26" s="237"/>
      <c r="HE26" s="237"/>
      <c r="HF26" s="237"/>
      <c r="HG26" s="237"/>
      <c r="HH26" s="237"/>
      <c r="HI26" s="237"/>
      <c r="HJ26" s="239">
        <v>5</v>
      </c>
    </row>
    <row r="27" spans="3:218" ht="19.5" thickTop="1" thickBot="1" x14ac:dyDescent="0.4">
      <c r="C27" s="227" t="s">
        <v>308</v>
      </c>
      <c r="D27" s="234">
        <f t="shared" si="4"/>
        <v>245</v>
      </c>
      <c r="E27" s="235">
        <f t="shared" si="5"/>
        <v>195</v>
      </c>
      <c r="F27" s="235">
        <f t="shared" si="6"/>
        <v>275</v>
      </c>
      <c r="G27" s="235">
        <f t="shared" ca="1" si="7"/>
        <v>14</v>
      </c>
      <c r="H27" s="235">
        <v>235</v>
      </c>
      <c r="I27" s="235">
        <v>230</v>
      </c>
      <c r="J27" s="236">
        <v>240</v>
      </c>
      <c r="K27" s="236">
        <v>230</v>
      </c>
      <c r="L27" s="235">
        <v>200</v>
      </c>
      <c r="M27" s="235">
        <v>170</v>
      </c>
      <c r="N27" s="237"/>
      <c r="O27" s="235">
        <v>245</v>
      </c>
      <c r="P27" s="235">
        <v>215</v>
      </c>
      <c r="Q27" s="235">
        <v>195</v>
      </c>
      <c r="R27" s="235">
        <v>205</v>
      </c>
      <c r="S27" s="235">
        <v>335</v>
      </c>
      <c r="T27" s="235">
        <v>270</v>
      </c>
      <c r="U27" s="235">
        <v>240</v>
      </c>
      <c r="V27" s="235">
        <v>235</v>
      </c>
      <c r="W27" s="235">
        <v>250</v>
      </c>
      <c r="X27" s="235">
        <v>365</v>
      </c>
      <c r="Y27" s="236">
        <v>395</v>
      </c>
      <c r="Z27" s="237"/>
      <c r="AA27" s="235">
        <v>90</v>
      </c>
      <c r="AB27" s="235">
        <v>170</v>
      </c>
      <c r="AC27" s="235">
        <v>250</v>
      </c>
      <c r="AD27" s="235">
        <f t="shared" ca="1" si="8"/>
        <v>14</v>
      </c>
      <c r="AE27" s="237"/>
      <c r="AF27" s="235">
        <v>275</v>
      </c>
      <c r="AG27" s="235">
        <v>170</v>
      </c>
      <c r="AH27" s="235">
        <v>405</v>
      </c>
      <c r="AI27" s="235">
        <v>220</v>
      </c>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7"/>
      <c r="BI27" s="237"/>
      <c r="BJ27" s="237"/>
      <c r="BK27" s="237"/>
      <c r="BL27" s="237"/>
      <c r="BM27" s="237"/>
      <c r="BN27" s="237"/>
      <c r="BO27" s="237"/>
      <c r="BP27" s="237"/>
      <c r="BQ27" s="237"/>
      <c r="BR27" s="237"/>
      <c r="BS27" s="237"/>
      <c r="BT27" s="237"/>
      <c r="BU27" s="237"/>
      <c r="BV27" s="237"/>
      <c r="BW27" s="237"/>
      <c r="BX27" s="237"/>
      <c r="BY27" s="237"/>
      <c r="BZ27" s="237"/>
      <c r="CA27" s="237"/>
      <c r="CB27" s="237"/>
      <c r="CC27" s="237"/>
      <c r="CD27" s="237"/>
      <c r="CE27" s="237"/>
      <c r="CF27" s="237"/>
      <c r="CG27" s="237"/>
      <c r="CH27" s="237"/>
      <c r="CI27" s="237"/>
      <c r="CJ27" s="237"/>
      <c r="CK27" s="237"/>
      <c r="CL27" s="237"/>
      <c r="CM27" s="237"/>
      <c r="CN27" s="237"/>
      <c r="CO27" s="237"/>
      <c r="CP27" s="237"/>
      <c r="CQ27" s="237"/>
      <c r="CR27" s="237"/>
      <c r="CS27" s="237"/>
      <c r="CT27" s="237"/>
      <c r="CU27" s="237"/>
      <c r="CV27" s="237"/>
      <c r="CW27" s="237"/>
      <c r="CX27" s="237"/>
      <c r="CY27" s="237"/>
      <c r="CZ27" s="237"/>
      <c r="DA27" s="237"/>
      <c r="DB27" s="237"/>
      <c r="DC27" s="237"/>
      <c r="DD27" s="237"/>
      <c r="DE27" s="237"/>
      <c r="DF27" s="237"/>
      <c r="DG27" s="237"/>
      <c r="DH27" s="237"/>
      <c r="DI27" s="237"/>
      <c r="DJ27" s="237"/>
      <c r="DK27" s="237"/>
      <c r="DL27" s="237"/>
      <c r="DM27" s="237"/>
      <c r="DN27" s="237"/>
      <c r="DO27" s="237"/>
      <c r="DP27" s="237"/>
      <c r="DQ27" s="237"/>
      <c r="DR27" s="237"/>
      <c r="DS27" s="237"/>
      <c r="DT27" s="237"/>
      <c r="DU27" s="237"/>
      <c r="DV27" s="237"/>
      <c r="DW27" s="237"/>
      <c r="DX27" s="237"/>
      <c r="DY27" s="237"/>
      <c r="DZ27" s="237"/>
      <c r="EA27" s="237"/>
      <c r="EB27" s="237"/>
      <c r="EC27" s="237"/>
      <c r="ED27" s="237"/>
      <c r="EE27" s="237"/>
      <c r="EF27" s="237"/>
      <c r="EG27" s="237"/>
      <c r="EH27" s="237"/>
      <c r="EI27" s="237"/>
      <c r="EJ27" s="237"/>
      <c r="EK27" s="237"/>
      <c r="EL27" s="237"/>
      <c r="EM27" s="237"/>
      <c r="EN27" s="237"/>
      <c r="EO27" s="237"/>
      <c r="EP27" s="237"/>
      <c r="EQ27" s="237"/>
      <c r="ER27" s="237"/>
      <c r="ES27" s="237"/>
      <c r="ET27" s="237"/>
      <c r="EU27" s="237"/>
      <c r="EV27" s="237"/>
      <c r="EW27" s="237"/>
      <c r="EX27" s="237"/>
      <c r="EY27" s="237"/>
      <c r="EZ27" s="237"/>
      <c r="FA27" s="237"/>
      <c r="FB27" s="237"/>
      <c r="FC27" s="237"/>
      <c r="FD27" s="237"/>
      <c r="FE27" s="237"/>
      <c r="FF27" s="237"/>
      <c r="FG27" s="237"/>
      <c r="FH27" s="237"/>
      <c r="FI27" s="237"/>
      <c r="FJ27" s="237"/>
      <c r="FK27" s="237"/>
      <c r="FL27" s="237"/>
      <c r="FM27" s="237"/>
      <c r="FN27" s="237"/>
      <c r="FO27" s="237"/>
      <c r="FP27" s="237"/>
      <c r="FQ27" s="237"/>
      <c r="FR27" s="237"/>
      <c r="FS27" s="237"/>
      <c r="FT27" s="237"/>
      <c r="FU27" s="237"/>
      <c r="FV27" s="237"/>
      <c r="FW27" s="237"/>
      <c r="FX27" s="237"/>
      <c r="FY27" s="237"/>
      <c r="FZ27" s="237"/>
      <c r="GA27" s="237"/>
      <c r="GB27" s="237"/>
      <c r="GC27" s="237"/>
      <c r="GD27" s="237"/>
      <c r="GE27" s="237"/>
      <c r="GF27" s="237"/>
      <c r="GG27" s="237"/>
      <c r="GH27" s="237"/>
      <c r="GI27" s="237"/>
      <c r="GJ27" s="237"/>
      <c r="GK27" s="237"/>
      <c r="GL27" s="237"/>
      <c r="GM27" s="237"/>
      <c r="GN27" s="237"/>
      <c r="GO27" s="237"/>
      <c r="GP27" s="237"/>
      <c r="GQ27" s="237"/>
      <c r="GR27" s="237"/>
      <c r="GS27" s="237"/>
      <c r="GT27" s="237"/>
      <c r="GU27" s="237"/>
      <c r="GV27" s="237"/>
      <c r="GW27" s="237"/>
      <c r="GX27" s="237"/>
      <c r="GY27" s="237"/>
      <c r="GZ27" s="237"/>
      <c r="HA27" s="237"/>
      <c r="HB27" s="237"/>
      <c r="HC27" s="237"/>
      <c r="HD27" s="237"/>
      <c r="HE27" s="237"/>
      <c r="HF27" s="237"/>
      <c r="HG27" s="237"/>
      <c r="HH27" s="237"/>
      <c r="HI27" s="237"/>
      <c r="HJ27" s="239">
        <v>5</v>
      </c>
    </row>
    <row r="28" spans="3:218" ht="19.5" thickTop="1" thickBot="1" x14ac:dyDescent="0.4">
      <c r="C28" s="227" t="s">
        <v>309</v>
      </c>
      <c r="D28" s="234">
        <f t="shared" si="4"/>
        <v>305</v>
      </c>
      <c r="E28" s="235">
        <f t="shared" si="5"/>
        <v>265</v>
      </c>
      <c r="F28" s="235">
        <f t="shared" si="6"/>
        <v>305</v>
      </c>
      <c r="G28" s="235">
        <f t="shared" ca="1" si="7"/>
        <v>14</v>
      </c>
      <c r="H28" s="235">
        <v>285</v>
      </c>
      <c r="I28" s="235">
        <v>265</v>
      </c>
      <c r="J28" s="236">
        <v>270</v>
      </c>
      <c r="K28" s="236">
        <v>290</v>
      </c>
      <c r="L28" s="235">
        <v>170</v>
      </c>
      <c r="M28" s="235">
        <v>140</v>
      </c>
      <c r="N28" s="237"/>
      <c r="O28" s="235">
        <v>305</v>
      </c>
      <c r="P28" s="235">
        <v>285</v>
      </c>
      <c r="Q28" s="235">
        <v>265</v>
      </c>
      <c r="R28" s="235">
        <v>175</v>
      </c>
      <c r="S28" s="235">
        <v>365</v>
      </c>
      <c r="T28" s="235">
        <v>295</v>
      </c>
      <c r="U28" s="235">
        <v>290</v>
      </c>
      <c r="V28" s="235">
        <v>285</v>
      </c>
      <c r="W28" s="235">
        <v>275</v>
      </c>
      <c r="X28" s="235">
        <v>395</v>
      </c>
      <c r="Y28" s="236">
        <v>435</v>
      </c>
      <c r="Z28" s="237"/>
      <c r="AA28" s="235">
        <v>85</v>
      </c>
      <c r="AB28" s="235">
        <v>175</v>
      </c>
      <c r="AC28" s="235">
        <v>300</v>
      </c>
      <c r="AD28" s="235">
        <f t="shared" ca="1" si="8"/>
        <v>14</v>
      </c>
      <c r="AE28" s="237"/>
      <c r="AF28" s="235">
        <v>305</v>
      </c>
      <c r="AG28" s="235">
        <v>240</v>
      </c>
      <c r="AH28" s="235">
        <v>445</v>
      </c>
      <c r="AI28" s="235">
        <v>270</v>
      </c>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7"/>
      <c r="BI28" s="237"/>
      <c r="BJ28" s="237"/>
      <c r="BK28" s="237"/>
      <c r="BL28" s="237"/>
      <c r="BM28" s="237"/>
      <c r="BN28" s="237"/>
      <c r="BO28" s="237"/>
      <c r="BP28" s="237"/>
      <c r="BQ28" s="237"/>
      <c r="BR28" s="237"/>
      <c r="BS28" s="237"/>
      <c r="BT28" s="237"/>
      <c r="BU28" s="237"/>
      <c r="BV28" s="237"/>
      <c r="BW28" s="237"/>
      <c r="BX28" s="237"/>
      <c r="BY28" s="237"/>
      <c r="BZ28" s="237"/>
      <c r="CA28" s="237"/>
      <c r="CB28" s="237"/>
      <c r="CC28" s="237"/>
      <c r="CD28" s="237"/>
      <c r="CE28" s="237"/>
      <c r="CF28" s="237"/>
      <c r="CG28" s="237"/>
      <c r="CH28" s="237"/>
      <c r="CI28" s="237"/>
      <c r="CJ28" s="237"/>
      <c r="CK28" s="237"/>
      <c r="CL28" s="237"/>
      <c r="CM28" s="237"/>
      <c r="CN28" s="237"/>
      <c r="CO28" s="237"/>
      <c r="CP28" s="237"/>
      <c r="CQ28" s="237"/>
      <c r="CR28" s="237"/>
      <c r="CS28" s="237"/>
      <c r="CT28" s="237"/>
      <c r="CU28" s="237"/>
      <c r="CV28" s="237"/>
      <c r="CW28" s="237"/>
      <c r="CX28" s="237"/>
      <c r="CY28" s="237"/>
      <c r="CZ28" s="237"/>
      <c r="DA28" s="237"/>
      <c r="DB28" s="237"/>
      <c r="DC28" s="237"/>
      <c r="DD28" s="237"/>
      <c r="DE28" s="237"/>
      <c r="DF28" s="237"/>
      <c r="DG28" s="237"/>
      <c r="DH28" s="237"/>
      <c r="DI28" s="237"/>
      <c r="DJ28" s="237"/>
      <c r="DK28" s="237"/>
      <c r="DL28" s="237"/>
      <c r="DM28" s="237"/>
      <c r="DN28" s="237"/>
      <c r="DO28" s="237"/>
      <c r="DP28" s="237"/>
      <c r="DQ28" s="237"/>
      <c r="DR28" s="237"/>
      <c r="DS28" s="237"/>
      <c r="DT28" s="237"/>
      <c r="DU28" s="237"/>
      <c r="DV28" s="237"/>
      <c r="DW28" s="237"/>
      <c r="DX28" s="237"/>
      <c r="DY28" s="237"/>
      <c r="DZ28" s="237"/>
      <c r="EA28" s="237"/>
      <c r="EB28" s="237"/>
      <c r="EC28" s="237"/>
      <c r="ED28" s="237"/>
      <c r="EE28" s="237"/>
      <c r="EF28" s="237"/>
      <c r="EG28" s="237"/>
      <c r="EH28" s="237"/>
      <c r="EI28" s="237"/>
      <c r="EJ28" s="237"/>
      <c r="EK28" s="237"/>
      <c r="EL28" s="237"/>
      <c r="EM28" s="237"/>
      <c r="EN28" s="237"/>
      <c r="EO28" s="237"/>
      <c r="EP28" s="237"/>
      <c r="EQ28" s="237"/>
      <c r="ER28" s="237"/>
      <c r="ES28" s="237"/>
      <c r="ET28" s="237"/>
      <c r="EU28" s="237"/>
      <c r="EV28" s="237"/>
      <c r="EW28" s="237"/>
      <c r="EX28" s="237"/>
      <c r="EY28" s="237"/>
      <c r="EZ28" s="237"/>
      <c r="FA28" s="237"/>
      <c r="FB28" s="237"/>
      <c r="FC28" s="237"/>
      <c r="FD28" s="237"/>
      <c r="FE28" s="237"/>
      <c r="FF28" s="237"/>
      <c r="FG28" s="237"/>
      <c r="FH28" s="237"/>
      <c r="FI28" s="237"/>
      <c r="FJ28" s="237"/>
      <c r="FK28" s="237"/>
      <c r="FL28" s="237"/>
      <c r="FM28" s="237"/>
      <c r="FN28" s="237"/>
      <c r="FO28" s="237"/>
      <c r="FP28" s="237"/>
      <c r="FQ28" s="237"/>
      <c r="FR28" s="237"/>
      <c r="FS28" s="237"/>
      <c r="FT28" s="237"/>
      <c r="FU28" s="237"/>
      <c r="FV28" s="237"/>
      <c r="FW28" s="237"/>
      <c r="FX28" s="237"/>
      <c r="FY28" s="237"/>
      <c r="FZ28" s="237"/>
      <c r="GA28" s="237"/>
      <c r="GB28" s="237"/>
      <c r="GC28" s="237"/>
      <c r="GD28" s="237"/>
      <c r="GE28" s="237"/>
      <c r="GF28" s="237"/>
      <c r="GG28" s="237"/>
      <c r="GH28" s="237"/>
      <c r="GI28" s="237"/>
      <c r="GJ28" s="237"/>
      <c r="GK28" s="237"/>
      <c r="GL28" s="237"/>
      <c r="GM28" s="237"/>
      <c r="GN28" s="237"/>
      <c r="GO28" s="237"/>
      <c r="GP28" s="237"/>
      <c r="GQ28" s="237"/>
      <c r="GR28" s="237"/>
      <c r="GS28" s="237"/>
      <c r="GT28" s="237"/>
      <c r="GU28" s="237"/>
      <c r="GV28" s="237"/>
      <c r="GW28" s="237"/>
      <c r="GX28" s="237"/>
      <c r="GY28" s="237"/>
      <c r="GZ28" s="237"/>
      <c r="HA28" s="237"/>
      <c r="HB28" s="237"/>
      <c r="HC28" s="237"/>
      <c r="HD28" s="237"/>
      <c r="HE28" s="237"/>
      <c r="HF28" s="237"/>
      <c r="HG28" s="237"/>
      <c r="HH28" s="237"/>
      <c r="HI28" s="237"/>
      <c r="HJ28" s="239">
        <v>5</v>
      </c>
    </row>
    <row r="29" spans="3:218" ht="19.5" thickTop="1" thickBot="1" x14ac:dyDescent="0.4">
      <c r="C29" s="227" t="s">
        <v>310</v>
      </c>
      <c r="D29" s="234">
        <f t="shared" si="4"/>
        <v>270</v>
      </c>
      <c r="E29" s="235">
        <f t="shared" si="5"/>
        <v>230</v>
      </c>
      <c r="F29" s="235">
        <f t="shared" si="6"/>
        <v>220</v>
      </c>
      <c r="G29" s="235">
        <f t="shared" ca="1" si="7"/>
        <v>19</v>
      </c>
      <c r="H29" s="235">
        <v>210</v>
      </c>
      <c r="I29" s="235">
        <v>260</v>
      </c>
      <c r="J29" s="236">
        <v>285</v>
      </c>
      <c r="K29" s="236">
        <v>270</v>
      </c>
      <c r="L29" s="235">
        <v>170</v>
      </c>
      <c r="M29" s="235">
        <v>140</v>
      </c>
      <c r="N29" s="237"/>
      <c r="O29" s="235">
        <v>270</v>
      </c>
      <c r="P29" s="235">
        <v>250</v>
      </c>
      <c r="Q29" s="235">
        <v>230</v>
      </c>
      <c r="R29" s="235">
        <v>175</v>
      </c>
      <c r="S29" s="235">
        <v>280</v>
      </c>
      <c r="T29" s="235">
        <v>245</v>
      </c>
      <c r="U29" s="235">
        <v>235</v>
      </c>
      <c r="V29" s="235">
        <v>210</v>
      </c>
      <c r="W29" s="235">
        <v>225</v>
      </c>
      <c r="X29" s="235">
        <v>310</v>
      </c>
      <c r="Y29" s="236">
        <v>340</v>
      </c>
      <c r="Z29" s="237"/>
      <c r="AA29" s="235">
        <v>85</v>
      </c>
      <c r="AB29" s="235">
        <v>175</v>
      </c>
      <c r="AC29" s="235">
        <v>245</v>
      </c>
      <c r="AD29" s="235">
        <f t="shared" ca="1" si="8"/>
        <v>19</v>
      </c>
      <c r="AE29" s="237"/>
      <c r="AF29" s="235">
        <v>220</v>
      </c>
      <c r="AG29" s="235">
        <v>205</v>
      </c>
      <c r="AH29" s="235">
        <v>350</v>
      </c>
      <c r="AI29" s="235">
        <v>195</v>
      </c>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7"/>
      <c r="BI29" s="237"/>
      <c r="BJ29" s="237"/>
      <c r="BK29" s="237"/>
      <c r="BL29" s="237"/>
      <c r="BM29" s="237"/>
      <c r="BN29" s="237"/>
      <c r="BO29" s="237"/>
      <c r="BP29" s="237"/>
      <c r="BQ29" s="237"/>
      <c r="BR29" s="237"/>
      <c r="BS29" s="237"/>
      <c r="BT29" s="237"/>
      <c r="BU29" s="237"/>
      <c r="BV29" s="237"/>
      <c r="BW29" s="237"/>
      <c r="BX29" s="237"/>
      <c r="BY29" s="237"/>
      <c r="BZ29" s="237"/>
      <c r="CA29" s="237"/>
      <c r="CB29" s="237"/>
      <c r="CC29" s="237"/>
      <c r="CD29" s="237"/>
      <c r="CE29" s="237"/>
      <c r="CF29" s="237"/>
      <c r="CG29" s="237"/>
      <c r="CH29" s="237"/>
      <c r="CI29" s="237"/>
      <c r="CJ29" s="237"/>
      <c r="CK29" s="237"/>
      <c r="CL29" s="237"/>
      <c r="CM29" s="237"/>
      <c r="CN29" s="237"/>
      <c r="CO29" s="237"/>
      <c r="CP29" s="237"/>
      <c r="CQ29" s="237"/>
      <c r="CR29" s="237"/>
      <c r="CS29" s="237"/>
      <c r="CT29" s="237"/>
      <c r="CU29" s="237"/>
      <c r="CV29" s="237"/>
      <c r="CW29" s="237"/>
      <c r="CX29" s="237"/>
      <c r="CY29" s="237"/>
      <c r="CZ29" s="237"/>
      <c r="DA29" s="237"/>
      <c r="DB29" s="237"/>
      <c r="DC29" s="237"/>
      <c r="DD29" s="237"/>
      <c r="DE29" s="237"/>
      <c r="DF29" s="237"/>
      <c r="DG29" s="237"/>
      <c r="DH29" s="237"/>
      <c r="DI29" s="237"/>
      <c r="DJ29" s="237"/>
      <c r="DK29" s="237"/>
      <c r="DL29" s="237"/>
      <c r="DM29" s="237"/>
      <c r="DN29" s="237"/>
      <c r="DO29" s="237"/>
      <c r="DP29" s="237"/>
      <c r="DQ29" s="237"/>
      <c r="DR29" s="237"/>
      <c r="DS29" s="237"/>
      <c r="DT29" s="237"/>
      <c r="DU29" s="237"/>
      <c r="DV29" s="237"/>
      <c r="DW29" s="237"/>
      <c r="DX29" s="237"/>
      <c r="DY29" s="237"/>
      <c r="DZ29" s="237"/>
      <c r="EA29" s="237"/>
      <c r="EB29" s="237"/>
      <c r="EC29" s="237"/>
      <c r="ED29" s="237"/>
      <c r="EE29" s="237"/>
      <c r="EF29" s="237"/>
      <c r="EG29" s="237"/>
      <c r="EH29" s="237"/>
      <c r="EI29" s="237"/>
      <c r="EJ29" s="237"/>
      <c r="EK29" s="237"/>
      <c r="EL29" s="237"/>
      <c r="EM29" s="237"/>
      <c r="EN29" s="237"/>
      <c r="EO29" s="237"/>
      <c r="EP29" s="237"/>
      <c r="EQ29" s="237"/>
      <c r="ER29" s="237"/>
      <c r="ES29" s="237"/>
      <c r="ET29" s="237"/>
      <c r="EU29" s="237"/>
      <c r="EV29" s="237"/>
      <c r="EW29" s="237"/>
      <c r="EX29" s="237"/>
      <c r="EY29" s="237"/>
      <c r="EZ29" s="237"/>
      <c r="FA29" s="237"/>
      <c r="FB29" s="237"/>
      <c r="FC29" s="237"/>
      <c r="FD29" s="237"/>
      <c r="FE29" s="237"/>
      <c r="FF29" s="237"/>
      <c r="FG29" s="237"/>
      <c r="FH29" s="237"/>
      <c r="FI29" s="237"/>
      <c r="FJ29" s="237"/>
      <c r="FK29" s="237"/>
      <c r="FL29" s="237"/>
      <c r="FM29" s="237"/>
      <c r="FN29" s="237"/>
      <c r="FO29" s="237"/>
      <c r="FP29" s="237"/>
      <c r="FQ29" s="237"/>
      <c r="FR29" s="237"/>
      <c r="FS29" s="237"/>
      <c r="FT29" s="237"/>
      <c r="FU29" s="237"/>
      <c r="FV29" s="237"/>
      <c r="FW29" s="237"/>
      <c r="FX29" s="237"/>
      <c r="FY29" s="237"/>
      <c r="FZ29" s="237"/>
      <c r="GA29" s="237"/>
      <c r="GB29" s="237"/>
      <c r="GC29" s="237"/>
      <c r="GD29" s="237"/>
      <c r="GE29" s="237"/>
      <c r="GF29" s="237"/>
      <c r="GG29" s="237"/>
      <c r="GH29" s="237"/>
      <c r="GI29" s="237"/>
      <c r="GJ29" s="237"/>
      <c r="GK29" s="237"/>
      <c r="GL29" s="237"/>
      <c r="GM29" s="237"/>
      <c r="GN29" s="237"/>
      <c r="GO29" s="237"/>
      <c r="GP29" s="237"/>
      <c r="GQ29" s="237"/>
      <c r="GR29" s="237"/>
      <c r="GS29" s="237"/>
      <c r="GT29" s="237"/>
      <c r="GU29" s="237"/>
      <c r="GV29" s="237"/>
      <c r="GW29" s="237"/>
      <c r="GX29" s="237"/>
      <c r="GY29" s="237"/>
      <c r="GZ29" s="237"/>
      <c r="HA29" s="237"/>
      <c r="HB29" s="237"/>
      <c r="HC29" s="237"/>
      <c r="HD29" s="237"/>
      <c r="HE29" s="237"/>
      <c r="HF29" s="237"/>
      <c r="HG29" s="237"/>
      <c r="HH29" s="237"/>
      <c r="HI29" s="237"/>
      <c r="HJ29" s="239">
        <v>5</v>
      </c>
    </row>
    <row r="30" spans="3:218" ht="19.5" thickTop="1" thickBot="1" x14ac:dyDescent="0.4">
      <c r="C30" s="227" t="s">
        <v>311</v>
      </c>
      <c r="D30" s="234">
        <f t="shared" si="4"/>
        <v>245</v>
      </c>
      <c r="E30" s="235">
        <f t="shared" si="5"/>
        <v>210</v>
      </c>
      <c r="F30" s="235">
        <f t="shared" si="6"/>
        <v>245</v>
      </c>
      <c r="G30" s="235">
        <f t="shared" ca="1" si="7"/>
        <v>20</v>
      </c>
      <c r="H30" s="235">
        <v>220</v>
      </c>
      <c r="I30" s="235">
        <v>225</v>
      </c>
      <c r="J30" s="236">
        <v>245</v>
      </c>
      <c r="K30" s="236">
        <v>225</v>
      </c>
      <c r="L30" s="235">
        <v>170</v>
      </c>
      <c r="M30" s="235">
        <v>145</v>
      </c>
      <c r="N30" s="237"/>
      <c r="O30" s="235">
        <v>245</v>
      </c>
      <c r="P30" s="235">
        <v>230</v>
      </c>
      <c r="Q30" s="235">
        <v>210</v>
      </c>
      <c r="R30" s="235">
        <v>175</v>
      </c>
      <c r="S30" s="235">
        <v>305</v>
      </c>
      <c r="T30" s="235">
        <v>250</v>
      </c>
      <c r="U30" s="235">
        <v>275</v>
      </c>
      <c r="V30" s="235">
        <v>220</v>
      </c>
      <c r="W30" s="235">
        <v>230</v>
      </c>
      <c r="X30" s="235">
        <v>335</v>
      </c>
      <c r="Y30" s="236">
        <v>365</v>
      </c>
      <c r="Z30" s="237"/>
      <c r="AA30" s="235">
        <v>90</v>
      </c>
      <c r="AB30" s="235">
        <v>155</v>
      </c>
      <c r="AC30" s="235">
        <v>285</v>
      </c>
      <c r="AD30" s="235">
        <f t="shared" ca="1" si="8"/>
        <v>20</v>
      </c>
      <c r="AE30" s="237"/>
      <c r="AF30" s="235">
        <v>245</v>
      </c>
      <c r="AG30" s="235">
        <v>185</v>
      </c>
      <c r="AH30" s="235">
        <v>375</v>
      </c>
      <c r="AI30" s="235">
        <v>205</v>
      </c>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7"/>
      <c r="BI30" s="237"/>
      <c r="BJ30" s="237"/>
      <c r="BK30" s="237"/>
      <c r="BL30" s="237"/>
      <c r="BM30" s="237"/>
      <c r="BN30" s="237"/>
      <c r="BO30" s="237"/>
      <c r="BP30" s="237"/>
      <c r="BQ30" s="237"/>
      <c r="BR30" s="237"/>
      <c r="BS30" s="237"/>
      <c r="BT30" s="237"/>
      <c r="BU30" s="237"/>
      <c r="BV30" s="237"/>
      <c r="BW30" s="237"/>
      <c r="BX30" s="237"/>
      <c r="BY30" s="237"/>
      <c r="BZ30" s="237"/>
      <c r="CA30" s="237"/>
      <c r="CB30" s="237"/>
      <c r="CC30" s="237"/>
      <c r="CD30" s="237"/>
      <c r="CE30" s="237"/>
      <c r="CF30" s="237"/>
      <c r="CG30" s="237"/>
      <c r="CH30" s="237"/>
      <c r="CI30" s="237"/>
      <c r="CJ30" s="237"/>
      <c r="CK30" s="237"/>
      <c r="CL30" s="237"/>
      <c r="CM30" s="237"/>
      <c r="CN30" s="237"/>
      <c r="CO30" s="237"/>
      <c r="CP30" s="237"/>
      <c r="CQ30" s="237"/>
      <c r="CR30" s="237"/>
      <c r="CS30" s="237"/>
      <c r="CT30" s="237"/>
      <c r="CU30" s="237"/>
      <c r="CV30" s="237"/>
      <c r="CW30" s="237"/>
      <c r="CX30" s="237"/>
      <c r="CY30" s="237"/>
      <c r="CZ30" s="237"/>
      <c r="DA30" s="237"/>
      <c r="DB30" s="237"/>
      <c r="DC30" s="237"/>
      <c r="DD30" s="237"/>
      <c r="DE30" s="237"/>
      <c r="DF30" s="237"/>
      <c r="DG30" s="237"/>
      <c r="DH30" s="237"/>
      <c r="DI30" s="237"/>
      <c r="DJ30" s="237"/>
      <c r="DK30" s="237"/>
      <c r="DL30" s="237"/>
      <c r="DM30" s="237"/>
      <c r="DN30" s="237"/>
      <c r="DO30" s="237"/>
      <c r="DP30" s="237"/>
      <c r="DQ30" s="237"/>
      <c r="DR30" s="237"/>
      <c r="DS30" s="237"/>
      <c r="DT30" s="237"/>
      <c r="DU30" s="237"/>
      <c r="DV30" s="237"/>
      <c r="DW30" s="237"/>
      <c r="DX30" s="237"/>
      <c r="DY30" s="237"/>
      <c r="DZ30" s="237"/>
      <c r="EA30" s="237"/>
      <c r="EB30" s="237"/>
      <c r="EC30" s="237"/>
      <c r="ED30" s="237"/>
      <c r="EE30" s="237"/>
      <c r="EF30" s="237"/>
      <c r="EG30" s="237"/>
      <c r="EH30" s="237"/>
      <c r="EI30" s="237"/>
      <c r="EJ30" s="237"/>
      <c r="EK30" s="237"/>
      <c r="EL30" s="237"/>
      <c r="EM30" s="237"/>
      <c r="EN30" s="237"/>
      <c r="EO30" s="237"/>
      <c r="EP30" s="237"/>
      <c r="EQ30" s="237"/>
      <c r="ER30" s="237"/>
      <c r="ES30" s="237"/>
      <c r="ET30" s="237"/>
      <c r="EU30" s="237"/>
      <c r="EV30" s="237"/>
      <c r="EW30" s="237"/>
      <c r="EX30" s="237"/>
      <c r="EY30" s="237"/>
      <c r="EZ30" s="237"/>
      <c r="FA30" s="237"/>
      <c r="FB30" s="237"/>
      <c r="FC30" s="237"/>
      <c r="FD30" s="237"/>
      <c r="FE30" s="237"/>
      <c r="FF30" s="237"/>
      <c r="FG30" s="237"/>
      <c r="FH30" s="237"/>
      <c r="FI30" s="237"/>
      <c r="FJ30" s="237"/>
      <c r="FK30" s="237"/>
      <c r="FL30" s="237"/>
      <c r="FM30" s="237"/>
      <c r="FN30" s="237"/>
      <c r="FO30" s="237"/>
      <c r="FP30" s="237"/>
      <c r="FQ30" s="237"/>
      <c r="FR30" s="237"/>
      <c r="FS30" s="237"/>
      <c r="FT30" s="237"/>
      <c r="FU30" s="237"/>
      <c r="FV30" s="237"/>
      <c r="FW30" s="237"/>
      <c r="FX30" s="237"/>
      <c r="FY30" s="237"/>
      <c r="FZ30" s="237"/>
      <c r="GA30" s="237"/>
      <c r="GB30" s="237"/>
      <c r="GC30" s="237"/>
      <c r="GD30" s="237"/>
      <c r="GE30" s="237"/>
      <c r="GF30" s="237"/>
      <c r="GG30" s="237"/>
      <c r="GH30" s="237"/>
      <c r="GI30" s="237"/>
      <c r="GJ30" s="237"/>
      <c r="GK30" s="237"/>
      <c r="GL30" s="237"/>
      <c r="GM30" s="237"/>
      <c r="GN30" s="237"/>
      <c r="GO30" s="237"/>
      <c r="GP30" s="237"/>
      <c r="GQ30" s="237"/>
      <c r="GR30" s="237"/>
      <c r="GS30" s="237"/>
      <c r="GT30" s="237"/>
      <c r="GU30" s="237"/>
      <c r="GV30" s="237"/>
      <c r="GW30" s="237"/>
      <c r="GX30" s="237"/>
      <c r="GY30" s="237"/>
      <c r="GZ30" s="237"/>
      <c r="HA30" s="237"/>
      <c r="HB30" s="237"/>
      <c r="HC30" s="237"/>
      <c r="HD30" s="237"/>
      <c r="HE30" s="237"/>
      <c r="HF30" s="237"/>
      <c r="HG30" s="237"/>
      <c r="HH30" s="237"/>
      <c r="HI30" s="237"/>
      <c r="HJ30" s="239">
        <v>5</v>
      </c>
    </row>
    <row r="31" spans="3:218" ht="19.5" thickTop="1" thickBot="1" x14ac:dyDescent="0.4">
      <c r="C31" s="227" t="s">
        <v>312</v>
      </c>
      <c r="D31" s="234">
        <f t="shared" si="4"/>
        <v>285</v>
      </c>
      <c r="E31" s="235">
        <f t="shared" si="5"/>
        <v>235</v>
      </c>
      <c r="F31" s="235">
        <f t="shared" si="6"/>
        <v>245</v>
      </c>
      <c r="G31" s="235">
        <f t="shared" ca="1" si="7"/>
        <v>20</v>
      </c>
      <c r="H31" s="235">
        <v>235</v>
      </c>
      <c r="I31" s="235">
        <v>245</v>
      </c>
      <c r="J31" s="236">
        <v>260</v>
      </c>
      <c r="K31" s="236">
        <v>260</v>
      </c>
      <c r="L31" s="235">
        <v>160</v>
      </c>
      <c r="M31" s="235">
        <v>130</v>
      </c>
      <c r="N31" s="237"/>
      <c r="O31" s="235">
        <v>285</v>
      </c>
      <c r="P31" s="235">
        <v>255</v>
      </c>
      <c r="Q31" s="235">
        <v>235</v>
      </c>
      <c r="R31" s="235">
        <v>165</v>
      </c>
      <c r="S31" s="235">
        <v>305</v>
      </c>
      <c r="T31" s="235">
        <v>260</v>
      </c>
      <c r="U31" s="235">
        <v>255</v>
      </c>
      <c r="V31" s="235">
        <v>235</v>
      </c>
      <c r="W31" s="235">
        <v>240</v>
      </c>
      <c r="X31" s="235">
        <v>335</v>
      </c>
      <c r="Y31" s="236">
        <v>355</v>
      </c>
      <c r="Z31" s="237"/>
      <c r="AA31" s="235">
        <v>85</v>
      </c>
      <c r="AB31" s="235">
        <v>165</v>
      </c>
      <c r="AC31" s="235">
        <v>265</v>
      </c>
      <c r="AD31" s="235">
        <f t="shared" ca="1" si="8"/>
        <v>20</v>
      </c>
      <c r="AE31" s="237"/>
      <c r="AF31" s="235">
        <v>245</v>
      </c>
      <c r="AG31" s="235">
        <v>210</v>
      </c>
      <c r="AH31" s="235">
        <v>365</v>
      </c>
      <c r="AI31" s="235">
        <v>220</v>
      </c>
      <c r="AJ31" s="237"/>
      <c r="AK31" s="237"/>
      <c r="AL31" s="237"/>
      <c r="AM31" s="237"/>
      <c r="AN31" s="237"/>
      <c r="AO31" s="237"/>
      <c r="AP31" s="237"/>
      <c r="AQ31" s="237"/>
      <c r="AR31" s="237"/>
      <c r="AS31" s="237"/>
      <c r="AT31" s="237"/>
      <c r="AU31" s="237"/>
      <c r="AV31" s="237"/>
      <c r="AW31" s="237"/>
      <c r="AX31" s="237"/>
      <c r="AY31" s="237"/>
      <c r="AZ31" s="237"/>
      <c r="BA31" s="237"/>
      <c r="BB31" s="237"/>
      <c r="BC31" s="237"/>
      <c r="BD31" s="237"/>
      <c r="BE31" s="237"/>
      <c r="BF31" s="237"/>
      <c r="BG31" s="237"/>
      <c r="BH31" s="237"/>
      <c r="BI31" s="237"/>
      <c r="BJ31" s="237"/>
      <c r="BK31" s="237"/>
      <c r="BL31" s="237"/>
      <c r="BM31" s="237"/>
      <c r="BN31" s="237"/>
      <c r="BO31" s="237"/>
      <c r="BP31" s="237"/>
      <c r="BQ31" s="237"/>
      <c r="BR31" s="237"/>
      <c r="BS31" s="237"/>
      <c r="BT31" s="237"/>
      <c r="BU31" s="237"/>
      <c r="BV31" s="237"/>
      <c r="BW31" s="237"/>
      <c r="BX31" s="237"/>
      <c r="BY31" s="237"/>
      <c r="BZ31" s="237"/>
      <c r="CA31" s="237"/>
      <c r="CB31" s="237"/>
      <c r="CC31" s="237"/>
      <c r="CD31" s="237"/>
      <c r="CE31" s="237"/>
      <c r="CF31" s="237"/>
      <c r="CG31" s="237"/>
      <c r="CH31" s="237"/>
      <c r="CI31" s="237"/>
      <c r="CJ31" s="237"/>
      <c r="CK31" s="237"/>
      <c r="CL31" s="237"/>
      <c r="CM31" s="237"/>
      <c r="CN31" s="237"/>
      <c r="CO31" s="237"/>
      <c r="CP31" s="237"/>
      <c r="CQ31" s="237"/>
      <c r="CR31" s="237"/>
      <c r="CS31" s="237"/>
      <c r="CT31" s="237"/>
      <c r="CU31" s="237"/>
      <c r="CV31" s="237"/>
      <c r="CW31" s="237"/>
      <c r="CX31" s="237"/>
      <c r="CY31" s="237"/>
      <c r="CZ31" s="237"/>
      <c r="DA31" s="237"/>
      <c r="DB31" s="237"/>
      <c r="DC31" s="237"/>
      <c r="DD31" s="237"/>
      <c r="DE31" s="237"/>
      <c r="DF31" s="237"/>
      <c r="DG31" s="237"/>
      <c r="DH31" s="237"/>
      <c r="DI31" s="237"/>
      <c r="DJ31" s="237"/>
      <c r="DK31" s="237"/>
      <c r="DL31" s="237"/>
      <c r="DM31" s="237"/>
      <c r="DN31" s="237"/>
      <c r="DO31" s="237"/>
      <c r="DP31" s="237"/>
      <c r="DQ31" s="237"/>
      <c r="DR31" s="237"/>
      <c r="DS31" s="237"/>
      <c r="DT31" s="237"/>
      <c r="DU31" s="237"/>
      <c r="DV31" s="237"/>
      <c r="DW31" s="237"/>
      <c r="DX31" s="237"/>
      <c r="DY31" s="237"/>
      <c r="DZ31" s="237"/>
      <c r="EA31" s="237"/>
      <c r="EB31" s="237"/>
      <c r="EC31" s="237"/>
      <c r="ED31" s="237"/>
      <c r="EE31" s="237"/>
      <c r="EF31" s="237"/>
      <c r="EG31" s="237"/>
      <c r="EH31" s="237"/>
      <c r="EI31" s="237"/>
      <c r="EJ31" s="237"/>
      <c r="EK31" s="237"/>
      <c r="EL31" s="237"/>
      <c r="EM31" s="237"/>
      <c r="EN31" s="237"/>
      <c r="EO31" s="237"/>
      <c r="EP31" s="237"/>
      <c r="EQ31" s="237"/>
      <c r="ER31" s="237"/>
      <c r="ES31" s="237"/>
      <c r="ET31" s="237"/>
      <c r="EU31" s="237"/>
      <c r="EV31" s="237"/>
      <c r="EW31" s="237"/>
      <c r="EX31" s="237"/>
      <c r="EY31" s="237"/>
      <c r="EZ31" s="237"/>
      <c r="FA31" s="237"/>
      <c r="FB31" s="237"/>
      <c r="FC31" s="237"/>
      <c r="FD31" s="237"/>
      <c r="FE31" s="237"/>
      <c r="FF31" s="237"/>
      <c r="FG31" s="237"/>
      <c r="FH31" s="237"/>
      <c r="FI31" s="237"/>
      <c r="FJ31" s="237"/>
      <c r="FK31" s="237"/>
      <c r="FL31" s="237"/>
      <c r="FM31" s="237"/>
      <c r="FN31" s="237"/>
      <c r="FO31" s="237"/>
      <c r="FP31" s="237"/>
      <c r="FQ31" s="237"/>
      <c r="FR31" s="237"/>
      <c r="FS31" s="237"/>
      <c r="FT31" s="237"/>
      <c r="FU31" s="237"/>
      <c r="FV31" s="237"/>
      <c r="FW31" s="237"/>
      <c r="FX31" s="237"/>
      <c r="FY31" s="237"/>
      <c r="FZ31" s="237"/>
      <c r="GA31" s="237"/>
      <c r="GB31" s="237"/>
      <c r="GC31" s="237"/>
      <c r="GD31" s="237"/>
      <c r="GE31" s="237"/>
      <c r="GF31" s="237"/>
      <c r="GG31" s="237"/>
      <c r="GH31" s="237"/>
      <c r="GI31" s="237"/>
      <c r="GJ31" s="237"/>
      <c r="GK31" s="237"/>
      <c r="GL31" s="237"/>
      <c r="GM31" s="237"/>
      <c r="GN31" s="237"/>
      <c r="GO31" s="237"/>
      <c r="GP31" s="237"/>
      <c r="GQ31" s="237"/>
      <c r="GR31" s="237"/>
      <c r="GS31" s="237"/>
      <c r="GT31" s="237"/>
      <c r="GU31" s="237"/>
      <c r="GV31" s="237"/>
      <c r="GW31" s="237"/>
      <c r="GX31" s="237"/>
      <c r="GY31" s="237"/>
      <c r="GZ31" s="237"/>
      <c r="HA31" s="237"/>
      <c r="HB31" s="237"/>
      <c r="HC31" s="237"/>
      <c r="HD31" s="237"/>
      <c r="HE31" s="237"/>
      <c r="HF31" s="237"/>
      <c r="HG31" s="237"/>
      <c r="HH31" s="237"/>
      <c r="HI31" s="237"/>
      <c r="HJ31" s="239">
        <v>5</v>
      </c>
    </row>
    <row r="32" spans="3:218" ht="19.5" thickTop="1" thickBot="1" x14ac:dyDescent="0.4">
      <c r="C32" s="227" t="s">
        <v>313</v>
      </c>
      <c r="D32" s="234">
        <f t="shared" si="4"/>
        <v>235</v>
      </c>
      <c r="E32" s="235">
        <f t="shared" si="5"/>
        <v>200</v>
      </c>
      <c r="F32" s="235">
        <f t="shared" si="6"/>
        <v>270</v>
      </c>
      <c r="G32" s="235">
        <f t="shared" ca="1" si="7"/>
        <v>20</v>
      </c>
      <c r="H32" s="235">
        <v>240</v>
      </c>
      <c r="I32" s="235">
        <v>215</v>
      </c>
      <c r="J32" s="236">
        <v>225</v>
      </c>
      <c r="K32" s="236">
        <v>230</v>
      </c>
      <c r="L32" s="235">
        <v>185</v>
      </c>
      <c r="M32" s="235">
        <v>150</v>
      </c>
      <c r="N32" s="237"/>
      <c r="O32" s="235">
        <v>235</v>
      </c>
      <c r="P32" s="235">
        <v>220</v>
      </c>
      <c r="Q32" s="235">
        <v>200</v>
      </c>
      <c r="R32" s="235">
        <v>190</v>
      </c>
      <c r="S32" s="235">
        <v>330</v>
      </c>
      <c r="T32" s="235">
        <v>265</v>
      </c>
      <c r="U32" s="235">
        <v>270</v>
      </c>
      <c r="V32" s="235">
        <v>240</v>
      </c>
      <c r="W32" s="235">
        <v>245</v>
      </c>
      <c r="X32" s="235">
        <v>360</v>
      </c>
      <c r="Y32" s="236">
        <v>405</v>
      </c>
      <c r="Z32" s="237"/>
      <c r="AA32" s="235">
        <v>85</v>
      </c>
      <c r="AB32" s="235">
        <v>185</v>
      </c>
      <c r="AC32" s="235">
        <v>280</v>
      </c>
      <c r="AD32" s="235">
        <f t="shared" ca="1" si="8"/>
        <v>20</v>
      </c>
      <c r="AE32" s="237"/>
      <c r="AF32" s="235">
        <v>270</v>
      </c>
      <c r="AG32" s="235">
        <v>175</v>
      </c>
      <c r="AH32" s="235">
        <v>415</v>
      </c>
      <c r="AI32" s="235">
        <v>225</v>
      </c>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237"/>
      <c r="BI32" s="237"/>
      <c r="BJ32" s="237"/>
      <c r="BK32" s="237"/>
      <c r="BL32" s="237"/>
      <c r="BM32" s="237"/>
      <c r="BN32" s="237"/>
      <c r="BO32" s="237"/>
      <c r="BP32" s="237"/>
      <c r="BQ32" s="237"/>
      <c r="BR32" s="237"/>
      <c r="BS32" s="237"/>
      <c r="BT32" s="237"/>
      <c r="BU32" s="237"/>
      <c r="BV32" s="237"/>
      <c r="BW32" s="237"/>
      <c r="BX32" s="237"/>
      <c r="BY32" s="237"/>
      <c r="BZ32" s="237"/>
      <c r="CA32" s="237"/>
      <c r="CB32" s="237"/>
      <c r="CC32" s="237"/>
      <c r="CD32" s="237"/>
      <c r="CE32" s="237"/>
      <c r="CF32" s="237"/>
      <c r="CG32" s="237"/>
      <c r="CH32" s="237"/>
      <c r="CI32" s="237"/>
      <c r="CJ32" s="237"/>
      <c r="CK32" s="237"/>
      <c r="CL32" s="237"/>
      <c r="CM32" s="237"/>
      <c r="CN32" s="237"/>
      <c r="CO32" s="237"/>
      <c r="CP32" s="237"/>
      <c r="CQ32" s="237"/>
      <c r="CR32" s="237"/>
      <c r="CS32" s="237"/>
      <c r="CT32" s="237"/>
      <c r="CU32" s="237"/>
      <c r="CV32" s="237"/>
      <c r="CW32" s="237"/>
      <c r="CX32" s="237"/>
      <c r="CY32" s="237"/>
      <c r="CZ32" s="237"/>
      <c r="DA32" s="237"/>
      <c r="DB32" s="237"/>
      <c r="DC32" s="237"/>
      <c r="DD32" s="237"/>
      <c r="DE32" s="237"/>
      <c r="DF32" s="237"/>
      <c r="DG32" s="237"/>
      <c r="DH32" s="237"/>
      <c r="DI32" s="237"/>
      <c r="DJ32" s="237"/>
      <c r="DK32" s="237"/>
      <c r="DL32" s="237"/>
      <c r="DM32" s="237"/>
      <c r="DN32" s="237"/>
      <c r="DO32" s="237"/>
      <c r="DP32" s="237"/>
      <c r="DQ32" s="237"/>
      <c r="DR32" s="237"/>
      <c r="DS32" s="237"/>
      <c r="DT32" s="237"/>
      <c r="DU32" s="237"/>
      <c r="DV32" s="237"/>
      <c r="DW32" s="237"/>
      <c r="DX32" s="237"/>
      <c r="DY32" s="237"/>
      <c r="DZ32" s="237"/>
      <c r="EA32" s="237"/>
      <c r="EB32" s="237"/>
      <c r="EC32" s="237"/>
      <c r="ED32" s="237"/>
      <c r="EE32" s="237"/>
      <c r="EF32" s="237"/>
      <c r="EG32" s="237"/>
      <c r="EH32" s="237"/>
      <c r="EI32" s="237"/>
      <c r="EJ32" s="237"/>
      <c r="EK32" s="237"/>
      <c r="EL32" s="237"/>
      <c r="EM32" s="237"/>
      <c r="EN32" s="237"/>
      <c r="EO32" s="237"/>
      <c r="EP32" s="237"/>
      <c r="EQ32" s="237"/>
      <c r="ER32" s="237"/>
      <c r="ES32" s="237"/>
      <c r="ET32" s="237"/>
      <c r="EU32" s="237"/>
      <c r="EV32" s="237"/>
      <c r="EW32" s="237"/>
      <c r="EX32" s="237"/>
      <c r="EY32" s="237"/>
      <c r="EZ32" s="237"/>
      <c r="FA32" s="237"/>
      <c r="FB32" s="237"/>
      <c r="FC32" s="237"/>
      <c r="FD32" s="237"/>
      <c r="FE32" s="237"/>
      <c r="FF32" s="237"/>
      <c r="FG32" s="237"/>
      <c r="FH32" s="237"/>
      <c r="FI32" s="237"/>
      <c r="FJ32" s="237"/>
      <c r="FK32" s="237"/>
      <c r="FL32" s="237"/>
      <c r="FM32" s="237"/>
      <c r="FN32" s="237"/>
      <c r="FO32" s="237"/>
      <c r="FP32" s="237"/>
      <c r="FQ32" s="237"/>
      <c r="FR32" s="237"/>
      <c r="FS32" s="237"/>
      <c r="FT32" s="237"/>
      <c r="FU32" s="237"/>
      <c r="FV32" s="237"/>
      <c r="FW32" s="237"/>
      <c r="FX32" s="237"/>
      <c r="FY32" s="237"/>
      <c r="FZ32" s="237"/>
      <c r="GA32" s="237"/>
      <c r="GB32" s="237"/>
      <c r="GC32" s="237"/>
      <c r="GD32" s="237"/>
      <c r="GE32" s="237"/>
      <c r="GF32" s="237"/>
      <c r="GG32" s="237"/>
      <c r="GH32" s="237"/>
      <c r="GI32" s="237"/>
      <c r="GJ32" s="237"/>
      <c r="GK32" s="237"/>
      <c r="GL32" s="237"/>
      <c r="GM32" s="237"/>
      <c r="GN32" s="237"/>
      <c r="GO32" s="237"/>
      <c r="GP32" s="237"/>
      <c r="GQ32" s="237"/>
      <c r="GR32" s="237"/>
      <c r="GS32" s="237"/>
      <c r="GT32" s="237"/>
      <c r="GU32" s="237"/>
      <c r="GV32" s="237"/>
      <c r="GW32" s="237"/>
      <c r="GX32" s="237"/>
      <c r="GY32" s="237"/>
      <c r="GZ32" s="237"/>
      <c r="HA32" s="237"/>
      <c r="HB32" s="237"/>
      <c r="HC32" s="237"/>
      <c r="HD32" s="237"/>
      <c r="HE32" s="237"/>
      <c r="HF32" s="237"/>
      <c r="HG32" s="237"/>
      <c r="HH32" s="237"/>
      <c r="HI32" s="237"/>
      <c r="HJ32" s="239">
        <v>5</v>
      </c>
    </row>
    <row r="33" spans="3:218" ht="19.5" thickTop="1" thickBot="1" x14ac:dyDescent="0.4">
      <c r="C33" s="227" t="s">
        <v>314</v>
      </c>
      <c r="D33" s="234">
        <f t="shared" si="4"/>
        <v>255</v>
      </c>
      <c r="E33" s="235">
        <f t="shared" si="5"/>
        <v>215</v>
      </c>
      <c r="F33" s="235">
        <f t="shared" si="6"/>
        <v>260</v>
      </c>
      <c r="G33" s="235">
        <f t="shared" ca="1" si="7"/>
        <v>18</v>
      </c>
      <c r="H33" s="235">
        <v>250</v>
      </c>
      <c r="I33" s="235">
        <v>225</v>
      </c>
      <c r="J33" s="236">
        <v>245</v>
      </c>
      <c r="K33" s="236">
        <v>235</v>
      </c>
      <c r="L33" s="235">
        <v>185</v>
      </c>
      <c r="M33" s="235">
        <v>145</v>
      </c>
      <c r="N33" s="237"/>
      <c r="O33" s="235">
        <v>255</v>
      </c>
      <c r="P33" s="235">
        <v>235</v>
      </c>
      <c r="Q33" s="235">
        <v>215</v>
      </c>
      <c r="R33" s="235">
        <v>190</v>
      </c>
      <c r="S33" s="235">
        <v>320</v>
      </c>
      <c r="T33" s="235">
        <v>260</v>
      </c>
      <c r="U33" s="235">
        <v>260</v>
      </c>
      <c r="V33" s="235">
        <v>250</v>
      </c>
      <c r="W33" s="235">
        <v>240</v>
      </c>
      <c r="X33" s="235">
        <v>350</v>
      </c>
      <c r="Y33" s="236">
        <v>385</v>
      </c>
      <c r="Z33" s="237"/>
      <c r="AA33" s="235">
        <v>80</v>
      </c>
      <c r="AB33" s="235">
        <v>190</v>
      </c>
      <c r="AC33" s="235">
        <v>270</v>
      </c>
      <c r="AD33" s="235">
        <f t="shared" ca="1" si="8"/>
        <v>18</v>
      </c>
      <c r="AE33" s="237"/>
      <c r="AF33" s="235">
        <v>260</v>
      </c>
      <c r="AG33" s="235">
        <v>190</v>
      </c>
      <c r="AH33" s="235">
        <v>395</v>
      </c>
      <c r="AI33" s="235">
        <v>235</v>
      </c>
      <c r="AJ33" s="237"/>
      <c r="AK33" s="237"/>
      <c r="AL33" s="237"/>
      <c r="AM33" s="237"/>
      <c r="AN33" s="237"/>
      <c r="AO33" s="237"/>
      <c r="AP33" s="237"/>
      <c r="AQ33" s="237"/>
      <c r="AR33" s="237"/>
      <c r="AS33" s="237"/>
      <c r="AT33" s="237"/>
      <c r="AU33" s="237"/>
      <c r="AV33" s="237"/>
      <c r="AW33" s="237"/>
      <c r="AX33" s="237"/>
      <c r="AY33" s="237"/>
      <c r="AZ33" s="237"/>
      <c r="BA33" s="237"/>
      <c r="BB33" s="237"/>
      <c r="BC33" s="237"/>
      <c r="BD33" s="237"/>
      <c r="BE33" s="237"/>
      <c r="BF33" s="237"/>
      <c r="BG33" s="237"/>
      <c r="BH33" s="237"/>
      <c r="BI33" s="237"/>
      <c r="BJ33" s="237"/>
      <c r="BK33" s="237"/>
      <c r="BL33" s="237"/>
      <c r="BM33" s="237"/>
      <c r="BN33" s="237"/>
      <c r="BO33" s="237"/>
      <c r="BP33" s="237"/>
      <c r="BQ33" s="237"/>
      <c r="BR33" s="237"/>
      <c r="BS33" s="237"/>
      <c r="BT33" s="237"/>
      <c r="BU33" s="237"/>
      <c r="BV33" s="237"/>
      <c r="BW33" s="237"/>
      <c r="BX33" s="237"/>
      <c r="BY33" s="237"/>
      <c r="BZ33" s="237"/>
      <c r="CA33" s="237"/>
      <c r="CB33" s="237"/>
      <c r="CC33" s="237"/>
      <c r="CD33" s="237"/>
      <c r="CE33" s="237"/>
      <c r="CF33" s="237"/>
      <c r="CG33" s="237"/>
      <c r="CH33" s="237"/>
      <c r="CI33" s="237"/>
      <c r="CJ33" s="237"/>
      <c r="CK33" s="237"/>
      <c r="CL33" s="237"/>
      <c r="CM33" s="237"/>
      <c r="CN33" s="237"/>
      <c r="CO33" s="237"/>
      <c r="CP33" s="237"/>
      <c r="CQ33" s="237"/>
      <c r="CR33" s="237"/>
      <c r="CS33" s="237"/>
      <c r="CT33" s="237"/>
      <c r="CU33" s="237"/>
      <c r="CV33" s="237"/>
      <c r="CW33" s="237"/>
      <c r="CX33" s="237"/>
      <c r="CY33" s="237"/>
      <c r="CZ33" s="237"/>
      <c r="DA33" s="237"/>
      <c r="DB33" s="237"/>
      <c r="DC33" s="237"/>
      <c r="DD33" s="237"/>
      <c r="DE33" s="237"/>
      <c r="DF33" s="237"/>
      <c r="DG33" s="237"/>
      <c r="DH33" s="237"/>
      <c r="DI33" s="237"/>
      <c r="DJ33" s="237"/>
      <c r="DK33" s="237"/>
      <c r="DL33" s="237"/>
      <c r="DM33" s="237"/>
      <c r="DN33" s="237"/>
      <c r="DO33" s="237"/>
      <c r="DP33" s="237"/>
      <c r="DQ33" s="237"/>
      <c r="DR33" s="237"/>
      <c r="DS33" s="237"/>
      <c r="DT33" s="237"/>
      <c r="DU33" s="237"/>
      <c r="DV33" s="237"/>
      <c r="DW33" s="237"/>
      <c r="DX33" s="237"/>
      <c r="DY33" s="237"/>
      <c r="DZ33" s="237"/>
      <c r="EA33" s="237"/>
      <c r="EB33" s="237"/>
      <c r="EC33" s="237"/>
      <c r="ED33" s="237"/>
      <c r="EE33" s="237"/>
      <c r="EF33" s="237"/>
      <c r="EG33" s="237"/>
      <c r="EH33" s="237"/>
      <c r="EI33" s="237"/>
      <c r="EJ33" s="237"/>
      <c r="EK33" s="237"/>
      <c r="EL33" s="237"/>
      <c r="EM33" s="237"/>
      <c r="EN33" s="237"/>
      <c r="EO33" s="237"/>
      <c r="EP33" s="237"/>
      <c r="EQ33" s="237"/>
      <c r="ER33" s="237"/>
      <c r="ES33" s="237"/>
      <c r="ET33" s="237"/>
      <c r="EU33" s="237"/>
      <c r="EV33" s="237"/>
      <c r="EW33" s="237"/>
      <c r="EX33" s="237"/>
      <c r="EY33" s="237"/>
      <c r="EZ33" s="237"/>
      <c r="FA33" s="237"/>
      <c r="FB33" s="237"/>
      <c r="FC33" s="237"/>
      <c r="FD33" s="237"/>
      <c r="FE33" s="237"/>
      <c r="FF33" s="237"/>
      <c r="FG33" s="237"/>
      <c r="FH33" s="237"/>
      <c r="FI33" s="237"/>
      <c r="FJ33" s="237"/>
      <c r="FK33" s="237"/>
      <c r="FL33" s="237"/>
      <c r="FM33" s="237"/>
      <c r="FN33" s="237"/>
      <c r="FO33" s="237"/>
      <c r="FP33" s="237"/>
      <c r="FQ33" s="237"/>
      <c r="FR33" s="237"/>
      <c r="FS33" s="237"/>
      <c r="FT33" s="237"/>
      <c r="FU33" s="237"/>
      <c r="FV33" s="237"/>
      <c r="FW33" s="237"/>
      <c r="FX33" s="237"/>
      <c r="FY33" s="237"/>
      <c r="FZ33" s="237"/>
      <c r="GA33" s="237"/>
      <c r="GB33" s="237"/>
      <c r="GC33" s="237"/>
      <c r="GD33" s="237"/>
      <c r="GE33" s="237"/>
      <c r="GF33" s="237"/>
      <c r="GG33" s="237"/>
      <c r="GH33" s="237"/>
      <c r="GI33" s="237"/>
      <c r="GJ33" s="237"/>
      <c r="GK33" s="237"/>
      <c r="GL33" s="237"/>
      <c r="GM33" s="237"/>
      <c r="GN33" s="237"/>
      <c r="GO33" s="237"/>
      <c r="GP33" s="237"/>
      <c r="GQ33" s="237"/>
      <c r="GR33" s="237"/>
      <c r="GS33" s="237"/>
      <c r="GT33" s="237"/>
      <c r="GU33" s="237"/>
      <c r="GV33" s="237"/>
      <c r="GW33" s="237"/>
      <c r="GX33" s="237"/>
      <c r="GY33" s="237"/>
      <c r="GZ33" s="237"/>
      <c r="HA33" s="237"/>
      <c r="HB33" s="237"/>
      <c r="HC33" s="237"/>
      <c r="HD33" s="237"/>
      <c r="HE33" s="237"/>
      <c r="HF33" s="237"/>
      <c r="HG33" s="237"/>
      <c r="HH33" s="237"/>
      <c r="HI33" s="237"/>
      <c r="HJ33" s="239">
        <v>5</v>
      </c>
    </row>
    <row r="34" spans="3:218" ht="19.5" thickTop="1" thickBot="1" x14ac:dyDescent="0.4">
      <c r="C34" s="227" t="s">
        <v>315</v>
      </c>
      <c r="D34" s="234">
        <f t="shared" si="4"/>
        <v>255</v>
      </c>
      <c r="E34" s="235">
        <f t="shared" si="5"/>
        <v>215</v>
      </c>
      <c r="F34" s="235">
        <f t="shared" si="6"/>
        <v>190</v>
      </c>
      <c r="G34" s="235">
        <f t="shared" ca="1" si="7"/>
        <v>20</v>
      </c>
      <c r="H34" s="235">
        <v>195</v>
      </c>
      <c r="I34" s="235">
        <v>225</v>
      </c>
      <c r="J34" s="236">
        <v>225</v>
      </c>
      <c r="K34" s="236">
        <v>240</v>
      </c>
      <c r="L34" s="235">
        <v>180</v>
      </c>
      <c r="M34" s="235">
        <v>140</v>
      </c>
      <c r="N34" s="237"/>
      <c r="O34" s="235">
        <v>255</v>
      </c>
      <c r="P34" s="235">
        <v>235</v>
      </c>
      <c r="Q34" s="235">
        <v>215</v>
      </c>
      <c r="R34" s="235">
        <v>185</v>
      </c>
      <c r="S34" s="235">
        <v>250</v>
      </c>
      <c r="T34" s="235">
        <v>210</v>
      </c>
      <c r="U34" s="235">
        <v>245</v>
      </c>
      <c r="V34" s="235">
        <v>195</v>
      </c>
      <c r="W34" s="235">
        <v>190</v>
      </c>
      <c r="X34" s="235">
        <v>280</v>
      </c>
      <c r="Y34" s="236">
        <v>295</v>
      </c>
      <c r="Z34" s="237"/>
      <c r="AA34" s="235">
        <v>85</v>
      </c>
      <c r="AB34" s="235">
        <v>175</v>
      </c>
      <c r="AC34" s="235">
        <v>255</v>
      </c>
      <c r="AD34" s="235">
        <f t="shared" ca="1" si="8"/>
        <v>20</v>
      </c>
      <c r="AE34" s="237"/>
      <c r="AF34" s="235">
        <v>190</v>
      </c>
      <c r="AG34" s="235">
        <v>190</v>
      </c>
      <c r="AH34" s="235">
        <v>305</v>
      </c>
      <c r="AI34" s="235">
        <v>180</v>
      </c>
      <c r="AJ34" s="237"/>
      <c r="AK34" s="237"/>
      <c r="AL34" s="237"/>
      <c r="AM34" s="237"/>
      <c r="AN34" s="237"/>
      <c r="AO34" s="237"/>
      <c r="AP34" s="237"/>
      <c r="AQ34" s="237"/>
      <c r="AR34" s="237"/>
      <c r="AS34" s="237"/>
      <c r="AT34" s="237"/>
      <c r="AU34" s="237"/>
      <c r="AV34" s="237"/>
      <c r="AW34" s="237"/>
      <c r="AX34" s="237"/>
      <c r="AY34" s="237"/>
      <c r="AZ34" s="237"/>
      <c r="BA34" s="237"/>
      <c r="BB34" s="237"/>
      <c r="BC34" s="237"/>
      <c r="BD34" s="237"/>
      <c r="BE34" s="237"/>
      <c r="BF34" s="237"/>
      <c r="BG34" s="237"/>
      <c r="BH34" s="237"/>
      <c r="BI34" s="237"/>
      <c r="BJ34" s="237"/>
      <c r="BK34" s="237"/>
      <c r="BL34" s="237"/>
      <c r="BM34" s="237"/>
      <c r="BN34" s="237"/>
      <c r="BO34" s="237"/>
      <c r="BP34" s="237"/>
      <c r="BQ34" s="237"/>
      <c r="BR34" s="237"/>
      <c r="BS34" s="237"/>
      <c r="BT34" s="237"/>
      <c r="BU34" s="237"/>
      <c r="BV34" s="237"/>
      <c r="BW34" s="237"/>
      <c r="BX34" s="237"/>
      <c r="BY34" s="237"/>
      <c r="BZ34" s="237"/>
      <c r="CA34" s="237"/>
      <c r="CB34" s="237"/>
      <c r="CC34" s="237"/>
      <c r="CD34" s="237"/>
      <c r="CE34" s="237"/>
      <c r="CF34" s="237"/>
      <c r="CG34" s="237"/>
      <c r="CH34" s="237"/>
      <c r="CI34" s="237"/>
      <c r="CJ34" s="237"/>
      <c r="CK34" s="237"/>
      <c r="CL34" s="237"/>
      <c r="CM34" s="237"/>
      <c r="CN34" s="237"/>
      <c r="CO34" s="237"/>
      <c r="CP34" s="237"/>
      <c r="CQ34" s="237"/>
      <c r="CR34" s="237"/>
      <c r="CS34" s="237"/>
      <c r="CT34" s="237"/>
      <c r="CU34" s="237"/>
      <c r="CV34" s="237"/>
      <c r="CW34" s="237"/>
      <c r="CX34" s="237"/>
      <c r="CY34" s="237"/>
      <c r="CZ34" s="237"/>
      <c r="DA34" s="237"/>
      <c r="DB34" s="237"/>
      <c r="DC34" s="237"/>
      <c r="DD34" s="237"/>
      <c r="DE34" s="237"/>
      <c r="DF34" s="237"/>
      <c r="DG34" s="237"/>
      <c r="DH34" s="237"/>
      <c r="DI34" s="237"/>
      <c r="DJ34" s="237"/>
      <c r="DK34" s="237"/>
      <c r="DL34" s="237"/>
      <c r="DM34" s="237"/>
      <c r="DN34" s="237"/>
      <c r="DO34" s="237"/>
      <c r="DP34" s="237"/>
      <c r="DQ34" s="237"/>
      <c r="DR34" s="237"/>
      <c r="DS34" s="237"/>
      <c r="DT34" s="237"/>
      <c r="DU34" s="237"/>
      <c r="DV34" s="237"/>
      <c r="DW34" s="237"/>
      <c r="DX34" s="237"/>
      <c r="DY34" s="237"/>
      <c r="DZ34" s="237"/>
      <c r="EA34" s="237"/>
      <c r="EB34" s="237"/>
      <c r="EC34" s="237"/>
      <c r="ED34" s="237"/>
      <c r="EE34" s="237"/>
      <c r="EF34" s="237"/>
      <c r="EG34" s="237"/>
      <c r="EH34" s="237"/>
      <c r="EI34" s="237"/>
      <c r="EJ34" s="237"/>
      <c r="EK34" s="237"/>
      <c r="EL34" s="237"/>
      <c r="EM34" s="237"/>
      <c r="EN34" s="237"/>
      <c r="EO34" s="237"/>
      <c r="EP34" s="237"/>
      <c r="EQ34" s="237"/>
      <c r="ER34" s="237"/>
      <c r="ES34" s="237"/>
      <c r="ET34" s="237"/>
      <c r="EU34" s="237"/>
      <c r="EV34" s="237"/>
      <c r="EW34" s="237"/>
      <c r="EX34" s="237"/>
      <c r="EY34" s="237"/>
      <c r="EZ34" s="237"/>
      <c r="FA34" s="237"/>
      <c r="FB34" s="237"/>
      <c r="FC34" s="237"/>
      <c r="FD34" s="237"/>
      <c r="FE34" s="237"/>
      <c r="FF34" s="237"/>
      <c r="FG34" s="237"/>
      <c r="FH34" s="237"/>
      <c r="FI34" s="237"/>
      <c r="FJ34" s="237"/>
      <c r="FK34" s="237"/>
      <c r="FL34" s="237"/>
      <c r="FM34" s="237"/>
      <c r="FN34" s="237"/>
      <c r="FO34" s="237"/>
      <c r="FP34" s="237"/>
      <c r="FQ34" s="237"/>
      <c r="FR34" s="237"/>
      <c r="FS34" s="237"/>
      <c r="FT34" s="237"/>
      <c r="FU34" s="237"/>
      <c r="FV34" s="237"/>
      <c r="FW34" s="237"/>
      <c r="FX34" s="237"/>
      <c r="FY34" s="237"/>
      <c r="FZ34" s="237"/>
      <c r="GA34" s="237"/>
      <c r="GB34" s="237"/>
      <c r="GC34" s="237"/>
      <c r="GD34" s="237"/>
      <c r="GE34" s="237"/>
      <c r="GF34" s="237"/>
      <c r="GG34" s="237"/>
      <c r="GH34" s="237"/>
      <c r="GI34" s="237"/>
      <c r="GJ34" s="237"/>
      <c r="GK34" s="237"/>
      <c r="GL34" s="237"/>
      <c r="GM34" s="237"/>
      <c r="GN34" s="237"/>
      <c r="GO34" s="237"/>
      <c r="GP34" s="237"/>
      <c r="GQ34" s="237"/>
      <c r="GR34" s="237"/>
      <c r="GS34" s="237"/>
      <c r="GT34" s="237"/>
      <c r="GU34" s="237"/>
      <c r="GV34" s="237"/>
      <c r="GW34" s="237"/>
      <c r="GX34" s="237"/>
      <c r="GY34" s="237"/>
      <c r="GZ34" s="237"/>
      <c r="HA34" s="237"/>
      <c r="HB34" s="237"/>
      <c r="HC34" s="237"/>
      <c r="HD34" s="237"/>
      <c r="HE34" s="237"/>
      <c r="HF34" s="237"/>
      <c r="HG34" s="237"/>
      <c r="HH34" s="237"/>
      <c r="HI34" s="237"/>
      <c r="HJ34" s="239">
        <v>5</v>
      </c>
    </row>
    <row r="35" spans="3:218" ht="19.5" thickTop="1" thickBot="1" x14ac:dyDescent="0.4">
      <c r="C35" s="227" t="s">
        <v>316</v>
      </c>
      <c r="D35" s="234">
        <f t="shared" si="4"/>
        <v>225</v>
      </c>
      <c r="E35" s="235">
        <f t="shared" si="5"/>
        <v>175</v>
      </c>
      <c r="F35" s="235">
        <f t="shared" si="6"/>
        <v>240</v>
      </c>
      <c r="G35" s="235">
        <f t="shared" ca="1" si="7"/>
        <v>19</v>
      </c>
      <c r="H35" s="235">
        <v>220</v>
      </c>
      <c r="I35" s="235">
        <v>205</v>
      </c>
      <c r="J35" s="236">
        <v>215</v>
      </c>
      <c r="K35" s="236">
        <v>210</v>
      </c>
      <c r="L35" s="235">
        <v>175</v>
      </c>
      <c r="M35" s="235">
        <v>145</v>
      </c>
      <c r="N35" s="237"/>
      <c r="O35" s="235">
        <v>225</v>
      </c>
      <c r="P35" s="235">
        <v>195</v>
      </c>
      <c r="Q35" s="235">
        <v>175</v>
      </c>
      <c r="R35" s="235">
        <v>180</v>
      </c>
      <c r="S35" s="235">
        <v>300</v>
      </c>
      <c r="T35" s="235">
        <v>255</v>
      </c>
      <c r="U35" s="235">
        <v>235</v>
      </c>
      <c r="V35" s="235">
        <v>220</v>
      </c>
      <c r="W35" s="235">
        <v>235</v>
      </c>
      <c r="X35" s="235">
        <v>330</v>
      </c>
      <c r="Y35" s="236">
        <v>350</v>
      </c>
      <c r="Z35" s="237"/>
      <c r="AA35" s="235">
        <v>95</v>
      </c>
      <c r="AB35" s="235">
        <v>170</v>
      </c>
      <c r="AC35" s="235">
        <v>245</v>
      </c>
      <c r="AD35" s="235">
        <f t="shared" ca="1" si="8"/>
        <v>19</v>
      </c>
      <c r="AE35" s="237"/>
      <c r="AF35" s="235">
        <v>240</v>
      </c>
      <c r="AG35" s="235">
        <v>150</v>
      </c>
      <c r="AH35" s="235">
        <v>360</v>
      </c>
      <c r="AI35" s="235">
        <v>205</v>
      </c>
      <c r="AJ35" s="237"/>
      <c r="AK35" s="237"/>
      <c r="AL35" s="237"/>
      <c r="AM35" s="237"/>
      <c r="AN35" s="237"/>
      <c r="AO35" s="237"/>
      <c r="AP35" s="237"/>
      <c r="AQ35" s="237"/>
      <c r="AR35" s="237"/>
      <c r="AS35" s="237"/>
      <c r="AT35" s="237"/>
      <c r="AU35" s="237"/>
      <c r="AV35" s="237"/>
      <c r="AW35" s="237"/>
      <c r="AX35" s="237"/>
      <c r="AY35" s="237"/>
      <c r="AZ35" s="237"/>
      <c r="BA35" s="237"/>
      <c r="BB35" s="237"/>
      <c r="BC35" s="237"/>
      <c r="BD35" s="237"/>
      <c r="BE35" s="237"/>
      <c r="BF35" s="237"/>
      <c r="BG35" s="237"/>
      <c r="BH35" s="237"/>
      <c r="BI35" s="237"/>
      <c r="BJ35" s="237"/>
      <c r="BK35" s="237"/>
      <c r="BL35" s="237"/>
      <c r="BM35" s="237"/>
      <c r="BN35" s="237"/>
      <c r="BO35" s="237"/>
      <c r="BP35" s="237"/>
      <c r="BQ35" s="237"/>
      <c r="BR35" s="237"/>
      <c r="BS35" s="237"/>
      <c r="BT35" s="237"/>
      <c r="BU35" s="237"/>
      <c r="BV35" s="237"/>
      <c r="BW35" s="237"/>
      <c r="BX35" s="237"/>
      <c r="BY35" s="237"/>
      <c r="BZ35" s="237"/>
      <c r="CA35" s="237"/>
      <c r="CB35" s="237"/>
      <c r="CC35" s="237"/>
      <c r="CD35" s="237"/>
      <c r="CE35" s="237"/>
      <c r="CF35" s="237"/>
      <c r="CG35" s="237"/>
      <c r="CH35" s="237"/>
      <c r="CI35" s="237"/>
      <c r="CJ35" s="237"/>
      <c r="CK35" s="237"/>
      <c r="CL35" s="237"/>
      <c r="CM35" s="237"/>
      <c r="CN35" s="237"/>
      <c r="CO35" s="237"/>
      <c r="CP35" s="237"/>
      <c r="CQ35" s="237"/>
      <c r="CR35" s="237"/>
      <c r="CS35" s="237"/>
      <c r="CT35" s="237"/>
      <c r="CU35" s="237"/>
      <c r="CV35" s="237"/>
      <c r="CW35" s="237"/>
      <c r="CX35" s="237"/>
      <c r="CY35" s="237"/>
      <c r="CZ35" s="237"/>
      <c r="DA35" s="237"/>
      <c r="DB35" s="237"/>
      <c r="DC35" s="237"/>
      <c r="DD35" s="237"/>
      <c r="DE35" s="237"/>
      <c r="DF35" s="237"/>
      <c r="DG35" s="237"/>
      <c r="DH35" s="237"/>
      <c r="DI35" s="237"/>
      <c r="DJ35" s="237"/>
      <c r="DK35" s="237"/>
      <c r="DL35" s="237"/>
      <c r="DM35" s="237"/>
      <c r="DN35" s="237"/>
      <c r="DO35" s="237"/>
      <c r="DP35" s="237"/>
      <c r="DQ35" s="237"/>
      <c r="DR35" s="237"/>
      <c r="DS35" s="237"/>
      <c r="DT35" s="237"/>
      <c r="DU35" s="237"/>
      <c r="DV35" s="237"/>
      <c r="DW35" s="237"/>
      <c r="DX35" s="237"/>
      <c r="DY35" s="237"/>
      <c r="DZ35" s="237"/>
      <c r="EA35" s="237"/>
      <c r="EB35" s="237"/>
      <c r="EC35" s="237"/>
      <c r="ED35" s="237"/>
      <c r="EE35" s="237"/>
      <c r="EF35" s="237"/>
      <c r="EG35" s="237"/>
      <c r="EH35" s="237"/>
      <c r="EI35" s="237"/>
      <c r="EJ35" s="237"/>
      <c r="EK35" s="237"/>
      <c r="EL35" s="237"/>
      <c r="EM35" s="237"/>
      <c r="EN35" s="237"/>
      <c r="EO35" s="237"/>
      <c r="EP35" s="237"/>
      <c r="EQ35" s="237"/>
      <c r="ER35" s="237"/>
      <c r="ES35" s="237"/>
      <c r="ET35" s="237"/>
      <c r="EU35" s="237"/>
      <c r="EV35" s="237"/>
      <c r="EW35" s="237"/>
      <c r="EX35" s="237"/>
      <c r="EY35" s="237"/>
      <c r="EZ35" s="237"/>
      <c r="FA35" s="237"/>
      <c r="FB35" s="237"/>
      <c r="FC35" s="237"/>
      <c r="FD35" s="237"/>
      <c r="FE35" s="237"/>
      <c r="FF35" s="237"/>
      <c r="FG35" s="237"/>
      <c r="FH35" s="237"/>
      <c r="FI35" s="237"/>
      <c r="FJ35" s="237"/>
      <c r="FK35" s="237"/>
      <c r="FL35" s="237"/>
      <c r="FM35" s="237"/>
      <c r="FN35" s="237"/>
      <c r="FO35" s="237"/>
      <c r="FP35" s="237"/>
      <c r="FQ35" s="237"/>
      <c r="FR35" s="237"/>
      <c r="FS35" s="237"/>
      <c r="FT35" s="237"/>
      <c r="FU35" s="237"/>
      <c r="FV35" s="237"/>
      <c r="FW35" s="237"/>
      <c r="FX35" s="237"/>
      <c r="FY35" s="237"/>
      <c r="FZ35" s="237"/>
      <c r="GA35" s="237"/>
      <c r="GB35" s="237"/>
      <c r="GC35" s="237"/>
      <c r="GD35" s="237"/>
      <c r="GE35" s="237"/>
      <c r="GF35" s="237"/>
      <c r="GG35" s="237"/>
      <c r="GH35" s="237"/>
      <c r="GI35" s="237"/>
      <c r="GJ35" s="237"/>
      <c r="GK35" s="237"/>
      <c r="GL35" s="237"/>
      <c r="GM35" s="237"/>
      <c r="GN35" s="237"/>
      <c r="GO35" s="237"/>
      <c r="GP35" s="237"/>
      <c r="GQ35" s="237"/>
      <c r="GR35" s="237"/>
      <c r="GS35" s="237"/>
      <c r="GT35" s="237"/>
      <c r="GU35" s="237"/>
      <c r="GV35" s="237"/>
      <c r="GW35" s="237"/>
      <c r="GX35" s="237"/>
      <c r="GY35" s="237"/>
      <c r="GZ35" s="237"/>
      <c r="HA35" s="237"/>
      <c r="HB35" s="237"/>
      <c r="HC35" s="237"/>
      <c r="HD35" s="237"/>
      <c r="HE35" s="237"/>
      <c r="HF35" s="237"/>
      <c r="HG35" s="237"/>
      <c r="HH35" s="237"/>
      <c r="HI35" s="237"/>
      <c r="HJ35" s="239">
        <v>5</v>
      </c>
    </row>
    <row r="36" spans="3:218" ht="19.5" thickTop="1" thickBot="1" x14ac:dyDescent="0.4">
      <c r="C36" s="227" t="s">
        <v>317</v>
      </c>
      <c r="D36" s="234">
        <f t="shared" si="4"/>
        <v>260</v>
      </c>
      <c r="E36" s="235">
        <f t="shared" si="5"/>
        <v>205</v>
      </c>
      <c r="F36" s="235">
        <f t="shared" si="6"/>
        <v>200</v>
      </c>
      <c r="G36" s="235">
        <f t="shared" ca="1" si="7"/>
        <v>20</v>
      </c>
      <c r="H36" s="235">
        <v>195</v>
      </c>
      <c r="I36" s="235">
        <v>235</v>
      </c>
      <c r="J36" s="236">
        <v>250</v>
      </c>
      <c r="K36" s="236">
        <v>250</v>
      </c>
      <c r="L36" s="235">
        <v>190</v>
      </c>
      <c r="M36" s="235">
        <v>150</v>
      </c>
      <c r="N36" s="237"/>
      <c r="O36" s="235">
        <v>260</v>
      </c>
      <c r="P36" s="235">
        <v>225</v>
      </c>
      <c r="Q36" s="235">
        <v>205</v>
      </c>
      <c r="R36" s="235">
        <v>195</v>
      </c>
      <c r="S36" s="235">
        <v>260</v>
      </c>
      <c r="T36" s="235">
        <v>210</v>
      </c>
      <c r="U36" s="235">
        <v>245</v>
      </c>
      <c r="V36" s="235">
        <v>195</v>
      </c>
      <c r="W36" s="235">
        <v>190</v>
      </c>
      <c r="X36" s="235">
        <v>290</v>
      </c>
      <c r="Y36" s="236">
        <v>320</v>
      </c>
      <c r="Z36" s="237"/>
      <c r="AA36" s="235">
        <v>90</v>
      </c>
      <c r="AB36" s="235">
        <v>180</v>
      </c>
      <c r="AC36" s="235">
        <v>255</v>
      </c>
      <c r="AD36" s="235">
        <f t="shared" ca="1" si="8"/>
        <v>20</v>
      </c>
      <c r="AE36" s="237"/>
      <c r="AF36" s="235">
        <v>200</v>
      </c>
      <c r="AG36" s="235">
        <v>180</v>
      </c>
      <c r="AH36" s="235">
        <v>330</v>
      </c>
      <c r="AI36" s="235">
        <v>180</v>
      </c>
      <c r="AJ36" s="237"/>
      <c r="AK36" s="237"/>
      <c r="AL36" s="237"/>
      <c r="AM36" s="237"/>
      <c r="AN36" s="237"/>
      <c r="AO36" s="237"/>
      <c r="AP36" s="237"/>
      <c r="AQ36" s="237"/>
      <c r="AR36" s="237"/>
      <c r="AS36" s="237"/>
      <c r="AT36" s="237"/>
      <c r="AU36" s="237"/>
      <c r="AV36" s="237"/>
      <c r="AW36" s="237"/>
      <c r="AX36" s="237"/>
      <c r="AY36" s="237"/>
      <c r="AZ36" s="237"/>
      <c r="BA36" s="237"/>
      <c r="BB36" s="237"/>
      <c r="BC36" s="237"/>
      <c r="BD36" s="237"/>
      <c r="BE36" s="237"/>
      <c r="BF36" s="237"/>
      <c r="BG36" s="237"/>
      <c r="BH36" s="237"/>
      <c r="BI36" s="237"/>
      <c r="BJ36" s="237"/>
      <c r="BK36" s="237"/>
      <c r="BL36" s="237"/>
      <c r="BM36" s="237"/>
      <c r="BN36" s="237"/>
      <c r="BO36" s="237"/>
      <c r="BP36" s="237"/>
      <c r="BQ36" s="237"/>
      <c r="BR36" s="237"/>
      <c r="BS36" s="237"/>
      <c r="BT36" s="237"/>
      <c r="BU36" s="237"/>
      <c r="BV36" s="237"/>
      <c r="BW36" s="237"/>
      <c r="BX36" s="237"/>
      <c r="BY36" s="237"/>
      <c r="BZ36" s="237"/>
      <c r="CA36" s="237"/>
      <c r="CB36" s="237"/>
      <c r="CC36" s="237"/>
      <c r="CD36" s="237"/>
      <c r="CE36" s="237"/>
      <c r="CF36" s="237"/>
      <c r="CG36" s="237"/>
      <c r="CH36" s="237"/>
      <c r="CI36" s="237"/>
      <c r="CJ36" s="237"/>
      <c r="CK36" s="237"/>
      <c r="CL36" s="237"/>
      <c r="CM36" s="237"/>
      <c r="CN36" s="237"/>
      <c r="CO36" s="237"/>
      <c r="CP36" s="237"/>
      <c r="CQ36" s="237"/>
      <c r="CR36" s="237"/>
      <c r="CS36" s="237"/>
      <c r="CT36" s="237"/>
      <c r="CU36" s="237"/>
      <c r="CV36" s="237"/>
      <c r="CW36" s="237"/>
      <c r="CX36" s="237"/>
      <c r="CY36" s="237"/>
      <c r="CZ36" s="237"/>
      <c r="DA36" s="237"/>
      <c r="DB36" s="237"/>
      <c r="DC36" s="237"/>
      <c r="DD36" s="237"/>
      <c r="DE36" s="237"/>
      <c r="DF36" s="237"/>
      <c r="DG36" s="237"/>
      <c r="DH36" s="237"/>
      <c r="DI36" s="237"/>
      <c r="DJ36" s="237"/>
      <c r="DK36" s="237"/>
      <c r="DL36" s="237"/>
      <c r="DM36" s="237"/>
      <c r="DN36" s="237"/>
      <c r="DO36" s="237"/>
      <c r="DP36" s="237"/>
      <c r="DQ36" s="237"/>
      <c r="DR36" s="237"/>
      <c r="DS36" s="237"/>
      <c r="DT36" s="237"/>
      <c r="DU36" s="237"/>
      <c r="DV36" s="237"/>
      <c r="DW36" s="237"/>
      <c r="DX36" s="237"/>
      <c r="DY36" s="237"/>
      <c r="DZ36" s="237"/>
      <c r="EA36" s="237"/>
      <c r="EB36" s="237"/>
      <c r="EC36" s="237"/>
      <c r="ED36" s="237"/>
      <c r="EE36" s="237"/>
      <c r="EF36" s="237"/>
      <c r="EG36" s="237"/>
      <c r="EH36" s="237"/>
      <c r="EI36" s="237"/>
      <c r="EJ36" s="237"/>
      <c r="EK36" s="237"/>
      <c r="EL36" s="237"/>
      <c r="EM36" s="237"/>
      <c r="EN36" s="237"/>
      <c r="EO36" s="237"/>
      <c r="EP36" s="237"/>
      <c r="EQ36" s="237"/>
      <c r="ER36" s="237"/>
      <c r="ES36" s="237"/>
      <c r="ET36" s="237"/>
      <c r="EU36" s="237"/>
      <c r="EV36" s="237"/>
      <c r="EW36" s="237"/>
      <c r="EX36" s="237"/>
      <c r="EY36" s="237"/>
      <c r="EZ36" s="237"/>
      <c r="FA36" s="237"/>
      <c r="FB36" s="237"/>
      <c r="FC36" s="237"/>
      <c r="FD36" s="237"/>
      <c r="FE36" s="237"/>
      <c r="FF36" s="237"/>
      <c r="FG36" s="237"/>
      <c r="FH36" s="237"/>
      <c r="FI36" s="237"/>
      <c r="FJ36" s="237"/>
      <c r="FK36" s="237"/>
      <c r="FL36" s="237"/>
      <c r="FM36" s="237"/>
      <c r="FN36" s="237"/>
      <c r="FO36" s="237"/>
      <c r="FP36" s="237"/>
      <c r="FQ36" s="237"/>
      <c r="FR36" s="237"/>
      <c r="FS36" s="237"/>
      <c r="FT36" s="237"/>
      <c r="FU36" s="237"/>
      <c r="FV36" s="237"/>
      <c r="FW36" s="237"/>
      <c r="FX36" s="237"/>
      <c r="FY36" s="237"/>
      <c r="FZ36" s="237"/>
      <c r="GA36" s="237"/>
      <c r="GB36" s="237"/>
      <c r="GC36" s="237"/>
      <c r="GD36" s="237"/>
      <c r="GE36" s="237"/>
      <c r="GF36" s="237"/>
      <c r="GG36" s="237"/>
      <c r="GH36" s="237"/>
      <c r="GI36" s="237"/>
      <c r="GJ36" s="237"/>
      <c r="GK36" s="237"/>
      <c r="GL36" s="237"/>
      <c r="GM36" s="237"/>
      <c r="GN36" s="237"/>
      <c r="GO36" s="237"/>
      <c r="GP36" s="237"/>
      <c r="GQ36" s="237"/>
      <c r="GR36" s="237"/>
      <c r="GS36" s="237"/>
      <c r="GT36" s="237"/>
      <c r="GU36" s="237"/>
      <c r="GV36" s="237"/>
      <c r="GW36" s="237"/>
      <c r="GX36" s="237"/>
      <c r="GY36" s="237"/>
      <c r="GZ36" s="237"/>
      <c r="HA36" s="237"/>
      <c r="HB36" s="237"/>
      <c r="HC36" s="237"/>
      <c r="HD36" s="237"/>
      <c r="HE36" s="237"/>
      <c r="HF36" s="237"/>
      <c r="HG36" s="237"/>
      <c r="HH36" s="237"/>
      <c r="HI36" s="237"/>
      <c r="HJ36" s="239">
        <v>5</v>
      </c>
    </row>
    <row r="37" spans="3:218" ht="19.5" thickTop="1" thickBot="1" x14ac:dyDescent="0.4">
      <c r="C37" s="227" t="s">
        <v>318</v>
      </c>
      <c r="D37" s="234">
        <f t="shared" si="4"/>
        <v>225</v>
      </c>
      <c r="E37" s="235">
        <f t="shared" si="5"/>
        <v>180</v>
      </c>
      <c r="F37" s="235">
        <f t="shared" si="6"/>
        <v>295</v>
      </c>
      <c r="G37" s="235">
        <f t="shared" ca="1" si="7"/>
        <v>17</v>
      </c>
      <c r="H37" s="235">
        <v>250</v>
      </c>
      <c r="I37" s="235">
        <v>200</v>
      </c>
      <c r="J37" s="236">
        <v>220</v>
      </c>
      <c r="K37" s="236">
        <v>215</v>
      </c>
      <c r="L37" s="235">
        <v>180</v>
      </c>
      <c r="M37" s="235">
        <v>150</v>
      </c>
      <c r="N37" s="237"/>
      <c r="O37" s="235">
        <v>225</v>
      </c>
      <c r="P37" s="235">
        <v>200</v>
      </c>
      <c r="Q37" s="235">
        <v>180</v>
      </c>
      <c r="R37" s="235">
        <v>185</v>
      </c>
      <c r="S37" s="235">
        <v>355</v>
      </c>
      <c r="T37" s="235">
        <v>295</v>
      </c>
      <c r="U37" s="235">
        <v>245</v>
      </c>
      <c r="V37" s="235">
        <v>250</v>
      </c>
      <c r="W37" s="235">
        <v>275</v>
      </c>
      <c r="X37" s="235">
        <v>385</v>
      </c>
      <c r="Y37" s="236">
        <v>430</v>
      </c>
      <c r="Z37" s="237"/>
      <c r="AA37" s="235">
        <v>80</v>
      </c>
      <c r="AB37" s="235">
        <v>165</v>
      </c>
      <c r="AC37" s="235">
        <v>255</v>
      </c>
      <c r="AD37" s="235">
        <f t="shared" ca="1" si="8"/>
        <v>17</v>
      </c>
      <c r="AE37" s="237"/>
      <c r="AF37" s="235">
        <v>295</v>
      </c>
      <c r="AG37" s="235">
        <v>155</v>
      </c>
      <c r="AH37" s="235">
        <v>440</v>
      </c>
      <c r="AI37" s="235">
        <v>235</v>
      </c>
      <c r="AJ37" s="237"/>
      <c r="AK37" s="237"/>
      <c r="AL37" s="237"/>
      <c r="AM37" s="237"/>
      <c r="AN37" s="237"/>
      <c r="AO37" s="237"/>
      <c r="AP37" s="237"/>
      <c r="AQ37" s="237"/>
      <c r="AR37" s="237"/>
      <c r="AS37" s="237"/>
      <c r="AT37" s="237"/>
      <c r="AU37" s="237"/>
      <c r="AV37" s="237"/>
      <c r="AW37" s="237"/>
      <c r="AX37" s="237"/>
      <c r="AY37" s="237"/>
      <c r="AZ37" s="237"/>
      <c r="BA37" s="237"/>
      <c r="BB37" s="237"/>
      <c r="BC37" s="237"/>
      <c r="BD37" s="237"/>
      <c r="BE37" s="237"/>
      <c r="BF37" s="237"/>
      <c r="BG37" s="237"/>
      <c r="BH37" s="237"/>
      <c r="BI37" s="237"/>
      <c r="BJ37" s="237"/>
      <c r="BK37" s="237"/>
      <c r="BL37" s="237"/>
      <c r="BM37" s="237"/>
      <c r="BN37" s="237"/>
      <c r="BO37" s="237"/>
      <c r="BP37" s="237"/>
      <c r="BQ37" s="237"/>
      <c r="BR37" s="237"/>
      <c r="BS37" s="237"/>
      <c r="BT37" s="237"/>
      <c r="BU37" s="237"/>
      <c r="BV37" s="237"/>
      <c r="BW37" s="237"/>
      <c r="BX37" s="237"/>
      <c r="BY37" s="237"/>
      <c r="BZ37" s="237"/>
      <c r="CA37" s="237"/>
      <c r="CB37" s="237"/>
      <c r="CC37" s="237"/>
      <c r="CD37" s="237"/>
      <c r="CE37" s="237"/>
      <c r="CF37" s="237"/>
      <c r="CG37" s="237"/>
      <c r="CH37" s="237"/>
      <c r="CI37" s="237"/>
      <c r="CJ37" s="237"/>
      <c r="CK37" s="237"/>
      <c r="CL37" s="237"/>
      <c r="CM37" s="237"/>
      <c r="CN37" s="237"/>
      <c r="CO37" s="237"/>
      <c r="CP37" s="237"/>
      <c r="CQ37" s="237"/>
      <c r="CR37" s="237"/>
      <c r="CS37" s="237"/>
      <c r="CT37" s="237"/>
      <c r="CU37" s="237"/>
      <c r="CV37" s="237"/>
      <c r="CW37" s="237"/>
      <c r="CX37" s="237"/>
      <c r="CY37" s="237"/>
      <c r="CZ37" s="237"/>
      <c r="DA37" s="237"/>
      <c r="DB37" s="237"/>
      <c r="DC37" s="237"/>
      <c r="DD37" s="237"/>
      <c r="DE37" s="237"/>
      <c r="DF37" s="237"/>
      <c r="DG37" s="237"/>
      <c r="DH37" s="237"/>
      <c r="DI37" s="237"/>
      <c r="DJ37" s="237"/>
      <c r="DK37" s="237"/>
      <c r="DL37" s="237"/>
      <c r="DM37" s="237"/>
      <c r="DN37" s="237"/>
      <c r="DO37" s="237"/>
      <c r="DP37" s="237"/>
      <c r="DQ37" s="237"/>
      <c r="DR37" s="237"/>
      <c r="DS37" s="237"/>
      <c r="DT37" s="237"/>
      <c r="DU37" s="237"/>
      <c r="DV37" s="237"/>
      <c r="DW37" s="237"/>
      <c r="DX37" s="237"/>
      <c r="DY37" s="237"/>
      <c r="DZ37" s="237"/>
      <c r="EA37" s="237"/>
      <c r="EB37" s="237"/>
      <c r="EC37" s="237"/>
      <c r="ED37" s="237"/>
      <c r="EE37" s="237"/>
      <c r="EF37" s="237"/>
      <c r="EG37" s="237"/>
      <c r="EH37" s="237"/>
      <c r="EI37" s="237"/>
      <c r="EJ37" s="237"/>
      <c r="EK37" s="237"/>
      <c r="EL37" s="237"/>
      <c r="EM37" s="237"/>
      <c r="EN37" s="237"/>
      <c r="EO37" s="237"/>
      <c r="EP37" s="237"/>
      <c r="EQ37" s="237"/>
      <c r="ER37" s="237"/>
      <c r="ES37" s="237"/>
      <c r="ET37" s="237"/>
      <c r="EU37" s="237"/>
      <c r="EV37" s="237"/>
      <c r="EW37" s="237"/>
      <c r="EX37" s="237"/>
      <c r="EY37" s="237"/>
      <c r="EZ37" s="237"/>
      <c r="FA37" s="237"/>
      <c r="FB37" s="237"/>
      <c r="FC37" s="237"/>
      <c r="FD37" s="237"/>
      <c r="FE37" s="237"/>
      <c r="FF37" s="237"/>
      <c r="FG37" s="237"/>
      <c r="FH37" s="237"/>
      <c r="FI37" s="237"/>
      <c r="FJ37" s="237"/>
      <c r="FK37" s="237"/>
      <c r="FL37" s="237"/>
      <c r="FM37" s="237"/>
      <c r="FN37" s="237"/>
      <c r="FO37" s="237"/>
      <c r="FP37" s="237"/>
      <c r="FQ37" s="237"/>
      <c r="FR37" s="237"/>
      <c r="FS37" s="237"/>
      <c r="FT37" s="237"/>
      <c r="FU37" s="237"/>
      <c r="FV37" s="237"/>
      <c r="FW37" s="237"/>
      <c r="FX37" s="237"/>
      <c r="FY37" s="237"/>
      <c r="FZ37" s="237"/>
      <c r="GA37" s="237"/>
      <c r="GB37" s="237"/>
      <c r="GC37" s="237"/>
      <c r="GD37" s="237"/>
      <c r="GE37" s="237"/>
      <c r="GF37" s="237"/>
      <c r="GG37" s="237"/>
      <c r="GH37" s="237"/>
      <c r="GI37" s="237"/>
      <c r="GJ37" s="237"/>
      <c r="GK37" s="237"/>
      <c r="GL37" s="237"/>
      <c r="GM37" s="237"/>
      <c r="GN37" s="237"/>
      <c r="GO37" s="237"/>
      <c r="GP37" s="237"/>
      <c r="GQ37" s="237"/>
      <c r="GR37" s="237"/>
      <c r="GS37" s="237"/>
      <c r="GT37" s="237"/>
      <c r="GU37" s="237"/>
      <c r="GV37" s="237"/>
      <c r="GW37" s="237"/>
      <c r="GX37" s="237"/>
      <c r="GY37" s="237"/>
      <c r="GZ37" s="237"/>
      <c r="HA37" s="237"/>
      <c r="HB37" s="237"/>
      <c r="HC37" s="237"/>
      <c r="HD37" s="237"/>
      <c r="HE37" s="237"/>
      <c r="HF37" s="237"/>
      <c r="HG37" s="237"/>
      <c r="HH37" s="237"/>
      <c r="HI37" s="237"/>
      <c r="HJ37" s="239">
        <v>5</v>
      </c>
    </row>
    <row r="38" spans="3:218" ht="19.5" thickTop="1" thickBot="1" x14ac:dyDescent="0.4">
      <c r="C38" s="227" t="s">
        <v>319</v>
      </c>
      <c r="D38" s="234">
        <f t="shared" si="4"/>
        <v>275</v>
      </c>
      <c r="E38" s="235">
        <f t="shared" si="5"/>
        <v>220</v>
      </c>
      <c r="F38" s="235">
        <f t="shared" si="6"/>
        <v>205</v>
      </c>
      <c r="G38" s="235">
        <f t="shared" ca="1" si="7"/>
        <v>17</v>
      </c>
      <c r="H38" s="235">
        <v>185</v>
      </c>
      <c r="I38" s="235">
        <v>245</v>
      </c>
      <c r="J38" s="236">
        <v>260</v>
      </c>
      <c r="K38" s="236">
        <v>255</v>
      </c>
      <c r="L38" s="235">
        <v>190</v>
      </c>
      <c r="M38" s="235">
        <v>155</v>
      </c>
      <c r="N38" s="237"/>
      <c r="O38" s="235">
        <v>275</v>
      </c>
      <c r="P38" s="235">
        <v>240</v>
      </c>
      <c r="Q38" s="235">
        <v>220</v>
      </c>
      <c r="R38" s="235">
        <v>195</v>
      </c>
      <c r="S38" s="235">
        <v>265</v>
      </c>
      <c r="T38" s="235">
        <v>230</v>
      </c>
      <c r="U38" s="235">
        <v>250</v>
      </c>
      <c r="V38" s="235">
        <v>185</v>
      </c>
      <c r="W38" s="235">
        <v>210</v>
      </c>
      <c r="X38" s="235">
        <v>295</v>
      </c>
      <c r="Y38" s="236">
        <v>320</v>
      </c>
      <c r="Z38" s="237"/>
      <c r="AA38" s="235">
        <v>75</v>
      </c>
      <c r="AB38" s="235">
        <v>180</v>
      </c>
      <c r="AC38" s="235">
        <v>260</v>
      </c>
      <c r="AD38" s="235">
        <f t="shared" ca="1" si="8"/>
        <v>17</v>
      </c>
      <c r="AE38" s="237"/>
      <c r="AF38" s="235">
        <v>205</v>
      </c>
      <c r="AG38" s="235">
        <v>195</v>
      </c>
      <c r="AH38" s="235">
        <v>330</v>
      </c>
      <c r="AI38" s="235">
        <v>170</v>
      </c>
      <c r="AJ38" s="237"/>
      <c r="AK38" s="237"/>
      <c r="AL38" s="237"/>
      <c r="AM38" s="237"/>
      <c r="AN38" s="237"/>
      <c r="AO38" s="237"/>
      <c r="AP38" s="237"/>
      <c r="AQ38" s="237"/>
      <c r="AR38" s="237"/>
      <c r="AS38" s="237"/>
      <c r="AT38" s="237"/>
      <c r="AU38" s="237"/>
      <c r="AV38" s="237"/>
      <c r="AW38" s="237"/>
      <c r="AX38" s="237"/>
      <c r="AY38" s="237"/>
      <c r="AZ38" s="237"/>
      <c r="BA38" s="237"/>
      <c r="BB38" s="237"/>
      <c r="BC38" s="237"/>
      <c r="BD38" s="237"/>
      <c r="BE38" s="237"/>
      <c r="BF38" s="237"/>
      <c r="BG38" s="237"/>
      <c r="BH38" s="237"/>
      <c r="BI38" s="237"/>
      <c r="BJ38" s="237"/>
      <c r="BK38" s="237"/>
      <c r="BL38" s="237"/>
      <c r="BM38" s="237"/>
      <c r="BN38" s="237"/>
      <c r="BO38" s="237"/>
      <c r="BP38" s="237"/>
      <c r="BQ38" s="237"/>
      <c r="BR38" s="237"/>
      <c r="BS38" s="237"/>
      <c r="BT38" s="237"/>
      <c r="BU38" s="237"/>
      <c r="BV38" s="237"/>
      <c r="BW38" s="237"/>
      <c r="BX38" s="237"/>
      <c r="BY38" s="237"/>
      <c r="BZ38" s="237"/>
      <c r="CA38" s="237"/>
      <c r="CB38" s="237"/>
      <c r="CC38" s="237"/>
      <c r="CD38" s="237"/>
      <c r="CE38" s="237"/>
      <c r="CF38" s="237"/>
      <c r="CG38" s="237"/>
      <c r="CH38" s="237"/>
      <c r="CI38" s="237"/>
      <c r="CJ38" s="237"/>
      <c r="CK38" s="237"/>
      <c r="CL38" s="237"/>
      <c r="CM38" s="237"/>
      <c r="CN38" s="237"/>
      <c r="CO38" s="237"/>
      <c r="CP38" s="237"/>
      <c r="CQ38" s="237"/>
      <c r="CR38" s="237"/>
      <c r="CS38" s="237"/>
      <c r="CT38" s="237"/>
      <c r="CU38" s="237"/>
      <c r="CV38" s="237"/>
      <c r="CW38" s="237"/>
      <c r="CX38" s="237"/>
      <c r="CY38" s="237"/>
      <c r="CZ38" s="237"/>
      <c r="DA38" s="237"/>
      <c r="DB38" s="237"/>
      <c r="DC38" s="237"/>
      <c r="DD38" s="237"/>
      <c r="DE38" s="237"/>
      <c r="DF38" s="237"/>
      <c r="DG38" s="237"/>
      <c r="DH38" s="237"/>
      <c r="DI38" s="237"/>
      <c r="DJ38" s="237"/>
      <c r="DK38" s="237"/>
      <c r="DL38" s="237"/>
      <c r="DM38" s="237"/>
      <c r="DN38" s="237"/>
      <c r="DO38" s="237"/>
      <c r="DP38" s="237"/>
      <c r="DQ38" s="237"/>
      <c r="DR38" s="237"/>
      <c r="DS38" s="237"/>
      <c r="DT38" s="237"/>
      <c r="DU38" s="237"/>
      <c r="DV38" s="237"/>
      <c r="DW38" s="237"/>
      <c r="DX38" s="237"/>
      <c r="DY38" s="237"/>
      <c r="DZ38" s="237"/>
      <c r="EA38" s="237"/>
      <c r="EB38" s="237"/>
      <c r="EC38" s="237"/>
      <c r="ED38" s="237"/>
      <c r="EE38" s="237"/>
      <c r="EF38" s="237"/>
      <c r="EG38" s="237"/>
      <c r="EH38" s="237"/>
      <c r="EI38" s="237"/>
      <c r="EJ38" s="237"/>
      <c r="EK38" s="237"/>
      <c r="EL38" s="237"/>
      <c r="EM38" s="237"/>
      <c r="EN38" s="237"/>
      <c r="EO38" s="237"/>
      <c r="EP38" s="237"/>
      <c r="EQ38" s="237"/>
      <c r="ER38" s="237"/>
      <c r="ES38" s="237"/>
      <c r="ET38" s="237"/>
      <c r="EU38" s="237"/>
      <c r="EV38" s="237"/>
      <c r="EW38" s="237"/>
      <c r="EX38" s="237"/>
      <c r="EY38" s="237"/>
      <c r="EZ38" s="237"/>
      <c r="FA38" s="237"/>
      <c r="FB38" s="237"/>
      <c r="FC38" s="237"/>
      <c r="FD38" s="237"/>
      <c r="FE38" s="237"/>
      <c r="FF38" s="237"/>
      <c r="FG38" s="237"/>
      <c r="FH38" s="237"/>
      <c r="FI38" s="237"/>
      <c r="FJ38" s="237"/>
      <c r="FK38" s="237"/>
      <c r="FL38" s="237"/>
      <c r="FM38" s="237"/>
      <c r="FN38" s="237"/>
      <c r="FO38" s="237"/>
      <c r="FP38" s="237"/>
      <c r="FQ38" s="237"/>
      <c r="FR38" s="237"/>
      <c r="FS38" s="237"/>
      <c r="FT38" s="237"/>
      <c r="FU38" s="237"/>
      <c r="FV38" s="237"/>
      <c r="FW38" s="237"/>
      <c r="FX38" s="237"/>
      <c r="FY38" s="237"/>
      <c r="FZ38" s="237"/>
      <c r="GA38" s="237"/>
      <c r="GB38" s="237"/>
      <c r="GC38" s="237"/>
      <c r="GD38" s="237"/>
      <c r="GE38" s="237"/>
      <c r="GF38" s="237"/>
      <c r="GG38" s="237"/>
      <c r="GH38" s="237"/>
      <c r="GI38" s="237"/>
      <c r="GJ38" s="237"/>
      <c r="GK38" s="237"/>
      <c r="GL38" s="237"/>
      <c r="GM38" s="237"/>
      <c r="GN38" s="237"/>
      <c r="GO38" s="237"/>
      <c r="GP38" s="237"/>
      <c r="GQ38" s="237"/>
      <c r="GR38" s="237"/>
      <c r="GS38" s="237"/>
      <c r="GT38" s="237"/>
      <c r="GU38" s="237"/>
      <c r="GV38" s="237"/>
      <c r="GW38" s="237"/>
      <c r="GX38" s="237"/>
      <c r="GY38" s="237"/>
      <c r="GZ38" s="237"/>
      <c r="HA38" s="237"/>
      <c r="HB38" s="237"/>
      <c r="HC38" s="237"/>
      <c r="HD38" s="237"/>
      <c r="HE38" s="237"/>
      <c r="HF38" s="237"/>
      <c r="HG38" s="237"/>
      <c r="HH38" s="237"/>
      <c r="HI38" s="237"/>
      <c r="HJ38" s="239">
        <v>5</v>
      </c>
    </row>
    <row r="39" spans="3:218" ht="19.5" thickTop="1" thickBot="1" x14ac:dyDescent="0.4">
      <c r="C39" s="227" t="s">
        <v>320</v>
      </c>
      <c r="D39" s="234">
        <f t="shared" si="4"/>
        <v>250</v>
      </c>
      <c r="E39" s="235">
        <f t="shared" si="5"/>
        <v>215</v>
      </c>
      <c r="F39" s="235">
        <f t="shared" si="6"/>
        <v>230</v>
      </c>
      <c r="G39" s="235">
        <f t="shared" ca="1" si="7"/>
        <v>18</v>
      </c>
      <c r="H39" s="235">
        <v>220</v>
      </c>
      <c r="I39" s="235">
        <v>230</v>
      </c>
      <c r="J39" s="236">
        <v>250</v>
      </c>
      <c r="K39" s="236">
        <v>245</v>
      </c>
      <c r="L39" s="235">
        <v>155</v>
      </c>
      <c r="M39" s="235">
        <v>130</v>
      </c>
      <c r="N39" s="237"/>
      <c r="O39" s="235">
        <v>250</v>
      </c>
      <c r="P39" s="235">
        <v>235</v>
      </c>
      <c r="Q39" s="235">
        <v>215</v>
      </c>
      <c r="R39" s="235">
        <v>160</v>
      </c>
      <c r="S39" s="235">
        <v>290</v>
      </c>
      <c r="T39" s="235">
        <v>250</v>
      </c>
      <c r="U39" s="235">
        <v>220</v>
      </c>
      <c r="V39" s="235">
        <v>220</v>
      </c>
      <c r="W39" s="235">
        <v>230</v>
      </c>
      <c r="X39" s="235">
        <v>320</v>
      </c>
      <c r="Y39" s="236">
        <v>350</v>
      </c>
      <c r="Z39" s="237"/>
      <c r="AA39" s="235">
        <v>80</v>
      </c>
      <c r="AB39" s="235">
        <v>185</v>
      </c>
      <c r="AC39" s="235">
        <v>230</v>
      </c>
      <c r="AD39" s="235">
        <f t="shared" ca="1" si="8"/>
        <v>18</v>
      </c>
      <c r="AE39" s="237"/>
      <c r="AF39" s="235">
        <v>230</v>
      </c>
      <c r="AG39" s="235">
        <v>190</v>
      </c>
      <c r="AH39" s="235">
        <v>360</v>
      </c>
      <c r="AI39" s="235">
        <v>205</v>
      </c>
      <c r="AJ39" s="237"/>
      <c r="AK39" s="237"/>
      <c r="AL39" s="237"/>
      <c r="AM39" s="237"/>
      <c r="AN39" s="237"/>
      <c r="AO39" s="237"/>
      <c r="AP39" s="237"/>
      <c r="AQ39" s="237"/>
      <c r="AR39" s="237"/>
      <c r="AS39" s="237"/>
      <c r="AT39" s="237"/>
      <c r="AU39" s="237"/>
      <c r="AV39" s="237"/>
      <c r="AW39" s="237"/>
      <c r="AX39" s="237"/>
      <c r="AY39" s="237"/>
      <c r="AZ39" s="237"/>
      <c r="BA39" s="237"/>
      <c r="BB39" s="237"/>
      <c r="BC39" s="237"/>
      <c r="BD39" s="237"/>
      <c r="BE39" s="237"/>
      <c r="BF39" s="237"/>
      <c r="BG39" s="237"/>
      <c r="BH39" s="237"/>
      <c r="BI39" s="237"/>
      <c r="BJ39" s="237"/>
      <c r="BK39" s="237"/>
      <c r="BL39" s="237"/>
      <c r="BM39" s="237"/>
      <c r="BN39" s="237"/>
      <c r="BO39" s="237"/>
      <c r="BP39" s="237"/>
      <c r="BQ39" s="237"/>
      <c r="BR39" s="237"/>
      <c r="BS39" s="237"/>
      <c r="BT39" s="237"/>
      <c r="BU39" s="237"/>
      <c r="BV39" s="237"/>
      <c r="BW39" s="237"/>
      <c r="BX39" s="237"/>
      <c r="BY39" s="237"/>
      <c r="BZ39" s="237"/>
      <c r="CA39" s="237"/>
      <c r="CB39" s="237"/>
      <c r="CC39" s="237"/>
      <c r="CD39" s="237"/>
      <c r="CE39" s="237"/>
      <c r="CF39" s="237"/>
      <c r="CG39" s="237"/>
      <c r="CH39" s="237"/>
      <c r="CI39" s="237"/>
      <c r="CJ39" s="237"/>
      <c r="CK39" s="237"/>
      <c r="CL39" s="237"/>
      <c r="CM39" s="237"/>
      <c r="CN39" s="237"/>
      <c r="CO39" s="237"/>
      <c r="CP39" s="237"/>
      <c r="CQ39" s="237"/>
      <c r="CR39" s="237"/>
      <c r="CS39" s="237"/>
      <c r="CT39" s="237"/>
      <c r="CU39" s="237"/>
      <c r="CV39" s="237"/>
      <c r="CW39" s="237"/>
      <c r="CX39" s="237"/>
      <c r="CY39" s="237"/>
      <c r="CZ39" s="237"/>
      <c r="DA39" s="237"/>
      <c r="DB39" s="237"/>
      <c r="DC39" s="237"/>
      <c r="DD39" s="237"/>
      <c r="DE39" s="237"/>
      <c r="DF39" s="237"/>
      <c r="DG39" s="237"/>
      <c r="DH39" s="237"/>
      <c r="DI39" s="237"/>
      <c r="DJ39" s="237"/>
      <c r="DK39" s="237"/>
      <c r="DL39" s="237"/>
      <c r="DM39" s="237"/>
      <c r="DN39" s="237"/>
      <c r="DO39" s="237"/>
      <c r="DP39" s="237"/>
      <c r="DQ39" s="237"/>
      <c r="DR39" s="237"/>
      <c r="DS39" s="237"/>
      <c r="DT39" s="237"/>
      <c r="DU39" s="237"/>
      <c r="DV39" s="237"/>
      <c r="DW39" s="237"/>
      <c r="DX39" s="237"/>
      <c r="DY39" s="237"/>
      <c r="DZ39" s="237"/>
      <c r="EA39" s="237"/>
      <c r="EB39" s="237"/>
      <c r="EC39" s="237"/>
      <c r="ED39" s="237"/>
      <c r="EE39" s="237"/>
      <c r="EF39" s="237"/>
      <c r="EG39" s="237"/>
      <c r="EH39" s="237"/>
      <c r="EI39" s="237"/>
      <c r="EJ39" s="237"/>
      <c r="EK39" s="237"/>
      <c r="EL39" s="237"/>
      <c r="EM39" s="237"/>
      <c r="EN39" s="237"/>
      <c r="EO39" s="237"/>
      <c r="EP39" s="237"/>
      <c r="EQ39" s="237"/>
      <c r="ER39" s="237"/>
      <c r="ES39" s="237"/>
      <c r="ET39" s="237"/>
      <c r="EU39" s="237"/>
      <c r="EV39" s="237"/>
      <c r="EW39" s="237"/>
      <c r="EX39" s="237"/>
      <c r="EY39" s="237"/>
      <c r="EZ39" s="237"/>
      <c r="FA39" s="237"/>
      <c r="FB39" s="237"/>
      <c r="FC39" s="237"/>
      <c r="FD39" s="237"/>
      <c r="FE39" s="237"/>
      <c r="FF39" s="237"/>
      <c r="FG39" s="237"/>
      <c r="FH39" s="237"/>
      <c r="FI39" s="237"/>
      <c r="FJ39" s="237"/>
      <c r="FK39" s="237"/>
      <c r="FL39" s="237"/>
      <c r="FM39" s="237"/>
      <c r="FN39" s="237"/>
      <c r="FO39" s="237"/>
      <c r="FP39" s="237"/>
      <c r="FQ39" s="237"/>
      <c r="FR39" s="237"/>
      <c r="FS39" s="237"/>
      <c r="FT39" s="237"/>
      <c r="FU39" s="237"/>
      <c r="FV39" s="237"/>
      <c r="FW39" s="237"/>
      <c r="FX39" s="237"/>
      <c r="FY39" s="237"/>
      <c r="FZ39" s="237"/>
      <c r="GA39" s="237"/>
      <c r="GB39" s="237"/>
      <c r="GC39" s="237"/>
      <c r="GD39" s="237"/>
      <c r="GE39" s="237"/>
      <c r="GF39" s="237"/>
      <c r="GG39" s="237"/>
      <c r="GH39" s="237"/>
      <c r="GI39" s="237"/>
      <c r="GJ39" s="237"/>
      <c r="GK39" s="237"/>
      <c r="GL39" s="237"/>
      <c r="GM39" s="237"/>
      <c r="GN39" s="237"/>
      <c r="GO39" s="237"/>
      <c r="GP39" s="237"/>
      <c r="GQ39" s="237"/>
      <c r="GR39" s="237"/>
      <c r="GS39" s="237"/>
      <c r="GT39" s="237"/>
      <c r="GU39" s="237"/>
      <c r="GV39" s="237"/>
      <c r="GW39" s="237"/>
      <c r="GX39" s="237"/>
      <c r="GY39" s="237"/>
      <c r="GZ39" s="237"/>
      <c r="HA39" s="237"/>
      <c r="HB39" s="237"/>
      <c r="HC39" s="237"/>
      <c r="HD39" s="237"/>
      <c r="HE39" s="237"/>
      <c r="HF39" s="237"/>
      <c r="HG39" s="237"/>
      <c r="HH39" s="237"/>
      <c r="HI39" s="237"/>
      <c r="HJ39" s="239">
        <v>5</v>
      </c>
    </row>
    <row r="40" spans="3:218" ht="19.5" thickTop="1" thickBot="1" x14ac:dyDescent="0.4">
      <c r="C40" s="227" t="s">
        <v>321</v>
      </c>
      <c r="D40" s="264">
        <f t="shared" si="4"/>
        <v>245</v>
      </c>
      <c r="E40" s="240">
        <f t="shared" si="5"/>
        <v>200</v>
      </c>
      <c r="F40" s="240">
        <f t="shared" si="6"/>
        <v>265</v>
      </c>
      <c r="G40" s="240">
        <f t="shared" ca="1" si="7"/>
        <v>17</v>
      </c>
      <c r="H40" s="240">
        <v>245</v>
      </c>
      <c r="I40" s="240">
        <v>240</v>
      </c>
      <c r="J40" s="242">
        <v>265</v>
      </c>
      <c r="K40" s="242">
        <v>245</v>
      </c>
      <c r="L40" s="240">
        <v>195</v>
      </c>
      <c r="M40" s="240">
        <v>165</v>
      </c>
      <c r="N40" s="241"/>
      <c r="O40" s="240">
        <v>245</v>
      </c>
      <c r="P40" s="240">
        <v>220</v>
      </c>
      <c r="Q40" s="240">
        <v>200</v>
      </c>
      <c r="R40" s="240">
        <v>200</v>
      </c>
      <c r="S40" s="240">
        <v>325</v>
      </c>
      <c r="T40" s="240">
        <v>265</v>
      </c>
      <c r="U40" s="240">
        <v>245</v>
      </c>
      <c r="V40" s="240">
        <v>245</v>
      </c>
      <c r="W40" s="240">
        <v>245</v>
      </c>
      <c r="X40" s="240">
        <v>355</v>
      </c>
      <c r="Y40" s="242">
        <v>385</v>
      </c>
      <c r="Z40" s="241"/>
      <c r="AA40" s="240">
        <v>85</v>
      </c>
      <c r="AB40" s="240">
        <v>190</v>
      </c>
      <c r="AC40" s="240">
        <v>255</v>
      </c>
      <c r="AD40" s="240">
        <f t="shared" ca="1" si="8"/>
        <v>17</v>
      </c>
      <c r="AE40" s="241"/>
      <c r="AF40" s="240">
        <v>265</v>
      </c>
      <c r="AG40" s="240">
        <v>175</v>
      </c>
      <c r="AH40" s="240">
        <v>395</v>
      </c>
      <c r="AI40" s="240">
        <v>230</v>
      </c>
      <c r="AJ40" s="241"/>
      <c r="AK40" s="241"/>
      <c r="AL40" s="241"/>
      <c r="AM40" s="241"/>
      <c r="AN40" s="241"/>
      <c r="AO40" s="241"/>
      <c r="AP40" s="241"/>
      <c r="AQ40" s="241"/>
      <c r="AR40" s="241"/>
      <c r="AS40" s="241"/>
      <c r="AT40" s="241"/>
      <c r="AU40" s="241"/>
      <c r="AV40" s="241"/>
      <c r="AW40" s="241"/>
      <c r="AX40" s="241"/>
      <c r="AY40" s="241"/>
      <c r="AZ40" s="241"/>
      <c r="BA40" s="241"/>
      <c r="BB40" s="241"/>
      <c r="BC40" s="241"/>
      <c r="BD40" s="241"/>
      <c r="BE40" s="241"/>
      <c r="BF40" s="241"/>
      <c r="BG40" s="241"/>
      <c r="BH40" s="241"/>
      <c r="BI40" s="241"/>
      <c r="BJ40" s="241"/>
      <c r="BK40" s="241"/>
      <c r="BL40" s="241"/>
      <c r="BM40" s="241"/>
      <c r="BN40" s="241"/>
      <c r="BO40" s="241"/>
      <c r="BP40" s="241"/>
      <c r="BQ40" s="241"/>
      <c r="BR40" s="241"/>
      <c r="BS40" s="241"/>
      <c r="BT40" s="241"/>
      <c r="BU40" s="241"/>
      <c r="BV40" s="241"/>
      <c r="BW40" s="241"/>
      <c r="BX40" s="241"/>
      <c r="BY40" s="241"/>
      <c r="BZ40" s="241"/>
      <c r="CA40" s="241"/>
      <c r="CB40" s="241"/>
      <c r="CC40" s="241"/>
      <c r="CD40" s="241"/>
      <c r="CE40" s="241"/>
      <c r="CF40" s="241"/>
      <c r="CG40" s="241"/>
      <c r="CH40" s="241"/>
      <c r="CI40" s="241"/>
      <c r="CJ40" s="241"/>
      <c r="CK40" s="241"/>
      <c r="CL40" s="241"/>
      <c r="CM40" s="241"/>
      <c r="CN40" s="241"/>
      <c r="CO40" s="241"/>
      <c r="CP40" s="241"/>
      <c r="CQ40" s="241"/>
      <c r="CR40" s="241"/>
      <c r="CS40" s="241"/>
      <c r="CT40" s="241"/>
      <c r="CU40" s="241"/>
      <c r="CV40" s="241"/>
      <c r="CW40" s="241"/>
      <c r="CX40" s="241"/>
      <c r="CY40" s="241"/>
      <c r="CZ40" s="241"/>
      <c r="DA40" s="241"/>
      <c r="DB40" s="241"/>
      <c r="DC40" s="241"/>
      <c r="DD40" s="241"/>
      <c r="DE40" s="241"/>
      <c r="DF40" s="241"/>
      <c r="DG40" s="241"/>
      <c r="DH40" s="241"/>
      <c r="DI40" s="241"/>
      <c r="DJ40" s="241"/>
      <c r="DK40" s="241"/>
      <c r="DL40" s="241"/>
      <c r="DM40" s="241"/>
      <c r="DN40" s="241"/>
      <c r="DO40" s="241"/>
      <c r="DP40" s="241"/>
      <c r="DQ40" s="241"/>
      <c r="DR40" s="241"/>
      <c r="DS40" s="241"/>
      <c r="DT40" s="241"/>
      <c r="DU40" s="241"/>
      <c r="DV40" s="241"/>
      <c r="DW40" s="241"/>
      <c r="DX40" s="241"/>
      <c r="DY40" s="241"/>
      <c r="DZ40" s="241"/>
      <c r="EA40" s="241"/>
      <c r="EB40" s="241"/>
      <c r="EC40" s="241"/>
      <c r="ED40" s="241"/>
      <c r="EE40" s="241"/>
      <c r="EF40" s="241"/>
      <c r="EG40" s="241"/>
      <c r="EH40" s="241"/>
      <c r="EI40" s="241"/>
      <c r="EJ40" s="241"/>
      <c r="EK40" s="241"/>
      <c r="EL40" s="241"/>
      <c r="EM40" s="241"/>
      <c r="EN40" s="241"/>
      <c r="EO40" s="241"/>
      <c r="EP40" s="241"/>
      <c r="EQ40" s="241"/>
      <c r="ER40" s="241"/>
      <c r="ES40" s="241"/>
      <c r="ET40" s="241"/>
      <c r="EU40" s="241"/>
      <c r="EV40" s="241"/>
      <c r="EW40" s="241"/>
      <c r="EX40" s="241"/>
      <c r="EY40" s="241"/>
      <c r="EZ40" s="241"/>
      <c r="FA40" s="241"/>
      <c r="FB40" s="241"/>
      <c r="FC40" s="241"/>
      <c r="FD40" s="241"/>
      <c r="FE40" s="241"/>
      <c r="FF40" s="241"/>
      <c r="FG40" s="241"/>
      <c r="FH40" s="241"/>
      <c r="FI40" s="241"/>
      <c r="FJ40" s="241"/>
      <c r="FK40" s="241"/>
      <c r="FL40" s="241"/>
      <c r="FM40" s="241"/>
      <c r="FN40" s="241"/>
      <c r="FO40" s="241"/>
      <c r="FP40" s="241"/>
      <c r="FQ40" s="241"/>
      <c r="FR40" s="241"/>
      <c r="FS40" s="241"/>
      <c r="FT40" s="241"/>
      <c r="FU40" s="241"/>
      <c r="FV40" s="241"/>
      <c r="FW40" s="241"/>
      <c r="FX40" s="241"/>
      <c r="FY40" s="241"/>
      <c r="FZ40" s="241"/>
      <c r="GA40" s="241"/>
      <c r="GB40" s="241"/>
      <c r="GC40" s="241"/>
      <c r="GD40" s="241"/>
      <c r="GE40" s="241"/>
      <c r="GF40" s="241"/>
      <c r="GG40" s="241"/>
      <c r="GH40" s="241"/>
      <c r="GI40" s="241"/>
      <c r="GJ40" s="241"/>
      <c r="GK40" s="241"/>
      <c r="GL40" s="241"/>
      <c r="GM40" s="241"/>
      <c r="GN40" s="241"/>
      <c r="GO40" s="241"/>
      <c r="GP40" s="241"/>
      <c r="GQ40" s="241"/>
      <c r="GR40" s="241"/>
      <c r="GS40" s="241"/>
      <c r="GT40" s="241"/>
      <c r="GU40" s="241"/>
      <c r="GV40" s="241"/>
      <c r="GW40" s="241"/>
      <c r="GX40" s="241"/>
      <c r="GY40" s="241"/>
      <c r="GZ40" s="241"/>
      <c r="HA40" s="241"/>
      <c r="HB40" s="241"/>
      <c r="HC40" s="241"/>
      <c r="HD40" s="241"/>
      <c r="HE40" s="241"/>
      <c r="HF40" s="241"/>
      <c r="HG40" s="241"/>
      <c r="HH40" s="241"/>
      <c r="HI40" s="241"/>
      <c r="HJ40" s="243">
        <v>5</v>
      </c>
    </row>
    <row r="41" spans="3:218" ht="15" thickTop="1" x14ac:dyDescent="0.35">
      <c r="C41" s="263"/>
    </row>
  </sheetData>
  <mergeCells count="14">
    <mergeCell ref="BT2:CA2"/>
    <mergeCell ref="D2:G2"/>
    <mergeCell ref="H2:R2"/>
    <mergeCell ref="S2:AI2"/>
    <mergeCell ref="AJ2:AX2"/>
    <mergeCell ref="AY2:BS2"/>
    <mergeCell ref="FX2:HE2"/>
    <mergeCell ref="HF2:HJ2"/>
    <mergeCell ref="CB2:CP2"/>
    <mergeCell ref="CQ2:DG2"/>
    <mergeCell ref="DH2:DV2"/>
    <mergeCell ref="DW2:EL2"/>
    <mergeCell ref="EM2:EU2"/>
    <mergeCell ref="EV2:FW2"/>
  </mergeCells>
  <conditionalFormatting sqref="D3:AJ3">
    <cfRule type="expression" dxfId="58" priority="2">
      <formula>ISODD($D$3:$AJ$4)</formula>
    </cfRule>
  </conditionalFormatting>
  <conditionalFormatting sqref="D4:HJ40">
    <cfRule type="expression" dxfId="57" priority="1">
      <formula>ODD(ROW())=ROW()</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6DB58-B514-478E-8D90-3FAC28CA2977}">
  <dimension ref="B2:BF100"/>
  <sheetViews>
    <sheetView showGridLines="0" topLeftCell="B13" zoomScale="50" zoomScaleNormal="50" workbookViewId="0">
      <selection activeCell="N46" sqref="N46"/>
    </sheetView>
  </sheetViews>
  <sheetFormatPr defaultRowHeight="14.5" x14ac:dyDescent="0.35"/>
  <cols>
    <col min="3" max="3" width="26.6328125" customWidth="1"/>
    <col min="4" max="14" width="12.6328125" customWidth="1"/>
    <col min="15" max="15" width="13.36328125" bestFit="1" customWidth="1"/>
    <col min="16" max="55" width="12.6328125" customWidth="1"/>
    <col min="57" max="57" width="19" customWidth="1"/>
    <col min="58" max="58" width="13.54296875" customWidth="1"/>
  </cols>
  <sheetData>
    <row r="2" spans="2:55" ht="15" thickBot="1" x14ac:dyDescent="0.4"/>
    <row r="3" spans="2:55" ht="39" thickTop="1" thickBot="1" x14ac:dyDescent="0.4">
      <c r="B3" s="265"/>
      <c r="C3" s="851"/>
      <c r="D3" s="852"/>
      <c r="E3" s="852"/>
      <c r="F3" s="853"/>
      <c r="G3" s="860" t="s">
        <v>0</v>
      </c>
      <c r="H3" s="860"/>
      <c r="I3" s="860"/>
      <c r="J3" s="860"/>
      <c r="K3" s="860"/>
      <c r="L3" s="860"/>
      <c r="M3" s="860"/>
      <c r="N3" s="860"/>
      <c r="O3" s="860"/>
      <c r="P3" s="861" t="s">
        <v>445</v>
      </c>
      <c r="Q3" s="862"/>
      <c r="R3" s="862"/>
      <c r="S3" s="862"/>
      <c r="T3" s="862"/>
      <c r="U3" s="862"/>
      <c r="V3" s="862"/>
      <c r="W3" s="862"/>
      <c r="X3" s="862"/>
      <c r="Y3" s="862"/>
      <c r="Z3" s="862"/>
      <c r="AA3" s="862"/>
      <c r="AB3" s="862"/>
      <c r="AC3" s="862"/>
      <c r="AD3" s="862"/>
      <c r="AE3" s="862"/>
      <c r="AF3" s="862"/>
      <c r="AG3" s="862"/>
      <c r="AH3" s="862"/>
      <c r="AI3" s="862"/>
      <c r="AJ3" s="862"/>
      <c r="AK3" s="862"/>
      <c r="AL3" s="862"/>
      <c r="AM3" s="862"/>
      <c r="AN3" s="863"/>
      <c r="AO3" s="870" t="s">
        <v>469</v>
      </c>
      <c r="AP3" s="871"/>
      <c r="AQ3" s="871"/>
      <c r="AR3" s="871"/>
      <c r="AS3" s="871"/>
      <c r="AT3" s="871"/>
      <c r="AU3" s="871"/>
      <c r="AV3" s="871"/>
      <c r="AW3" s="871"/>
      <c r="AX3" s="452"/>
      <c r="AY3" s="453"/>
      <c r="AZ3" s="453"/>
      <c r="BA3" s="453"/>
      <c r="BB3" s="453"/>
      <c r="BC3" s="454"/>
    </row>
    <row r="4" spans="2:55" ht="35" thickTop="1" thickBot="1" x14ac:dyDescent="0.4">
      <c r="C4" s="854"/>
      <c r="D4" s="855"/>
      <c r="E4" s="855"/>
      <c r="F4" s="856"/>
      <c r="G4" s="872" t="s">
        <v>343</v>
      </c>
      <c r="H4" s="873"/>
      <c r="I4" s="873"/>
      <c r="J4" s="873"/>
      <c r="K4" s="873"/>
      <c r="L4" s="873"/>
      <c r="M4" s="873"/>
      <c r="N4" s="873"/>
      <c r="O4" s="874"/>
      <c r="P4" s="864"/>
      <c r="Q4" s="865"/>
      <c r="R4" s="865"/>
      <c r="S4" s="865"/>
      <c r="T4" s="865"/>
      <c r="U4" s="865"/>
      <c r="V4" s="865"/>
      <c r="W4" s="865"/>
      <c r="X4" s="865"/>
      <c r="Y4" s="865"/>
      <c r="Z4" s="865"/>
      <c r="AA4" s="865"/>
      <c r="AB4" s="865"/>
      <c r="AC4" s="865"/>
      <c r="AD4" s="865"/>
      <c r="AE4" s="865"/>
      <c r="AF4" s="865"/>
      <c r="AG4" s="865"/>
      <c r="AH4" s="865"/>
      <c r="AI4" s="865"/>
      <c r="AJ4" s="865"/>
      <c r="AK4" s="865"/>
      <c r="AL4" s="865"/>
      <c r="AM4" s="865"/>
      <c r="AN4" s="866"/>
      <c r="AO4" s="266" t="s">
        <v>470</v>
      </c>
      <c r="AP4" s="266"/>
      <c r="AQ4" s="267"/>
      <c r="AR4" s="267"/>
      <c r="AS4" s="267"/>
      <c r="AT4" s="267"/>
      <c r="AU4" s="267"/>
      <c r="AV4" s="267"/>
      <c r="AW4" s="266"/>
      <c r="AX4" s="455"/>
      <c r="AY4" s="456"/>
      <c r="AZ4" s="456"/>
      <c r="BA4" s="456"/>
      <c r="BB4" s="456"/>
      <c r="BC4" s="457"/>
    </row>
    <row r="5" spans="2:55" ht="34.5" thickBot="1" x14ac:dyDescent="0.85">
      <c r="C5" s="854"/>
      <c r="D5" s="855"/>
      <c r="E5" s="855"/>
      <c r="F5" s="856"/>
      <c r="G5" s="875" t="s">
        <v>344</v>
      </c>
      <c r="H5" s="876"/>
      <c r="I5" s="876"/>
      <c r="J5" s="876"/>
      <c r="K5" s="876"/>
      <c r="L5" s="876"/>
      <c r="M5" s="876"/>
      <c r="N5" s="876"/>
      <c r="O5" s="877"/>
      <c r="P5" s="867"/>
      <c r="Q5" s="868"/>
      <c r="R5" s="868"/>
      <c r="S5" s="868"/>
      <c r="T5" s="868"/>
      <c r="U5" s="868"/>
      <c r="V5" s="868"/>
      <c r="W5" s="868"/>
      <c r="X5" s="868"/>
      <c r="Y5" s="868"/>
      <c r="Z5" s="868"/>
      <c r="AA5" s="868"/>
      <c r="AB5" s="868"/>
      <c r="AC5" s="868"/>
      <c r="AD5" s="868"/>
      <c r="AE5" s="868"/>
      <c r="AF5" s="868"/>
      <c r="AG5" s="868"/>
      <c r="AH5" s="868"/>
      <c r="AI5" s="868"/>
      <c r="AJ5" s="868"/>
      <c r="AK5" s="868"/>
      <c r="AL5" s="868"/>
      <c r="AM5" s="868"/>
      <c r="AN5" s="869"/>
      <c r="AO5" s="268" t="s">
        <v>355</v>
      </c>
      <c r="AP5" s="269"/>
      <c r="AQ5" s="269"/>
      <c r="AR5" s="269"/>
      <c r="AS5" s="269"/>
      <c r="AT5" s="269"/>
      <c r="AU5" s="269"/>
      <c r="AV5" s="269"/>
      <c r="AW5" s="269"/>
      <c r="AX5" s="455"/>
      <c r="AY5" s="456"/>
      <c r="AZ5" s="456"/>
      <c r="BA5" s="456"/>
      <c r="BB5" s="456"/>
      <c r="BC5" s="457"/>
    </row>
    <row r="6" spans="2:55" ht="34.5" thickBot="1" x14ac:dyDescent="0.85">
      <c r="C6" s="854"/>
      <c r="D6" s="855"/>
      <c r="E6" s="855"/>
      <c r="F6" s="856"/>
      <c r="G6" s="875" t="s">
        <v>9</v>
      </c>
      <c r="H6" s="876"/>
      <c r="I6" s="876"/>
      <c r="J6" s="876"/>
      <c r="K6" s="876"/>
      <c r="L6" s="876"/>
      <c r="M6" s="876"/>
      <c r="N6" s="876"/>
      <c r="O6" s="877"/>
      <c r="P6" s="878" t="s">
        <v>356</v>
      </c>
      <c r="Q6" s="879"/>
      <c r="R6" s="879"/>
      <c r="S6" s="879"/>
      <c r="T6" s="879"/>
      <c r="U6" s="879"/>
      <c r="V6" s="879"/>
      <c r="W6" s="879"/>
      <c r="X6" s="879"/>
      <c r="Y6" s="879"/>
      <c r="Z6" s="879"/>
      <c r="AA6" s="879"/>
      <c r="AB6" s="880"/>
      <c r="AC6" s="884">
        <f>DATE(2024,8,12)</f>
        <v>45516</v>
      </c>
      <c r="AD6" s="885"/>
      <c r="AE6" s="885"/>
      <c r="AF6" s="885"/>
      <c r="AG6" s="885"/>
      <c r="AH6" s="885"/>
      <c r="AI6" s="885"/>
      <c r="AJ6" s="885"/>
      <c r="AK6" s="885"/>
      <c r="AL6" s="885"/>
      <c r="AM6" s="885"/>
      <c r="AN6" s="886"/>
      <c r="AO6" s="270" t="s">
        <v>357</v>
      </c>
      <c r="AP6" s="271"/>
      <c r="AQ6" s="271"/>
      <c r="AR6" s="271"/>
      <c r="AS6" s="271"/>
      <c r="AT6" s="271"/>
      <c r="AU6" s="271"/>
      <c r="AV6" s="271"/>
      <c r="AW6" s="271"/>
      <c r="AX6" s="455"/>
      <c r="AY6" s="456"/>
      <c r="AZ6" s="456"/>
      <c r="BA6" s="456"/>
      <c r="BB6" s="456"/>
      <c r="BC6" s="457"/>
    </row>
    <row r="7" spans="2:55" ht="32" thickBot="1" x14ac:dyDescent="0.8">
      <c r="C7" s="857"/>
      <c r="D7" s="858"/>
      <c r="E7" s="858"/>
      <c r="F7" s="859"/>
      <c r="G7" s="839" t="s">
        <v>345</v>
      </c>
      <c r="H7" s="840"/>
      <c r="I7" s="840"/>
      <c r="J7" s="840"/>
      <c r="K7" s="840"/>
      <c r="L7" s="840"/>
      <c r="M7" s="840"/>
      <c r="N7" s="840"/>
      <c r="O7" s="841"/>
      <c r="P7" s="881"/>
      <c r="Q7" s="882"/>
      <c r="R7" s="882"/>
      <c r="S7" s="882"/>
      <c r="T7" s="882"/>
      <c r="U7" s="882"/>
      <c r="V7" s="882"/>
      <c r="W7" s="882"/>
      <c r="X7" s="882"/>
      <c r="Y7" s="882"/>
      <c r="Z7" s="882"/>
      <c r="AA7" s="882"/>
      <c r="AB7" s="883"/>
      <c r="AC7" s="887"/>
      <c r="AD7" s="888"/>
      <c r="AE7" s="888"/>
      <c r="AF7" s="888"/>
      <c r="AG7" s="888"/>
      <c r="AH7" s="888"/>
      <c r="AI7" s="888"/>
      <c r="AJ7" s="888"/>
      <c r="AK7" s="888"/>
      <c r="AL7" s="888"/>
      <c r="AM7" s="888"/>
      <c r="AN7" s="889"/>
      <c r="AO7" s="270" t="s">
        <v>358</v>
      </c>
      <c r="AP7" s="272"/>
      <c r="AQ7" s="273" t="s">
        <v>359</v>
      </c>
      <c r="AR7" s="273"/>
      <c r="AS7" s="273"/>
      <c r="AT7" s="273"/>
      <c r="AU7" s="273"/>
      <c r="AV7" s="273"/>
      <c r="AW7" s="272"/>
      <c r="AX7" s="458"/>
      <c r="AY7" s="459"/>
      <c r="AZ7" s="459"/>
      <c r="BA7" s="459"/>
      <c r="BB7" s="459"/>
      <c r="BC7" s="460"/>
    </row>
    <row r="8" spans="2:55" ht="15" thickTop="1" x14ac:dyDescent="0.35">
      <c r="B8" s="265"/>
      <c r="C8" s="842" t="str">
        <f>"Penn State Annual Plan:" &amp; " " &amp; TEXT(AC6,"YYYY") &amp; " - 2025"</f>
        <v>Penn State Annual Plan: 2024 - 2025</v>
      </c>
      <c r="D8" s="843"/>
      <c r="E8" s="843"/>
      <c r="F8" s="843"/>
      <c r="G8" s="843"/>
      <c r="H8" s="843"/>
      <c r="I8" s="843"/>
      <c r="J8" s="843"/>
      <c r="K8" s="843"/>
      <c r="L8" s="843"/>
      <c r="M8" s="843"/>
      <c r="N8" s="843"/>
      <c r="O8" s="843"/>
      <c r="P8" s="843"/>
      <c r="Q8" s="843"/>
      <c r="R8" s="843"/>
      <c r="S8" s="843"/>
      <c r="T8" s="843"/>
      <c r="U8" s="843"/>
      <c r="V8" s="843"/>
      <c r="W8" s="843"/>
      <c r="X8" s="843"/>
      <c r="Y8" s="843"/>
      <c r="Z8" s="843"/>
      <c r="AA8" s="843"/>
      <c r="AB8" s="843"/>
      <c r="AC8" s="843"/>
      <c r="AD8" s="843"/>
      <c r="AE8" s="843"/>
      <c r="AF8" s="843"/>
      <c r="AG8" s="843"/>
      <c r="AH8" s="843"/>
      <c r="AI8" s="843"/>
      <c r="AJ8" s="843"/>
      <c r="AK8" s="843"/>
      <c r="AL8" s="843"/>
      <c r="AM8" s="843"/>
      <c r="AN8" s="843"/>
      <c r="AO8" s="843"/>
      <c r="AP8" s="843"/>
      <c r="AQ8" s="843"/>
      <c r="AR8" s="843"/>
      <c r="AS8" s="843"/>
      <c r="AT8" s="843"/>
      <c r="AU8" s="843"/>
      <c r="AV8" s="843"/>
      <c r="AW8" s="843"/>
      <c r="AX8" s="844"/>
      <c r="AY8" s="844"/>
      <c r="AZ8" s="844"/>
      <c r="BA8" s="844"/>
      <c r="BB8" s="844"/>
      <c r="BC8" s="845"/>
    </row>
    <row r="9" spans="2:55" x14ac:dyDescent="0.35">
      <c r="B9" s="265"/>
      <c r="C9" s="846"/>
      <c r="D9" s="844"/>
      <c r="E9" s="844"/>
      <c r="F9" s="844"/>
      <c r="G9" s="844"/>
      <c r="H9" s="844"/>
      <c r="I9" s="844"/>
      <c r="J9" s="844"/>
      <c r="K9" s="844"/>
      <c r="L9" s="844"/>
      <c r="M9" s="844"/>
      <c r="N9" s="844"/>
      <c r="O9" s="844"/>
      <c r="P9" s="844"/>
      <c r="Q9" s="844"/>
      <c r="R9" s="844"/>
      <c r="S9" s="844"/>
      <c r="T9" s="844"/>
      <c r="U9" s="844"/>
      <c r="V9" s="844"/>
      <c r="W9" s="844"/>
      <c r="X9" s="844"/>
      <c r="Y9" s="844"/>
      <c r="Z9" s="844"/>
      <c r="AA9" s="844"/>
      <c r="AB9" s="844"/>
      <c r="AC9" s="844"/>
      <c r="AD9" s="844"/>
      <c r="AE9" s="844"/>
      <c r="AF9" s="844"/>
      <c r="AG9" s="844"/>
      <c r="AH9" s="844"/>
      <c r="AI9" s="844"/>
      <c r="AJ9" s="844"/>
      <c r="AK9" s="844"/>
      <c r="AL9" s="844"/>
      <c r="AM9" s="844"/>
      <c r="AN9" s="844"/>
      <c r="AO9" s="844"/>
      <c r="AP9" s="844"/>
      <c r="AQ9" s="844"/>
      <c r="AR9" s="844"/>
      <c r="AS9" s="844"/>
      <c r="AT9" s="844"/>
      <c r="AU9" s="844"/>
      <c r="AV9" s="844"/>
      <c r="AW9" s="844"/>
      <c r="AX9" s="844"/>
      <c r="AY9" s="844"/>
      <c r="AZ9" s="844"/>
      <c r="BA9" s="844"/>
      <c r="BB9" s="844"/>
      <c r="BC9" s="845"/>
    </row>
    <row r="10" spans="2:55" x14ac:dyDescent="0.35">
      <c r="B10" s="265"/>
      <c r="C10" s="846"/>
      <c r="D10" s="844"/>
      <c r="E10" s="844"/>
      <c r="F10" s="844"/>
      <c r="G10" s="844"/>
      <c r="H10" s="844"/>
      <c r="I10" s="844"/>
      <c r="J10" s="844"/>
      <c r="K10" s="844"/>
      <c r="L10" s="844"/>
      <c r="M10" s="844"/>
      <c r="N10" s="844"/>
      <c r="O10" s="844"/>
      <c r="P10" s="844"/>
      <c r="Q10" s="844"/>
      <c r="R10" s="844"/>
      <c r="S10" s="844"/>
      <c r="T10" s="844"/>
      <c r="U10" s="844"/>
      <c r="V10" s="844"/>
      <c r="W10" s="844"/>
      <c r="X10" s="844"/>
      <c r="Y10" s="844"/>
      <c r="Z10" s="844"/>
      <c r="AA10" s="844"/>
      <c r="AB10" s="844"/>
      <c r="AC10" s="844"/>
      <c r="AD10" s="844"/>
      <c r="AE10" s="844"/>
      <c r="AF10" s="844"/>
      <c r="AG10" s="844"/>
      <c r="AH10" s="844"/>
      <c r="AI10" s="844"/>
      <c r="AJ10" s="844"/>
      <c r="AK10" s="844"/>
      <c r="AL10" s="844"/>
      <c r="AM10" s="844"/>
      <c r="AN10" s="844"/>
      <c r="AO10" s="844"/>
      <c r="AP10" s="844"/>
      <c r="AQ10" s="844"/>
      <c r="AR10" s="844"/>
      <c r="AS10" s="844"/>
      <c r="AT10" s="844"/>
      <c r="AU10" s="844"/>
      <c r="AV10" s="844"/>
      <c r="AW10" s="844"/>
      <c r="AX10" s="844"/>
      <c r="AY10" s="844"/>
      <c r="AZ10" s="844"/>
      <c r="BA10" s="844"/>
      <c r="BB10" s="844"/>
      <c r="BC10" s="845"/>
    </row>
    <row r="11" spans="2:55" x14ac:dyDescent="0.35">
      <c r="B11" s="265"/>
      <c r="C11" s="846"/>
      <c r="D11" s="844"/>
      <c r="E11" s="844"/>
      <c r="F11" s="844"/>
      <c r="G11" s="844"/>
      <c r="H11" s="844"/>
      <c r="I11" s="844"/>
      <c r="J11" s="844"/>
      <c r="K11" s="844"/>
      <c r="L11" s="844"/>
      <c r="M11" s="844"/>
      <c r="N11" s="844"/>
      <c r="O11" s="844"/>
      <c r="P11" s="844"/>
      <c r="Q11" s="844"/>
      <c r="R11" s="844"/>
      <c r="S11" s="844"/>
      <c r="T11" s="844"/>
      <c r="U11" s="844"/>
      <c r="V11" s="844"/>
      <c r="W11" s="844"/>
      <c r="X11" s="844"/>
      <c r="Y11" s="844"/>
      <c r="Z11" s="844"/>
      <c r="AA11" s="844"/>
      <c r="AB11" s="844"/>
      <c r="AC11" s="844"/>
      <c r="AD11" s="844"/>
      <c r="AE11" s="844"/>
      <c r="AF11" s="844"/>
      <c r="AG11" s="844"/>
      <c r="AH11" s="844"/>
      <c r="AI11" s="844"/>
      <c r="AJ11" s="844"/>
      <c r="AK11" s="844"/>
      <c r="AL11" s="844"/>
      <c r="AM11" s="844"/>
      <c r="AN11" s="844"/>
      <c r="AO11" s="844"/>
      <c r="AP11" s="844"/>
      <c r="AQ11" s="844"/>
      <c r="AR11" s="844"/>
      <c r="AS11" s="844"/>
      <c r="AT11" s="844"/>
      <c r="AU11" s="844"/>
      <c r="AV11" s="844"/>
      <c r="AW11" s="844"/>
      <c r="AX11" s="844"/>
      <c r="AY11" s="844"/>
      <c r="AZ11" s="844"/>
      <c r="BA11" s="844"/>
      <c r="BB11" s="844"/>
      <c r="BC11" s="845"/>
    </row>
    <row r="12" spans="2:55" x14ac:dyDescent="0.35">
      <c r="B12" s="265"/>
      <c r="C12" s="846"/>
      <c r="D12" s="844"/>
      <c r="E12" s="844"/>
      <c r="F12" s="844"/>
      <c r="G12" s="844"/>
      <c r="H12" s="844"/>
      <c r="I12" s="844"/>
      <c r="J12" s="844"/>
      <c r="K12" s="844"/>
      <c r="L12" s="844"/>
      <c r="M12" s="844"/>
      <c r="N12" s="844"/>
      <c r="O12" s="844"/>
      <c r="P12" s="844"/>
      <c r="Q12" s="844"/>
      <c r="R12" s="844"/>
      <c r="S12" s="844"/>
      <c r="T12" s="844"/>
      <c r="U12" s="844"/>
      <c r="V12" s="844"/>
      <c r="W12" s="844"/>
      <c r="X12" s="844"/>
      <c r="Y12" s="844"/>
      <c r="Z12" s="844"/>
      <c r="AA12" s="844"/>
      <c r="AB12" s="844"/>
      <c r="AC12" s="844"/>
      <c r="AD12" s="844"/>
      <c r="AE12" s="844"/>
      <c r="AF12" s="844"/>
      <c r="AG12" s="844"/>
      <c r="AH12" s="844"/>
      <c r="AI12" s="844"/>
      <c r="AJ12" s="844"/>
      <c r="AK12" s="844"/>
      <c r="AL12" s="844"/>
      <c r="AM12" s="844"/>
      <c r="AN12" s="844"/>
      <c r="AO12" s="844"/>
      <c r="AP12" s="844"/>
      <c r="AQ12" s="844"/>
      <c r="AR12" s="844"/>
      <c r="AS12" s="844"/>
      <c r="AT12" s="844"/>
      <c r="AU12" s="844"/>
      <c r="AV12" s="844"/>
      <c r="AW12" s="844"/>
      <c r="AX12" s="844"/>
      <c r="AY12" s="844"/>
      <c r="AZ12" s="844"/>
      <c r="BA12" s="844"/>
      <c r="BB12" s="844"/>
      <c r="BC12" s="845"/>
    </row>
    <row r="13" spans="2:55" ht="15" thickBot="1" x14ac:dyDescent="0.4">
      <c r="B13" s="265"/>
      <c r="C13" s="846"/>
      <c r="D13" s="844"/>
      <c r="E13" s="844"/>
      <c r="F13" s="844"/>
      <c r="G13" s="844"/>
      <c r="H13" s="844"/>
      <c r="I13" s="844"/>
      <c r="J13" s="844"/>
      <c r="K13" s="844"/>
      <c r="L13" s="844"/>
      <c r="M13" s="844"/>
      <c r="N13" s="844"/>
      <c r="O13" s="844"/>
      <c r="P13" s="844"/>
      <c r="Q13" s="844"/>
      <c r="R13" s="844"/>
      <c r="S13" s="844"/>
      <c r="T13" s="844"/>
      <c r="U13" s="844"/>
      <c r="V13" s="844"/>
      <c r="W13" s="844"/>
      <c r="X13" s="844"/>
      <c r="Y13" s="844"/>
      <c r="Z13" s="844"/>
      <c r="AA13" s="844"/>
      <c r="AB13" s="844"/>
      <c r="AC13" s="844"/>
      <c r="AD13" s="844"/>
      <c r="AE13" s="844"/>
      <c r="AF13" s="844"/>
      <c r="AG13" s="844"/>
      <c r="AH13" s="844"/>
      <c r="AI13" s="844"/>
      <c r="AJ13" s="844"/>
      <c r="AK13" s="844"/>
      <c r="AL13" s="844"/>
      <c r="AM13" s="844"/>
      <c r="AN13" s="844"/>
      <c r="AO13" s="844"/>
      <c r="AP13" s="844"/>
      <c r="AQ13" s="844"/>
      <c r="AR13" s="844"/>
      <c r="AS13" s="844"/>
      <c r="AT13" s="844"/>
      <c r="AU13" s="844"/>
      <c r="AV13" s="844"/>
      <c r="AW13" s="844"/>
      <c r="AX13" s="844"/>
      <c r="AY13" s="844"/>
      <c r="AZ13" s="844"/>
      <c r="BA13" s="844"/>
      <c r="BB13" s="844"/>
      <c r="BC13" s="845"/>
    </row>
    <row r="14" spans="2:55" ht="18.5" thickTop="1" thickBot="1" x14ac:dyDescent="0.4">
      <c r="B14" s="265"/>
      <c r="C14" s="386" t="s">
        <v>360</v>
      </c>
      <c r="D14" s="387" t="s">
        <v>361</v>
      </c>
      <c r="E14" s="388" t="s">
        <v>361</v>
      </c>
      <c r="F14" s="388" t="s">
        <v>361</v>
      </c>
      <c r="G14" s="389" t="s">
        <v>361</v>
      </c>
      <c r="H14" s="443" t="s">
        <v>362</v>
      </c>
      <c r="I14" s="444" t="s">
        <v>362</v>
      </c>
      <c r="J14" s="444" t="s">
        <v>362</v>
      </c>
      <c r="K14" s="445" t="s">
        <v>362</v>
      </c>
      <c r="L14" s="390" t="s">
        <v>363</v>
      </c>
      <c r="M14" s="388" t="s">
        <v>363</v>
      </c>
      <c r="N14" s="388" t="s">
        <v>363</v>
      </c>
      <c r="O14" s="389" t="s">
        <v>363</v>
      </c>
      <c r="P14" s="443" t="s">
        <v>364</v>
      </c>
      <c r="Q14" s="444" t="s">
        <v>364</v>
      </c>
      <c r="R14" s="444" t="s">
        <v>364</v>
      </c>
      <c r="S14" s="444" t="s">
        <v>364</v>
      </c>
      <c r="T14" s="445" t="s">
        <v>364</v>
      </c>
      <c r="U14" s="390" t="s">
        <v>365</v>
      </c>
      <c r="V14" s="388" t="s">
        <v>365</v>
      </c>
      <c r="W14" s="388" t="s">
        <v>365</v>
      </c>
      <c r="X14" s="389" t="s">
        <v>365</v>
      </c>
      <c r="Y14" s="443" t="s">
        <v>366</v>
      </c>
      <c r="Z14" s="444" t="s">
        <v>366</v>
      </c>
      <c r="AA14" s="444" t="s">
        <v>366</v>
      </c>
      <c r="AB14" s="445" t="s">
        <v>366</v>
      </c>
      <c r="AC14" s="390" t="s">
        <v>367</v>
      </c>
      <c r="AD14" s="388" t="s">
        <v>367</v>
      </c>
      <c r="AE14" s="388" t="s">
        <v>367</v>
      </c>
      <c r="AF14" s="388" t="s">
        <v>367</v>
      </c>
      <c r="AG14" s="389" t="s">
        <v>367</v>
      </c>
      <c r="AH14" s="443" t="s">
        <v>368</v>
      </c>
      <c r="AI14" s="444" t="s">
        <v>368</v>
      </c>
      <c r="AJ14" s="444" t="s">
        <v>368</v>
      </c>
      <c r="AK14" s="445" t="s">
        <v>368</v>
      </c>
      <c r="AL14" s="390" t="s">
        <v>369</v>
      </c>
      <c r="AM14" s="388" t="s">
        <v>369</v>
      </c>
      <c r="AN14" s="388" t="s">
        <v>369</v>
      </c>
      <c r="AO14" s="389" t="s">
        <v>369</v>
      </c>
      <c r="AP14" s="443" t="s">
        <v>370</v>
      </c>
      <c r="AQ14" s="444" t="s">
        <v>370</v>
      </c>
      <c r="AR14" s="444" t="s">
        <v>370</v>
      </c>
      <c r="AS14" s="444" t="s">
        <v>370</v>
      </c>
      <c r="AT14" s="445" t="s">
        <v>370</v>
      </c>
      <c r="AU14" s="390" t="s">
        <v>371</v>
      </c>
      <c r="AV14" s="388" t="s">
        <v>371</v>
      </c>
      <c r="AW14" s="388" t="s">
        <v>371</v>
      </c>
      <c r="AX14" s="446" t="s">
        <v>371</v>
      </c>
      <c r="AY14" s="443" t="s">
        <v>372</v>
      </c>
      <c r="AZ14" s="444" t="s">
        <v>372</v>
      </c>
      <c r="BA14" s="444" t="s">
        <v>372</v>
      </c>
      <c r="BB14" s="444" t="s">
        <v>372</v>
      </c>
      <c r="BC14" s="447" t="s">
        <v>372</v>
      </c>
    </row>
    <row r="15" spans="2:55" ht="16.5" thickTop="1" thickBot="1" x14ac:dyDescent="0.4">
      <c r="B15" s="265"/>
      <c r="C15" s="391" t="s">
        <v>373</v>
      </c>
      <c r="D15" s="461">
        <f>BC15+7</f>
        <v>45662</v>
      </c>
      <c r="E15" s="461">
        <f t="shared" ref="E15:M21" si="0">D15+7</f>
        <v>45669</v>
      </c>
      <c r="F15" s="461">
        <f t="shared" si="0"/>
        <v>45676</v>
      </c>
      <c r="G15" s="461">
        <f t="shared" si="0"/>
        <v>45683</v>
      </c>
      <c r="H15" s="461">
        <f t="shared" si="0"/>
        <v>45690</v>
      </c>
      <c r="I15" s="461">
        <f t="shared" si="0"/>
        <v>45697</v>
      </c>
      <c r="J15" s="461">
        <f t="shared" si="0"/>
        <v>45704</v>
      </c>
      <c r="K15" s="461">
        <f t="shared" si="0"/>
        <v>45711</v>
      </c>
      <c r="L15" s="461">
        <f t="shared" si="0"/>
        <v>45718</v>
      </c>
      <c r="M15" s="461">
        <f>L15+7</f>
        <v>45725</v>
      </c>
      <c r="N15" s="461">
        <f>M15+7</f>
        <v>45732</v>
      </c>
      <c r="O15" s="462">
        <f>P15-7</f>
        <v>45375</v>
      </c>
      <c r="P15" s="461">
        <f t="shared" ref="P15:AE15" si="1">Q15-7</f>
        <v>45382</v>
      </c>
      <c r="Q15" s="461">
        <f t="shared" si="1"/>
        <v>45389</v>
      </c>
      <c r="R15" s="461">
        <f t="shared" si="1"/>
        <v>45396</v>
      </c>
      <c r="S15" s="461">
        <f t="shared" si="1"/>
        <v>45403</v>
      </c>
      <c r="T15" s="461">
        <f t="shared" si="1"/>
        <v>45410</v>
      </c>
      <c r="U15" s="461">
        <f t="shared" si="1"/>
        <v>45417</v>
      </c>
      <c r="V15" s="461">
        <f t="shared" si="1"/>
        <v>45424</v>
      </c>
      <c r="W15" s="461">
        <f t="shared" si="1"/>
        <v>45431</v>
      </c>
      <c r="X15" s="461">
        <f t="shared" si="1"/>
        <v>45438</v>
      </c>
      <c r="Y15" s="461">
        <f t="shared" si="1"/>
        <v>45445</v>
      </c>
      <c r="Z15" s="461">
        <f t="shared" si="1"/>
        <v>45452</v>
      </c>
      <c r="AA15" s="461">
        <f t="shared" si="1"/>
        <v>45459</v>
      </c>
      <c r="AB15" s="461">
        <f t="shared" si="1"/>
        <v>45466</v>
      </c>
      <c r="AC15" s="461">
        <f t="shared" si="1"/>
        <v>45473</v>
      </c>
      <c r="AD15" s="461">
        <f t="shared" si="1"/>
        <v>45480</v>
      </c>
      <c r="AE15" s="461">
        <f t="shared" si="1"/>
        <v>45487</v>
      </c>
      <c r="AF15" s="461">
        <f t="shared" ref="AF15:AG15" si="2">AG15-7</f>
        <v>45494</v>
      </c>
      <c r="AG15" s="461">
        <f t="shared" si="2"/>
        <v>45501</v>
      </c>
      <c r="AH15" s="461">
        <f>AI15-7</f>
        <v>45508</v>
      </c>
      <c r="AI15" s="461">
        <f>AI16-1</f>
        <v>45515</v>
      </c>
      <c r="AJ15" s="461">
        <f t="shared" ref="AJ15:AU21" si="3">AI15+7</f>
        <v>45522</v>
      </c>
      <c r="AK15" s="461">
        <f t="shared" si="3"/>
        <v>45529</v>
      </c>
      <c r="AL15" s="461">
        <f t="shared" si="3"/>
        <v>45536</v>
      </c>
      <c r="AM15" s="461">
        <f t="shared" si="3"/>
        <v>45543</v>
      </c>
      <c r="AN15" s="461">
        <f t="shared" si="3"/>
        <v>45550</v>
      </c>
      <c r="AO15" s="461">
        <f t="shared" si="3"/>
        <v>45557</v>
      </c>
      <c r="AP15" s="461">
        <f t="shared" si="3"/>
        <v>45564</v>
      </c>
      <c r="AQ15" s="461">
        <f t="shared" si="3"/>
        <v>45571</v>
      </c>
      <c r="AR15" s="461">
        <f t="shared" si="3"/>
        <v>45578</v>
      </c>
      <c r="AS15" s="461">
        <f t="shared" si="3"/>
        <v>45585</v>
      </c>
      <c r="AT15" s="461">
        <f t="shared" si="3"/>
        <v>45592</v>
      </c>
      <c r="AU15" s="461">
        <f t="shared" si="3"/>
        <v>45599</v>
      </c>
      <c r="AV15" s="461">
        <f t="shared" ref="AV15:BC21" si="4">AU15+7</f>
        <v>45606</v>
      </c>
      <c r="AW15" s="461">
        <f t="shared" si="4"/>
        <v>45613</v>
      </c>
      <c r="AX15" s="461">
        <f t="shared" si="4"/>
        <v>45620</v>
      </c>
      <c r="AY15" s="461">
        <f t="shared" si="4"/>
        <v>45627</v>
      </c>
      <c r="AZ15" s="461">
        <f t="shared" si="4"/>
        <v>45634</v>
      </c>
      <c r="BA15" s="461">
        <f t="shared" si="4"/>
        <v>45641</v>
      </c>
      <c r="BB15" s="461">
        <f t="shared" si="4"/>
        <v>45648</v>
      </c>
      <c r="BC15" s="463">
        <f>BB15+7</f>
        <v>45655</v>
      </c>
    </row>
    <row r="16" spans="2:55" ht="16" thickBot="1" x14ac:dyDescent="0.4">
      <c r="B16" s="265"/>
      <c r="C16" s="392" t="s">
        <v>374</v>
      </c>
      <c r="D16" s="461">
        <f>BC16+7</f>
        <v>45663</v>
      </c>
      <c r="E16" s="461">
        <f t="shared" si="0"/>
        <v>45670</v>
      </c>
      <c r="F16" s="461">
        <f t="shared" si="0"/>
        <v>45677</v>
      </c>
      <c r="G16" s="461">
        <f t="shared" si="0"/>
        <v>45684</v>
      </c>
      <c r="H16" s="461">
        <f t="shared" si="0"/>
        <v>45691</v>
      </c>
      <c r="I16" s="461">
        <f t="shared" si="0"/>
        <v>45698</v>
      </c>
      <c r="J16" s="461">
        <f t="shared" si="0"/>
        <v>45705</v>
      </c>
      <c r="K16" s="461">
        <f t="shared" si="0"/>
        <v>45712</v>
      </c>
      <c r="L16" s="461">
        <f t="shared" si="0"/>
        <v>45719</v>
      </c>
      <c r="M16" s="461">
        <f t="shared" si="0"/>
        <v>45726</v>
      </c>
      <c r="N16" s="461">
        <f t="shared" ref="N16:N21" si="5">M16+7</f>
        <v>45733</v>
      </c>
      <c r="O16" s="461">
        <f t="shared" ref="O16:O21" si="6">P16-7</f>
        <v>45376</v>
      </c>
      <c r="P16" s="461">
        <f t="shared" ref="P16:AE16" si="7">Q16-7</f>
        <v>45383</v>
      </c>
      <c r="Q16" s="461">
        <f t="shared" si="7"/>
        <v>45390</v>
      </c>
      <c r="R16" s="461">
        <f t="shared" si="7"/>
        <v>45397</v>
      </c>
      <c r="S16" s="461">
        <f t="shared" si="7"/>
        <v>45404</v>
      </c>
      <c r="T16" s="461">
        <f t="shared" si="7"/>
        <v>45411</v>
      </c>
      <c r="U16" s="461">
        <f t="shared" si="7"/>
        <v>45418</v>
      </c>
      <c r="V16" s="461">
        <f t="shared" si="7"/>
        <v>45425</v>
      </c>
      <c r="W16" s="461">
        <f t="shared" si="7"/>
        <v>45432</v>
      </c>
      <c r="X16" s="461">
        <f t="shared" si="7"/>
        <v>45439</v>
      </c>
      <c r="Y16" s="461">
        <f t="shared" si="7"/>
        <v>45446</v>
      </c>
      <c r="Z16" s="461">
        <f t="shared" si="7"/>
        <v>45453</v>
      </c>
      <c r="AA16" s="461">
        <f t="shared" si="7"/>
        <v>45460</v>
      </c>
      <c r="AB16" s="461">
        <f t="shared" si="7"/>
        <v>45467</v>
      </c>
      <c r="AC16" s="461">
        <f t="shared" si="7"/>
        <v>45474</v>
      </c>
      <c r="AD16" s="461">
        <f t="shared" si="7"/>
        <v>45481</v>
      </c>
      <c r="AE16" s="461">
        <f t="shared" si="7"/>
        <v>45488</v>
      </c>
      <c r="AF16" s="461">
        <f t="shared" ref="AF16:AH21" si="8">AG16-7</f>
        <v>45495</v>
      </c>
      <c r="AG16" s="461">
        <f t="shared" si="8"/>
        <v>45502</v>
      </c>
      <c r="AH16" s="461">
        <f t="shared" si="8"/>
        <v>45509</v>
      </c>
      <c r="AI16" s="461">
        <f>AC6</f>
        <v>45516</v>
      </c>
      <c r="AJ16" s="461">
        <f>AI16+7</f>
        <v>45523</v>
      </c>
      <c r="AK16" s="461">
        <f t="shared" si="3"/>
        <v>45530</v>
      </c>
      <c r="AL16" s="461">
        <f t="shared" si="3"/>
        <v>45537</v>
      </c>
      <c r="AM16" s="461">
        <f t="shared" si="3"/>
        <v>45544</v>
      </c>
      <c r="AN16" s="461">
        <f t="shared" si="3"/>
        <v>45551</v>
      </c>
      <c r="AO16" s="461">
        <f t="shared" si="3"/>
        <v>45558</v>
      </c>
      <c r="AP16" s="461">
        <f t="shared" si="3"/>
        <v>45565</v>
      </c>
      <c r="AQ16" s="461">
        <f t="shared" si="3"/>
        <v>45572</v>
      </c>
      <c r="AR16" s="461">
        <f t="shared" si="3"/>
        <v>45579</v>
      </c>
      <c r="AS16" s="461">
        <f t="shared" si="3"/>
        <v>45586</v>
      </c>
      <c r="AT16" s="461">
        <f t="shared" si="3"/>
        <v>45593</v>
      </c>
      <c r="AU16" s="461">
        <f t="shared" si="3"/>
        <v>45600</v>
      </c>
      <c r="AV16" s="461">
        <f t="shared" si="4"/>
        <v>45607</v>
      </c>
      <c r="AW16" s="461">
        <f t="shared" si="4"/>
        <v>45614</v>
      </c>
      <c r="AX16" s="461">
        <f t="shared" si="4"/>
        <v>45621</v>
      </c>
      <c r="AY16" s="461">
        <f t="shared" si="4"/>
        <v>45628</v>
      </c>
      <c r="AZ16" s="461">
        <f t="shared" si="4"/>
        <v>45635</v>
      </c>
      <c r="BA16" s="461">
        <f t="shared" si="4"/>
        <v>45642</v>
      </c>
      <c r="BB16" s="461">
        <f t="shared" si="4"/>
        <v>45649</v>
      </c>
      <c r="BC16" s="463">
        <f>BB16+7</f>
        <v>45656</v>
      </c>
    </row>
    <row r="17" spans="2:55" ht="16" thickBot="1" x14ac:dyDescent="0.4">
      <c r="B17" s="265"/>
      <c r="C17" s="391" t="s">
        <v>375</v>
      </c>
      <c r="D17" s="461">
        <f t="shared" ref="D17:D21" si="9">BC17+7</f>
        <v>45664</v>
      </c>
      <c r="E17" s="461">
        <f t="shared" si="0"/>
        <v>45671</v>
      </c>
      <c r="F17" s="461">
        <f t="shared" si="0"/>
        <v>45678</v>
      </c>
      <c r="G17" s="461">
        <f t="shared" si="0"/>
        <v>45685</v>
      </c>
      <c r="H17" s="461">
        <f t="shared" si="0"/>
        <v>45692</v>
      </c>
      <c r="I17" s="461">
        <f t="shared" si="0"/>
        <v>45699</v>
      </c>
      <c r="J17" s="461">
        <f t="shared" si="0"/>
        <v>45706</v>
      </c>
      <c r="K17" s="461">
        <f t="shared" si="0"/>
        <v>45713</v>
      </c>
      <c r="L17" s="461">
        <f t="shared" si="0"/>
        <v>45720</v>
      </c>
      <c r="M17" s="461">
        <f t="shared" si="0"/>
        <v>45727</v>
      </c>
      <c r="N17" s="461">
        <f t="shared" si="5"/>
        <v>45734</v>
      </c>
      <c r="O17" s="461">
        <f t="shared" si="6"/>
        <v>45377</v>
      </c>
      <c r="P17" s="461">
        <f t="shared" ref="P17:AE17" si="10">Q17-7</f>
        <v>45384</v>
      </c>
      <c r="Q17" s="461">
        <f t="shared" si="10"/>
        <v>45391</v>
      </c>
      <c r="R17" s="461">
        <f t="shared" si="10"/>
        <v>45398</v>
      </c>
      <c r="S17" s="461">
        <f t="shared" si="10"/>
        <v>45405</v>
      </c>
      <c r="T17" s="461">
        <f t="shared" si="10"/>
        <v>45412</v>
      </c>
      <c r="U17" s="461">
        <f t="shared" si="10"/>
        <v>45419</v>
      </c>
      <c r="V17" s="461">
        <f t="shared" si="10"/>
        <v>45426</v>
      </c>
      <c r="W17" s="461">
        <f t="shared" si="10"/>
        <v>45433</v>
      </c>
      <c r="X17" s="461">
        <f t="shared" si="10"/>
        <v>45440</v>
      </c>
      <c r="Y17" s="461">
        <f t="shared" si="10"/>
        <v>45447</v>
      </c>
      <c r="Z17" s="461">
        <f t="shared" si="10"/>
        <v>45454</v>
      </c>
      <c r="AA17" s="461">
        <f t="shared" si="10"/>
        <v>45461</v>
      </c>
      <c r="AB17" s="461">
        <f t="shared" si="10"/>
        <v>45468</v>
      </c>
      <c r="AC17" s="461">
        <f t="shared" si="10"/>
        <v>45475</v>
      </c>
      <c r="AD17" s="461">
        <f t="shared" si="10"/>
        <v>45482</v>
      </c>
      <c r="AE17" s="461">
        <f t="shared" si="10"/>
        <v>45489</v>
      </c>
      <c r="AF17" s="461">
        <f t="shared" si="8"/>
        <v>45496</v>
      </c>
      <c r="AG17" s="461">
        <f t="shared" si="8"/>
        <v>45503</v>
      </c>
      <c r="AH17" s="461">
        <f t="shared" si="8"/>
        <v>45510</v>
      </c>
      <c r="AI17" s="461">
        <f>AI16+1</f>
        <v>45517</v>
      </c>
      <c r="AJ17" s="461">
        <f t="shared" si="3"/>
        <v>45524</v>
      </c>
      <c r="AK17" s="461">
        <f t="shared" si="3"/>
        <v>45531</v>
      </c>
      <c r="AL17" s="461">
        <f t="shared" si="3"/>
        <v>45538</v>
      </c>
      <c r="AM17" s="461">
        <f t="shared" si="3"/>
        <v>45545</v>
      </c>
      <c r="AN17" s="461">
        <f t="shared" si="3"/>
        <v>45552</v>
      </c>
      <c r="AO17" s="461">
        <f t="shared" si="3"/>
        <v>45559</v>
      </c>
      <c r="AP17" s="461">
        <f t="shared" si="3"/>
        <v>45566</v>
      </c>
      <c r="AQ17" s="461">
        <f t="shared" si="3"/>
        <v>45573</v>
      </c>
      <c r="AR17" s="461">
        <f t="shared" si="3"/>
        <v>45580</v>
      </c>
      <c r="AS17" s="461">
        <f t="shared" si="3"/>
        <v>45587</v>
      </c>
      <c r="AT17" s="461">
        <f t="shared" si="3"/>
        <v>45594</v>
      </c>
      <c r="AU17" s="461">
        <f t="shared" si="3"/>
        <v>45601</v>
      </c>
      <c r="AV17" s="461">
        <f t="shared" si="4"/>
        <v>45608</v>
      </c>
      <c r="AW17" s="461">
        <f t="shared" si="4"/>
        <v>45615</v>
      </c>
      <c r="AX17" s="461">
        <f t="shared" si="4"/>
        <v>45622</v>
      </c>
      <c r="AY17" s="461">
        <f t="shared" si="4"/>
        <v>45629</v>
      </c>
      <c r="AZ17" s="461">
        <f t="shared" si="4"/>
        <v>45636</v>
      </c>
      <c r="BA17" s="461">
        <f t="shared" si="4"/>
        <v>45643</v>
      </c>
      <c r="BB17" s="461">
        <f t="shared" si="4"/>
        <v>45650</v>
      </c>
      <c r="BC17" s="463">
        <f t="shared" si="4"/>
        <v>45657</v>
      </c>
    </row>
    <row r="18" spans="2:55" ht="16" thickBot="1" x14ac:dyDescent="0.4">
      <c r="B18" s="265"/>
      <c r="C18" s="392" t="s">
        <v>376</v>
      </c>
      <c r="D18" s="461">
        <f t="shared" si="9"/>
        <v>45665</v>
      </c>
      <c r="E18" s="461">
        <f t="shared" si="0"/>
        <v>45672</v>
      </c>
      <c r="F18" s="461">
        <f t="shared" si="0"/>
        <v>45679</v>
      </c>
      <c r="G18" s="461">
        <f t="shared" si="0"/>
        <v>45686</v>
      </c>
      <c r="H18" s="461">
        <f t="shared" si="0"/>
        <v>45693</v>
      </c>
      <c r="I18" s="461">
        <f t="shared" si="0"/>
        <v>45700</v>
      </c>
      <c r="J18" s="461">
        <f t="shared" si="0"/>
        <v>45707</v>
      </c>
      <c r="K18" s="461">
        <f t="shared" si="0"/>
        <v>45714</v>
      </c>
      <c r="L18" s="461">
        <f t="shared" si="0"/>
        <v>45721</v>
      </c>
      <c r="M18" s="461">
        <f t="shared" si="0"/>
        <v>45728</v>
      </c>
      <c r="N18" s="461">
        <f t="shared" si="5"/>
        <v>45735</v>
      </c>
      <c r="O18" s="461">
        <f t="shared" si="6"/>
        <v>45378</v>
      </c>
      <c r="P18" s="461">
        <f t="shared" ref="P18:AE18" si="11">Q18-7</f>
        <v>45385</v>
      </c>
      <c r="Q18" s="461">
        <f t="shared" si="11"/>
        <v>45392</v>
      </c>
      <c r="R18" s="461">
        <f t="shared" si="11"/>
        <v>45399</v>
      </c>
      <c r="S18" s="461">
        <f t="shared" si="11"/>
        <v>45406</v>
      </c>
      <c r="T18" s="461">
        <f t="shared" si="11"/>
        <v>45413</v>
      </c>
      <c r="U18" s="461">
        <f t="shared" si="11"/>
        <v>45420</v>
      </c>
      <c r="V18" s="461">
        <f t="shared" si="11"/>
        <v>45427</v>
      </c>
      <c r="W18" s="461">
        <f t="shared" si="11"/>
        <v>45434</v>
      </c>
      <c r="X18" s="461">
        <f t="shared" si="11"/>
        <v>45441</v>
      </c>
      <c r="Y18" s="461">
        <f t="shared" si="11"/>
        <v>45448</v>
      </c>
      <c r="Z18" s="461">
        <f t="shared" si="11"/>
        <v>45455</v>
      </c>
      <c r="AA18" s="461">
        <f t="shared" si="11"/>
        <v>45462</v>
      </c>
      <c r="AB18" s="461">
        <f t="shared" si="11"/>
        <v>45469</v>
      </c>
      <c r="AC18" s="461">
        <f t="shared" si="11"/>
        <v>45476</v>
      </c>
      <c r="AD18" s="461">
        <f t="shared" si="11"/>
        <v>45483</v>
      </c>
      <c r="AE18" s="461">
        <f t="shared" si="11"/>
        <v>45490</v>
      </c>
      <c r="AF18" s="461">
        <f t="shared" si="8"/>
        <v>45497</v>
      </c>
      <c r="AG18" s="461">
        <f t="shared" si="8"/>
        <v>45504</v>
      </c>
      <c r="AH18" s="461">
        <f t="shared" si="8"/>
        <v>45511</v>
      </c>
      <c r="AI18" s="461">
        <f t="shared" ref="AI18:AI21" si="12">AI17+1</f>
        <v>45518</v>
      </c>
      <c r="AJ18" s="461">
        <f t="shared" si="3"/>
        <v>45525</v>
      </c>
      <c r="AK18" s="461">
        <f t="shared" si="3"/>
        <v>45532</v>
      </c>
      <c r="AL18" s="461">
        <f t="shared" si="3"/>
        <v>45539</v>
      </c>
      <c r="AM18" s="461">
        <f t="shared" si="3"/>
        <v>45546</v>
      </c>
      <c r="AN18" s="461">
        <f t="shared" si="3"/>
        <v>45553</v>
      </c>
      <c r="AO18" s="461">
        <f t="shared" si="3"/>
        <v>45560</v>
      </c>
      <c r="AP18" s="461">
        <f t="shared" si="3"/>
        <v>45567</v>
      </c>
      <c r="AQ18" s="461">
        <f t="shared" si="3"/>
        <v>45574</v>
      </c>
      <c r="AR18" s="461">
        <f t="shared" si="3"/>
        <v>45581</v>
      </c>
      <c r="AS18" s="461">
        <f t="shared" si="3"/>
        <v>45588</v>
      </c>
      <c r="AT18" s="461">
        <f t="shared" si="3"/>
        <v>45595</v>
      </c>
      <c r="AU18" s="461">
        <f t="shared" si="3"/>
        <v>45602</v>
      </c>
      <c r="AV18" s="461">
        <f t="shared" si="4"/>
        <v>45609</v>
      </c>
      <c r="AW18" s="461">
        <f t="shared" si="4"/>
        <v>45616</v>
      </c>
      <c r="AX18" s="461">
        <f t="shared" si="4"/>
        <v>45623</v>
      </c>
      <c r="AY18" s="461">
        <f t="shared" si="4"/>
        <v>45630</v>
      </c>
      <c r="AZ18" s="461">
        <f t="shared" si="4"/>
        <v>45637</v>
      </c>
      <c r="BA18" s="461">
        <f t="shared" si="4"/>
        <v>45644</v>
      </c>
      <c r="BB18" s="461">
        <f t="shared" si="4"/>
        <v>45651</v>
      </c>
      <c r="BC18" s="463">
        <f t="shared" si="4"/>
        <v>45658</v>
      </c>
    </row>
    <row r="19" spans="2:55" ht="16" thickBot="1" x14ac:dyDescent="0.4">
      <c r="B19" s="265"/>
      <c r="C19" s="393" t="s">
        <v>377</v>
      </c>
      <c r="D19" s="461">
        <f t="shared" si="9"/>
        <v>45666</v>
      </c>
      <c r="E19" s="461">
        <f t="shared" si="0"/>
        <v>45673</v>
      </c>
      <c r="F19" s="461">
        <f t="shared" si="0"/>
        <v>45680</v>
      </c>
      <c r="G19" s="461">
        <f t="shared" si="0"/>
        <v>45687</v>
      </c>
      <c r="H19" s="461">
        <f t="shared" si="0"/>
        <v>45694</v>
      </c>
      <c r="I19" s="461">
        <f t="shared" si="0"/>
        <v>45701</v>
      </c>
      <c r="J19" s="461">
        <f t="shared" si="0"/>
        <v>45708</v>
      </c>
      <c r="K19" s="461">
        <f t="shared" si="0"/>
        <v>45715</v>
      </c>
      <c r="L19" s="461">
        <f t="shared" si="0"/>
        <v>45722</v>
      </c>
      <c r="M19" s="461">
        <f t="shared" si="0"/>
        <v>45729</v>
      </c>
      <c r="N19" s="461">
        <f t="shared" si="5"/>
        <v>45736</v>
      </c>
      <c r="O19" s="461">
        <f t="shared" si="6"/>
        <v>45379</v>
      </c>
      <c r="P19" s="461">
        <f t="shared" ref="P19:AE19" si="13">Q19-7</f>
        <v>45386</v>
      </c>
      <c r="Q19" s="461">
        <f t="shared" si="13"/>
        <v>45393</v>
      </c>
      <c r="R19" s="461">
        <f t="shared" si="13"/>
        <v>45400</v>
      </c>
      <c r="S19" s="461">
        <f t="shared" si="13"/>
        <v>45407</v>
      </c>
      <c r="T19" s="461">
        <f t="shared" si="13"/>
        <v>45414</v>
      </c>
      <c r="U19" s="461">
        <f t="shared" si="13"/>
        <v>45421</v>
      </c>
      <c r="V19" s="461">
        <f t="shared" si="13"/>
        <v>45428</v>
      </c>
      <c r="W19" s="461">
        <f t="shared" si="13"/>
        <v>45435</v>
      </c>
      <c r="X19" s="461">
        <f t="shared" si="13"/>
        <v>45442</v>
      </c>
      <c r="Y19" s="461">
        <f t="shared" si="13"/>
        <v>45449</v>
      </c>
      <c r="Z19" s="461">
        <f t="shared" si="13"/>
        <v>45456</v>
      </c>
      <c r="AA19" s="461">
        <f t="shared" si="13"/>
        <v>45463</v>
      </c>
      <c r="AB19" s="461">
        <f t="shared" si="13"/>
        <v>45470</v>
      </c>
      <c r="AC19" s="461">
        <f t="shared" si="13"/>
        <v>45477</v>
      </c>
      <c r="AD19" s="461">
        <f t="shared" si="13"/>
        <v>45484</v>
      </c>
      <c r="AE19" s="461">
        <f t="shared" si="13"/>
        <v>45491</v>
      </c>
      <c r="AF19" s="461">
        <f t="shared" si="8"/>
        <v>45498</v>
      </c>
      <c r="AG19" s="461">
        <f t="shared" si="8"/>
        <v>45505</v>
      </c>
      <c r="AH19" s="461">
        <f t="shared" si="8"/>
        <v>45512</v>
      </c>
      <c r="AI19" s="461">
        <f t="shared" si="12"/>
        <v>45519</v>
      </c>
      <c r="AJ19" s="461">
        <f t="shared" si="3"/>
        <v>45526</v>
      </c>
      <c r="AK19" s="461">
        <f t="shared" si="3"/>
        <v>45533</v>
      </c>
      <c r="AL19" s="461">
        <f t="shared" si="3"/>
        <v>45540</v>
      </c>
      <c r="AM19" s="461">
        <f t="shared" si="3"/>
        <v>45547</v>
      </c>
      <c r="AN19" s="461">
        <f t="shared" si="3"/>
        <v>45554</v>
      </c>
      <c r="AO19" s="461">
        <f t="shared" si="3"/>
        <v>45561</v>
      </c>
      <c r="AP19" s="461">
        <f t="shared" si="3"/>
        <v>45568</v>
      </c>
      <c r="AQ19" s="461">
        <f t="shared" si="3"/>
        <v>45575</v>
      </c>
      <c r="AR19" s="461">
        <f t="shared" si="3"/>
        <v>45582</v>
      </c>
      <c r="AS19" s="461">
        <f t="shared" si="3"/>
        <v>45589</v>
      </c>
      <c r="AT19" s="461">
        <f t="shared" si="3"/>
        <v>45596</v>
      </c>
      <c r="AU19" s="461">
        <f t="shared" si="3"/>
        <v>45603</v>
      </c>
      <c r="AV19" s="461">
        <f t="shared" si="4"/>
        <v>45610</v>
      </c>
      <c r="AW19" s="461">
        <f t="shared" si="4"/>
        <v>45617</v>
      </c>
      <c r="AX19" s="461">
        <f t="shared" si="4"/>
        <v>45624</v>
      </c>
      <c r="AY19" s="461">
        <f t="shared" si="4"/>
        <v>45631</v>
      </c>
      <c r="AZ19" s="461">
        <f t="shared" si="4"/>
        <v>45638</v>
      </c>
      <c r="BA19" s="461">
        <f t="shared" si="4"/>
        <v>45645</v>
      </c>
      <c r="BB19" s="461">
        <f t="shared" si="4"/>
        <v>45652</v>
      </c>
      <c r="BC19" s="463">
        <f t="shared" si="4"/>
        <v>45659</v>
      </c>
    </row>
    <row r="20" spans="2:55" ht="16" thickBot="1" x14ac:dyDescent="0.4">
      <c r="B20" s="265"/>
      <c r="C20" s="391" t="s">
        <v>378</v>
      </c>
      <c r="D20" s="461">
        <f t="shared" si="9"/>
        <v>45667</v>
      </c>
      <c r="E20" s="461">
        <f t="shared" si="0"/>
        <v>45674</v>
      </c>
      <c r="F20" s="461">
        <f t="shared" si="0"/>
        <v>45681</v>
      </c>
      <c r="G20" s="461">
        <f t="shared" si="0"/>
        <v>45688</v>
      </c>
      <c r="H20" s="461">
        <f t="shared" si="0"/>
        <v>45695</v>
      </c>
      <c r="I20" s="461">
        <f t="shared" si="0"/>
        <v>45702</v>
      </c>
      <c r="J20" s="461">
        <f t="shared" si="0"/>
        <v>45709</v>
      </c>
      <c r="K20" s="461">
        <f t="shared" si="0"/>
        <v>45716</v>
      </c>
      <c r="L20" s="461">
        <f t="shared" si="0"/>
        <v>45723</v>
      </c>
      <c r="M20" s="461">
        <f t="shared" si="0"/>
        <v>45730</v>
      </c>
      <c r="N20" s="461">
        <f t="shared" si="5"/>
        <v>45737</v>
      </c>
      <c r="O20" s="461">
        <f t="shared" si="6"/>
        <v>45380</v>
      </c>
      <c r="P20" s="461">
        <f t="shared" ref="P20:AE20" si="14">Q20-7</f>
        <v>45387</v>
      </c>
      <c r="Q20" s="461">
        <f t="shared" si="14"/>
        <v>45394</v>
      </c>
      <c r="R20" s="461">
        <f t="shared" si="14"/>
        <v>45401</v>
      </c>
      <c r="S20" s="461">
        <f t="shared" si="14"/>
        <v>45408</v>
      </c>
      <c r="T20" s="461">
        <f t="shared" si="14"/>
        <v>45415</v>
      </c>
      <c r="U20" s="461">
        <f t="shared" si="14"/>
        <v>45422</v>
      </c>
      <c r="V20" s="461">
        <f t="shared" si="14"/>
        <v>45429</v>
      </c>
      <c r="W20" s="461">
        <f t="shared" si="14"/>
        <v>45436</v>
      </c>
      <c r="X20" s="461">
        <f t="shared" si="14"/>
        <v>45443</v>
      </c>
      <c r="Y20" s="461">
        <f t="shared" si="14"/>
        <v>45450</v>
      </c>
      <c r="Z20" s="461">
        <f t="shared" si="14"/>
        <v>45457</v>
      </c>
      <c r="AA20" s="461">
        <f t="shared" si="14"/>
        <v>45464</v>
      </c>
      <c r="AB20" s="461">
        <f t="shared" si="14"/>
        <v>45471</v>
      </c>
      <c r="AC20" s="461">
        <f t="shared" si="14"/>
        <v>45478</v>
      </c>
      <c r="AD20" s="461">
        <f t="shared" si="14"/>
        <v>45485</v>
      </c>
      <c r="AE20" s="461">
        <f t="shared" si="14"/>
        <v>45492</v>
      </c>
      <c r="AF20" s="461">
        <f t="shared" si="8"/>
        <v>45499</v>
      </c>
      <c r="AG20" s="461">
        <f t="shared" si="8"/>
        <v>45506</v>
      </c>
      <c r="AH20" s="461">
        <f t="shared" si="8"/>
        <v>45513</v>
      </c>
      <c r="AI20" s="461">
        <f t="shared" si="12"/>
        <v>45520</v>
      </c>
      <c r="AJ20" s="461">
        <f t="shared" si="3"/>
        <v>45527</v>
      </c>
      <c r="AK20" s="461">
        <f t="shared" si="3"/>
        <v>45534</v>
      </c>
      <c r="AL20" s="461">
        <f t="shared" si="3"/>
        <v>45541</v>
      </c>
      <c r="AM20" s="461">
        <f t="shared" si="3"/>
        <v>45548</v>
      </c>
      <c r="AN20" s="461">
        <f t="shared" si="3"/>
        <v>45555</v>
      </c>
      <c r="AO20" s="461">
        <f t="shared" si="3"/>
        <v>45562</v>
      </c>
      <c r="AP20" s="461">
        <f t="shared" si="3"/>
        <v>45569</v>
      </c>
      <c r="AQ20" s="461">
        <f t="shared" si="3"/>
        <v>45576</v>
      </c>
      <c r="AR20" s="461">
        <f t="shared" si="3"/>
        <v>45583</v>
      </c>
      <c r="AS20" s="461">
        <f t="shared" si="3"/>
        <v>45590</v>
      </c>
      <c r="AT20" s="461">
        <f t="shared" si="3"/>
        <v>45597</v>
      </c>
      <c r="AU20" s="461">
        <f t="shared" si="3"/>
        <v>45604</v>
      </c>
      <c r="AV20" s="461">
        <f t="shared" si="4"/>
        <v>45611</v>
      </c>
      <c r="AW20" s="461">
        <f t="shared" si="4"/>
        <v>45618</v>
      </c>
      <c r="AX20" s="461">
        <f t="shared" si="4"/>
        <v>45625</v>
      </c>
      <c r="AY20" s="461">
        <f t="shared" si="4"/>
        <v>45632</v>
      </c>
      <c r="AZ20" s="461">
        <f t="shared" si="4"/>
        <v>45639</v>
      </c>
      <c r="BA20" s="461">
        <f t="shared" si="4"/>
        <v>45646</v>
      </c>
      <c r="BB20" s="461">
        <f t="shared" si="4"/>
        <v>45653</v>
      </c>
      <c r="BC20" s="463">
        <f t="shared" si="4"/>
        <v>45660</v>
      </c>
    </row>
    <row r="21" spans="2:55" ht="16" thickBot="1" x14ac:dyDescent="0.4">
      <c r="B21" s="265"/>
      <c r="C21" s="394" t="s">
        <v>379</v>
      </c>
      <c r="D21" s="461">
        <f t="shared" si="9"/>
        <v>45668</v>
      </c>
      <c r="E21" s="461">
        <f t="shared" si="0"/>
        <v>45675</v>
      </c>
      <c r="F21" s="461">
        <f t="shared" si="0"/>
        <v>45682</v>
      </c>
      <c r="G21" s="461">
        <f t="shared" si="0"/>
        <v>45689</v>
      </c>
      <c r="H21" s="461">
        <f t="shared" si="0"/>
        <v>45696</v>
      </c>
      <c r="I21" s="461">
        <f t="shared" si="0"/>
        <v>45703</v>
      </c>
      <c r="J21" s="461">
        <f t="shared" si="0"/>
        <v>45710</v>
      </c>
      <c r="K21" s="461">
        <f t="shared" si="0"/>
        <v>45717</v>
      </c>
      <c r="L21" s="461">
        <f t="shared" si="0"/>
        <v>45724</v>
      </c>
      <c r="M21" s="461">
        <f t="shared" si="0"/>
        <v>45731</v>
      </c>
      <c r="N21" s="461">
        <f t="shared" si="5"/>
        <v>45738</v>
      </c>
      <c r="O21" s="461">
        <f t="shared" si="6"/>
        <v>45381</v>
      </c>
      <c r="P21" s="461">
        <f t="shared" ref="P21:AE21" si="15">Q21-7</f>
        <v>45388</v>
      </c>
      <c r="Q21" s="461">
        <f t="shared" si="15"/>
        <v>45395</v>
      </c>
      <c r="R21" s="461">
        <f t="shared" si="15"/>
        <v>45402</v>
      </c>
      <c r="S21" s="461">
        <f t="shared" si="15"/>
        <v>45409</v>
      </c>
      <c r="T21" s="461">
        <f t="shared" si="15"/>
        <v>45416</v>
      </c>
      <c r="U21" s="461">
        <f t="shared" si="15"/>
        <v>45423</v>
      </c>
      <c r="V21" s="461">
        <f t="shared" si="15"/>
        <v>45430</v>
      </c>
      <c r="W21" s="461">
        <f t="shared" si="15"/>
        <v>45437</v>
      </c>
      <c r="X21" s="461">
        <f t="shared" si="15"/>
        <v>45444</v>
      </c>
      <c r="Y21" s="461">
        <f t="shared" si="15"/>
        <v>45451</v>
      </c>
      <c r="Z21" s="461">
        <f t="shared" si="15"/>
        <v>45458</v>
      </c>
      <c r="AA21" s="461">
        <f t="shared" si="15"/>
        <v>45465</v>
      </c>
      <c r="AB21" s="461">
        <f t="shared" si="15"/>
        <v>45472</v>
      </c>
      <c r="AC21" s="461">
        <f t="shared" si="15"/>
        <v>45479</v>
      </c>
      <c r="AD21" s="461">
        <f t="shared" si="15"/>
        <v>45486</v>
      </c>
      <c r="AE21" s="461">
        <f t="shared" si="15"/>
        <v>45493</v>
      </c>
      <c r="AF21" s="461">
        <f t="shared" si="8"/>
        <v>45500</v>
      </c>
      <c r="AG21" s="461">
        <f t="shared" si="8"/>
        <v>45507</v>
      </c>
      <c r="AH21" s="461">
        <f t="shared" si="8"/>
        <v>45514</v>
      </c>
      <c r="AI21" s="461">
        <f t="shared" si="12"/>
        <v>45521</v>
      </c>
      <c r="AJ21" s="461">
        <f t="shared" si="3"/>
        <v>45528</v>
      </c>
      <c r="AK21" s="461">
        <f t="shared" si="3"/>
        <v>45535</v>
      </c>
      <c r="AL21" s="461">
        <f t="shared" si="3"/>
        <v>45542</v>
      </c>
      <c r="AM21" s="461">
        <f t="shared" si="3"/>
        <v>45549</v>
      </c>
      <c r="AN21" s="461">
        <f t="shared" si="3"/>
        <v>45556</v>
      </c>
      <c r="AO21" s="461">
        <f t="shared" si="3"/>
        <v>45563</v>
      </c>
      <c r="AP21" s="461">
        <f t="shared" si="3"/>
        <v>45570</v>
      </c>
      <c r="AQ21" s="461">
        <f t="shared" si="3"/>
        <v>45577</v>
      </c>
      <c r="AR21" s="461">
        <f t="shared" si="3"/>
        <v>45584</v>
      </c>
      <c r="AS21" s="461">
        <f t="shared" si="3"/>
        <v>45591</v>
      </c>
      <c r="AT21" s="461">
        <f t="shared" si="3"/>
        <v>45598</v>
      </c>
      <c r="AU21" s="461">
        <f t="shared" si="3"/>
        <v>45605</v>
      </c>
      <c r="AV21" s="461">
        <f t="shared" si="4"/>
        <v>45612</v>
      </c>
      <c r="AW21" s="461">
        <f t="shared" si="4"/>
        <v>45619</v>
      </c>
      <c r="AX21" s="461">
        <f t="shared" si="4"/>
        <v>45626</v>
      </c>
      <c r="AY21" s="461">
        <f t="shared" si="4"/>
        <v>45633</v>
      </c>
      <c r="AZ21" s="461">
        <f t="shared" si="4"/>
        <v>45640</v>
      </c>
      <c r="BA21" s="461">
        <f t="shared" si="4"/>
        <v>45647</v>
      </c>
      <c r="BB21" s="461">
        <f t="shared" si="4"/>
        <v>45654</v>
      </c>
      <c r="BC21" s="463">
        <f t="shared" si="4"/>
        <v>45661</v>
      </c>
    </row>
    <row r="22" spans="2:55" ht="21" thickTop="1" thickBot="1" x14ac:dyDescent="0.45">
      <c r="B22" s="265"/>
      <c r="C22" s="847" t="s">
        <v>359</v>
      </c>
      <c r="D22" s="848"/>
      <c r="E22" s="848"/>
      <c r="F22" s="848"/>
      <c r="G22" s="848"/>
      <c r="H22" s="848"/>
      <c r="I22" s="848"/>
      <c r="J22" s="848"/>
      <c r="K22" s="848"/>
      <c r="L22" s="849"/>
      <c r="M22" s="849"/>
      <c r="N22" s="849"/>
      <c r="O22" s="848"/>
      <c r="P22" s="848"/>
      <c r="Q22" s="848"/>
      <c r="R22" s="848"/>
      <c r="S22" s="848"/>
      <c r="T22" s="848"/>
      <c r="U22" s="848"/>
      <c r="V22" s="848"/>
      <c r="W22" s="848"/>
      <c r="X22" s="848"/>
      <c r="Y22" s="848"/>
      <c r="Z22" s="848"/>
      <c r="AA22" s="848"/>
      <c r="AB22" s="848"/>
      <c r="AC22" s="848"/>
      <c r="AD22" s="848"/>
      <c r="AE22" s="848"/>
      <c r="AF22" s="848"/>
      <c r="AG22" s="848"/>
      <c r="AH22" s="848"/>
      <c r="AI22" s="848"/>
      <c r="AJ22" s="848"/>
      <c r="AK22" s="848"/>
      <c r="AL22" s="848"/>
      <c r="AM22" s="848"/>
      <c r="AN22" s="848"/>
      <c r="AO22" s="848"/>
      <c r="AP22" s="848"/>
      <c r="AQ22" s="848"/>
      <c r="AR22" s="848"/>
      <c r="AS22" s="848"/>
      <c r="AT22" s="848"/>
      <c r="AU22" s="848"/>
      <c r="AV22" s="848"/>
      <c r="AW22" s="848"/>
      <c r="AX22" s="848"/>
      <c r="AY22" s="848"/>
      <c r="AZ22" s="848"/>
      <c r="BA22" s="848"/>
      <c r="BB22" s="848"/>
      <c r="BC22" s="850"/>
    </row>
    <row r="23" spans="2:55" ht="23.5" thickTop="1" thickBot="1" x14ac:dyDescent="0.4">
      <c r="B23" s="265"/>
      <c r="C23" s="448" t="s">
        <v>380</v>
      </c>
      <c r="D23" s="723" t="s">
        <v>381</v>
      </c>
      <c r="E23" s="724"/>
      <c r="F23" s="724"/>
      <c r="G23" s="724"/>
      <c r="H23" s="724"/>
      <c r="I23" s="724"/>
      <c r="J23" s="724"/>
      <c r="K23" s="724"/>
      <c r="L23" s="723" t="s">
        <v>382</v>
      </c>
      <c r="M23" s="724"/>
      <c r="N23" s="725"/>
      <c r="O23" s="723" t="s">
        <v>385</v>
      </c>
      <c r="P23" s="724"/>
      <c r="Q23" s="724"/>
      <c r="R23" s="725"/>
      <c r="S23" s="724" t="s">
        <v>466</v>
      </c>
      <c r="T23" s="724"/>
      <c r="U23" s="724"/>
      <c r="V23" s="724"/>
      <c r="W23" s="724"/>
      <c r="X23" s="724"/>
      <c r="Y23" s="724"/>
      <c r="Z23" s="724"/>
      <c r="AA23" s="724"/>
      <c r="AB23" s="724"/>
      <c r="AC23" s="724"/>
      <c r="AD23" s="724"/>
      <c r="AE23" s="724"/>
      <c r="AF23" s="724"/>
      <c r="AG23" s="724"/>
      <c r="AH23" s="725"/>
      <c r="AI23" s="724" t="s">
        <v>383</v>
      </c>
      <c r="AJ23" s="724"/>
      <c r="AK23" s="724"/>
      <c r="AL23" s="725"/>
      <c r="AM23" s="471"/>
      <c r="AN23" s="470"/>
      <c r="AO23" s="470"/>
      <c r="AP23" s="470"/>
      <c r="AQ23" s="470"/>
      <c r="AR23" s="470"/>
      <c r="AS23" s="470"/>
      <c r="AT23" s="470"/>
      <c r="AU23" s="470"/>
      <c r="AV23" s="723" t="s">
        <v>381</v>
      </c>
      <c r="AW23" s="724"/>
      <c r="AX23" s="724"/>
      <c r="AY23" s="724"/>
      <c r="AZ23" s="724"/>
      <c r="BA23" s="724"/>
      <c r="BB23" s="724"/>
      <c r="BC23" s="725"/>
    </row>
    <row r="24" spans="2:55" ht="18.5" thickTop="1" thickBot="1" x14ac:dyDescent="0.4">
      <c r="B24" s="265"/>
      <c r="C24" s="395" t="s">
        <v>386</v>
      </c>
      <c r="D24" s="717">
        <v>12</v>
      </c>
      <c r="E24" s="715"/>
      <c r="F24" s="715"/>
      <c r="G24" s="715">
        <v>13</v>
      </c>
      <c r="H24" s="715"/>
      <c r="I24" s="716"/>
      <c r="J24" s="717">
        <v>14</v>
      </c>
      <c r="K24" s="718"/>
      <c r="L24" s="714">
        <v>15</v>
      </c>
      <c r="M24" s="715"/>
      <c r="N24" s="716"/>
      <c r="O24" s="717">
        <v>1</v>
      </c>
      <c r="P24" s="715"/>
      <c r="Q24" s="715"/>
      <c r="R24" s="716"/>
      <c r="S24" s="396">
        <v>2</v>
      </c>
      <c r="T24" s="717">
        <v>3</v>
      </c>
      <c r="U24" s="715"/>
      <c r="V24" s="715"/>
      <c r="W24" s="715"/>
      <c r="X24" s="715"/>
      <c r="Y24" s="715">
        <v>4</v>
      </c>
      <c r="Z24" s="715"/>
      <c r="AA24" s="715"/>
      <c r="AB24" s="715"/>
      <c r="AC24" s="715"/>
      <c r="AD24" s="715"/>
      <c r="AE24" s="715"/>
      <c r="AF24" s="715"/>
      <c r="AG24" s="715"/>
      <c r="AH24" s="716"/>
      <c r="AI24" s="836">
        <v>5</v>
      </c>
      <c r="AJ24" s="837"/>
      <c r="AK24" s="837"/>
      <c r="AL24" s="838"/>
      <c r="AM24" s="717">
        <v>6</v>
      </c>
      <c r="AN24" s="715"/>
      <c r="AO24" s="716"/>
      <c r="AP24" s="717">
        <v>7</v>
      </c>
      <c r="AQ24" s="715"/>
      <c r="AR24" s="716"/>
      <c r="AS24" s="717">
        <v>8</v>
      </c>
      <c r="AT24" s="715"/>
      <c r="AU24" s="716"/>
      <c r="AV24" s="717">
        <v>9</v>
      </c>
      <c r="AW24" s="715"/>
      <c r="AX24" s="716"/>
      <c r="AY24" s="717">
        <v>10</v>
      </c>
      <c r="AZ24" s="715"/>
      <c r="BA24" s="716"/>
      <c r="BB24" s="715">
        <v>11</v>
      </c>
      <c r="BC24" s="716"/>
    </row>
    <row r="25" spans="2:55" ht="18.5" thickTop="1" thickBot="1" x14ac:dyDescent="0.4">
      <c r="B25" s="265"/>
      <c r="C25" s="395" t="s">
        <v>387</v>
      </c>
      <c r="D25" s="719" t="s">
        <v>388</v>
      </c>
      <c r="E25" s="727"/>
      <c r="F25" s="727"/>
      <c r="G25" s="727" t="s">
        <v>388</v>
      </c>
      <c r="H25" s="727"/>
      <c r="I25" s="720"/>
      <c r="J25" s="719" t="s">
        <v>408</v>
      </c>
      <c r="K25" s="720"/>
      <c r="L25" s="719" t="s">
        <v>382</v>
      </c>
      <c r="M25" s="727"/>
      <c r="N25" s="720"/>
      <c r="O25" s="719" t="s">
        <v>389</v>
      </c>
      <c r="P25" s="727"/>
      <c r="Q25" s="727"/>
      <c r="R25" s="720"/>
      <c r="S25" s="472" t="s">
        <v>467</v>
      </c>
      <c r="T25" s="719" t="s">
        <v>468</v>
      </c>
      <c r="U25" s="727"/>
      <c r="V25" s="727"/>
      <c r="W25" s="727"/>
      <c r="X25" s="720"/>
      <c r="Y25" s="833" t="s">
        <v>390</v>
      </c>
      <c r="Z25" s="834"/>
      <c r="AA25" s="834"/>
      <c r="AB25" s="834"/>
      <c r="AC25" s="834"/>
      <c r="AD25" s="834"/>
      <c r="AE25" s="834"/>
      <c r="AF25" s="834"/>
      <c r="AG25" s="834"/>
      <c r="AH25" s="835"/>
      <c r="AI25" s="833" t="s">
        <v>391</v>
      </c>
      <c r="AJ25" s="834"/>
      <c r="AK25" s="834"/>
      <c r="AL25" s="835"/>
      <c r="AM25" s="719" t="s">
        <v>388</v>
      </c>
      <c r="AN25" s="727"/>
      <c r="AO25" s="720"/>
      <c r="AP25" s="719" t="s">
        <v>392</v>
      </c>
      <c r="AQ25" s="727"/>
      <c r="AR25" s="720"/>
      <c r="AS25" s="719" t="s">
        <v>392</v>
      </c>
      <c r="AT25" s="727"/>
      <c r="AU25" s="720"/>
      <c r="AV25" s="719" t="s">
        <v>388</v>
      </c>
      <c r="AW25" s="727"/>
      <c r="AX25" s="720"/>
      <c r="AY25" s="719" t="s">
        <v>388</v>
      </c>
      <c r="AZ25" s="727"/>
      <c r="BA25" s="720"/>
      <c r="BB25" s="728" t="s">
        <v>388</v>
      </c>
      <c r="BC25" s="729"/>
    </row>
    <row r="26" spans="2:55" ht="18.5" thickTop="1" thickBot="1" x14ac:dyDescent="0.4">
      <c r="B26" s="265"/>
      <c r="C26" s="395" t="s">
        <v>393</v>
      </c>
      <c r="D26" s="397">
        <f>WEEKNUM(D15,1)</f>
        <v>2</v>
      </c>
      <c r="E26" s="398">
        <f t="shared" ref="E26:BC26" si="16">WEEKNUM(E15,1)</f>
        <v>3</v>
      </c>
      <c r="F26" s="398">
        <f t="shared" si="16"/>
        <v>4</v>
      </c>
      <c r="G26" s="399">
        <f t="shared" si="16"/>
        <v>5</v>
      </c>
      <c r="H26" s="397">
        <f>WEEKNUM(H15,1)</f>
        <v>6</v>
      </c>
      <c r="I26" s="399">
        <f>WEEKNUM(I15,1)</f>
        <v>7</v>
      </c>
      <c r="J26" s="397">
        <f t="shared" si="16"/>
        <v>8</v>
      </c>
      <c r="K26" s="398">
        <f t="shared" si="16"/>
        <v>9</v>
      </c>
      <c r="L26" s="398">
        <f t="shared" si="16"/>
        <v>10</v>
      </c>
      <c r="M26" s="399">
        <f t="shared" si="16"/>
        <v>11</v>
      </c>
      <c r="N26" s="397">
        <f t="shared" si="16"/>
        <v>12</v>
      </c>
      <c r="O26" s="400">
        <f t="shared" si="16"/>
        <v>13</v>
      </c>
      <c r="P26" s="400">
        <f t="shared" si="16"/>
        <v>14</v>
      </c>
      <c r="Q26" s="400">
        <f t="shared" si="16"/>
        <v>15</v>
      </c>
      <c r="R26" s="400">
        <f t="shared" si="16"/>
        <v>16</v>
      </c>
      <c r="S26" s="398">
        <f t="shared" si="16"/>
        <v>17</v>
      </c>
      <c r="T26" s="398">
        <f t="shared" si="16"/>
        <v>18</v>
      </c>
      <c r="U26" s="398">
        <f t="shared" si="16"/>
        <v>19</v>
      </c>
      <c r="V26" s="398">
        <f t="shared" si="16"/>
        <v>20</v>
      </c>
      <c r="W26" s="398">
        <f t="shared" si="16"/>
        <v>21</v>
      </c>
      <c r="X26" s="399">
        <f t="shared" si="16"/>
        <v>22</v>
      </c>
      <c r="Y26" s="397">
        <f t="shared" si="16"/>
        <v>23</v>
      </c>
      <c r="Z26" s="398">
        <f t="shared" si="16"/>
        <v>24</v>
      </c>
      <c r="AA26" s="398">
        <f t="shared" si="16"/>
        <v>25</v>
      </c>
      <c r="AB26" s="398">
        <f t="shared" si="16"/>
        <v>26</v>
      </c>
      <c r="AC26" s="398">
        <f t="shared" si="16"/>
        <v>27</v>
      </c>
      <c r="AD26" s="398">
        <f t="shared" si="16"/>
        <v>28</v>
      </c>
      <c r="AE26" s="398">
        <f t="shared" si="16"/>
        <v>29</v>
      </c>
      <c r="AF26" s="398">
        <f t="shared" si="16"/>
        <v>30</v>
      </c>
      <c r="AG26" s="398">
        <f t="shared" si="16"/>
        <v>31</v>
      </c>
      <c r="AH26" s="399">
        <f t="shared" si="16"/>
        <v>32</v>
      </c>
      <c r="AI26" s="397">
        <f t="shared" si="16"/>
        <v>33</v>
      </c>
      <c r="AJ26" s="398">
        <f t="shared" si="16"/>
        <v>34</v>
      </c>
      <c r="AK26" s="398">
        <f t="shared" si="16"/>
        <v>35</v>
      </c>
      <c r="AL26" s="399">
        <f t="shared" si="16"/>
        <v>36</v>
      </c>
      <c r="AM26" s="397">
        <f t="shared" si="16"/>
        <v>37</v>
      </c>
      <c r="AN26" s="398">
        <f t="shared" si="16"/>
        <v>38</v>
      </c>
      <c r="AO26" s="399">
        <f t="shared" si="16"/>
        <v>39</v>
      </c>
      <c r="AP26" s="478">
        <f t="shared" si="16"/>
        <v>40</v>
      </c>
      <c r="AQ26" s="400">
        <f t="shared" si="16"/>
        <v>41</v>
      </c>
      <c r="AR26" s="399">
        <f t="shared" si="16"/>
        <v>42</v>
      </c>
      <c r="AS26" s="397">
        <f t="shared" si="16"/>
        <v>43</v>
      </c>
      <c r="AT26" s="402">
        <f t="shared" si="16"/>
        <v>44</v>
      </c>
      <c r="AU26" s="484">
        <f t="shared" si="16"/>
        <v>45</v>
      </c>
      <c r="AV26" s="397">
        <f t="shared" si="16"/>
        <v>46</v>
      </c>
      <c r="AW26" s="401">
        <f t="shared" si="16"/>
        <v>47</v>
      </c>
      <c r="AX26" s="473">
        <f t="shared" si="16"/>
        <v>48</v>
      </c>
      <c r="AY26" s="397">
        <f t="shared" si="16"/>
        <v>49</v>
      </c>
      <c r="AZ26" s="401">
        <f t="shared" si="16"/>
        <v>50</v>
      </c>
      <c r="BA26" s="399">
        <f t="shared" si="16"/>
        <v>51</v>
      </c>
      <c r="BB26" s="401">
        <f t="shared" si="16"/>
        <v>52</v>
      </c>
      <c r="BC26" s="399">
        <f t="shared" si="16"/>
        <v>53</v>
      </c>
    </row>
    <row r="27" spans="2:55" ht="18" thickBot="1" x14ac:dyDescent="0.4">
      <c r="B27" s="265"/>
      <c r="C27" s="403" t="s">
        <v>394</v>
      </c>
      <c r="D27" s="404">
        <v>1</v>
      </c>
      <c r="E27" s="405">
        <v>2</v>
      </c>
      <c r="F27" s="405">
        <v>3</v>
      </c>
      <c r="G27" s="406">
        <v>4</v>
      </c>
      <c r="H27" s="404">
        <v>5</v>
      </c>
      <c r="I27" s="406">
        <v>6</v>
      </c>
      <c r="J27" s="404">
        <v>7</v>
      </c>
      <c r="K27" s="405">
        <v>8</v>
      </c>
      <c r="L27" s="405">
        <v>9</v>
      </c>
      <c r="M27" s="406">
        <v>10</v>
      </c>
      <c r="N27" s="404">
        <v>11</v>
      </c>
      <c r="O27" s="405">
        <v>12</v>
      </c>
      <c r="P27" s="405">
        <v>13</v>
      </c>
      <c r="Q27" s="405">
        <v>14</v>
      </c>
      <c r="R27" s="405">
        <v>15</v>
      </c>
      <c r="S27" s="405">
        <v>16</v>
      </c>
      <c r="T27" s="405">
        <v>17</v>
      </c>
      <c r="U27" s="405">
        <v>18</v>
      </c>
      <c r="V27" s="405">
        <v>19</v>
      </c>
      <c r="W27" s="405">
        <v>20</v>
      </c>
      <c r="X27" s="406">
        <v>21</v>
      </c>
      <c r="Y27" s="404">
        <v>22</v>
      </c>
      <c r="Z27" s="405">
        <v>23</v>
      </c>
      <c r="AA27" s="405">
        <v>24</v>
      </c>
      <c r="AB27" s="405">
        <v>25</v>
      </c>
      <c r="AC27" s="405">
        <v>26</v>
      </c>
      <c r="AD27" s="405">
        <v>27</v>
      </c>
      <c r="AE27" s="405">
        <v>28</v>
      </c>
      <c r="AF27" s="405">
        <v>29</v>
      </c>
      <c r="AG27" s="405">
        <v>30</v>
      </c>
      <c r="AH27" s="406">
        <v>31</v>
      </c>
      <c r="AI27" s="404">
        <v>32</v>
      </c>
      <c r="AJ27" s="405">
        <v>33</v>
      </c>
      <c r="AK27" s="405">
        <v>34</v>
      </c>
      <c r="AL27" s="406">
        <v>35</v>
      </c>
      <c r="AM27" s="404">
        <v>36</v>
      </c>
      <c r="AN27" s="405">
        <v>37</v>
      </c>
      <c r="AO27" s="406">
        <v>38</v>
      </c>
      <c r="AP27" s="479">
        <v>39</v>
      </c>
      <c r="AQ27" s="405">
        <v>40</v>
      </c>
      <c r="AR27" s="406">
        <v>41</v>
      </c>
      <c r="AS27" s="404">
        <v>42</v>
      </c>
      <c r="AT27" s="483">
        <v>43</v>
      </c>
      <c r="AU27" s="406">
        <v>44</v>
      </c>
      <c r="AV27" s="404">
        <v>45</v>
      </c>
      <c r="AW27" s="407">
        <v>46</v>
      </c>
      <c r="AX27" s="474">
        <v>47</v>
      </c>
      <c r="AY27" s="397">
        <v>48</v>
      </c>
      <c r="AZ27" s="401">
        <v>49</v>
      </c>
      <c r="BA27" s="399">
        <v>50</v>
      </c>
      <c r="BB27" s="401">
        <v>51</v>
      </c>
      <c r="BC27" s="399">
        <v>52</v>
      </c>
    </row>
    <row r="28" spans="2:55" ht="29" customHeight="1" thickTop="1" x14ac:dyDescent="0.35">
      <c r="B28" s="265"/>
      <c r="C28" s="830" t="s">
        <v>395</v>
      </c>
      <c r="D28" s="807" t="s">
        <v>455</v>
      </c>
      <c r="E28" s="815" t="s">
        <v>456</v>
      </c>
      <c r="F28" s="815" t="s">
        <v>457</v>
      </c>
      <c r="G28" s="811" t="s">
        <v>458</v>
      </c>
      <c r="H28" s="826" t="s">
        <v>459</v>
      </c>
      <c r="I28" s="825" t="s">
        <v>460</v>
      </c>
      <c r="J28" s="826" t="s">
        <v>462</v>
      </c>
      <c r="K28" s="824" t="s">
        <v>359</v>
      </c>
      <c r="L28" s="824" t="s">
        <v>463</v>
      </c>
      <c r="M28" s="825" t="s">
        <v>463</v>
      </c>
      <c r="N28" s="826" t="s">
        <v>464</v>
      </c>
      <c r="O28" s="824" t="s">
        <v>359</v>
      </c>
      <c r="P28" s="824" t="s">
        <v>359</v>
      </c>
      <c r="Q28" s="824" t="s">
        <v>359</v>
      </c>
      <c r="R28" s="824" t="s">
        <v>359</v>
      </c>
      <c r="S28" s="824" t="s">
        <v>359</v>
      </c>
      <c r="T28" s="824" t="s">
        <v>359</v>
      </c>
      <c r="U28" s="824" t="s">
        <v>359</v>
      </c>
      <c r="V28" s="824" t="s">
        <v>359</v>
      </c>
      <c r="W28" s="824" t="s">
        <v>359</v>
      </c>
      <c r="X28" s="825" t="s">
        <v>359</v>
      </c>
      <c r="Y28" s="826" t="s">
        <v>359</v>
      </c>
      <c r="Z28" s="824" t="s">
        <v>359</v>
      </c>
      <c r="AA28" s="824" t="s">
        <v>359</v>
      </c>
      <c r="AB28" s="824" t="s">
        <v>359</v>
      </c>
      <c r="AC28" s="824" t="s">
        <v>359</v>
      </c>
      <c r="AD28" s="824" t="s">
        <v>359</v>
      </c>
      <c r="AE28" s="824" t="s">
        <v>359</v>
      </c>
      <c r="AF28" s="824" t="s">
        <v>359</v>
      </c>
      <c r="AG28" s="824"/>
      <c r="AH28" s="811"/>
      <c r="AI28" s="807"/>
      <c r="AJ28" s="815"/>
      <c r="AK28" s="815"/>
      <c r="AL28" s="811"/>
      <c r="AM28" s="807"/>
      <c r="AN28" s="820"/>
      <c r="AO28" s="811"/>
      <c r="AP28" s="822"/>
      <c r="AQ28" s="815"/>
      <c r="AR28" s="811"/>
      <c r="AS28" s="807"/>
      <c r="AT28" s="813"/>
      <c r="AU28" s="811"/>
      <c r="AV28" s="807" t="s">
        <v>447</v>
      </c>
      <c r="AW28" s="815" t="s">
        <v>448</v>
      </c>
      <c r="AX28" s="817" t="s">
        <v>449</v>
      </c>
      <c r="AY28" s="807"/>
      <c r="AZ28" s="809" t="s">
        <v>450</v>
      </c>
      <c r="BA28" s="811" t="s">
        <v>451</v>
      </c>
      <c r="BB28" s="809" t="s">
        <v>465</v>
      </c>
      <c r="BC28" s="811"/>
    </row>
    <row r="29" spans="2:55" ht="29" customHeight="1" x14ac:dyDescent="0.35">
      <c r="B29" s="265"/>
      <c r="C29" s="831"/>
      <c r="D29" s="807"/>
      <c r="E29" s="815"/>
      <c r="F29" s="815"/>
      <c r="G29" s="811"/>
      <c r="H29" s="807"/>
      <c r="I29" s="811"/>
      <c r="J29" s="807"/>
      <c r="K29" s="815"/>
      <c r="L29" s="815"/>
      <c r="M29" s="811"/>
      <c r="N29" s="807"/>
      <c r="O29" s="815"/>
      <c r="P29" s="815"/>
      <c r="Q29" s="815"/>
      <c r="R29" s="815"/>
      <c r="S29" s="815"/>
      <c r="T29" s="815"/>
      <c r="U29" s="815"/>
      <c r="V29" s="815"/>
      <c r="W29" s="815"/>
      <c r="X29" s="811"/>
      <c r="Y29" s="807"/>
      <c r="Z29" s="815"/>
      <c r="AA29" s="815"/>
      <c r="AB29" s="815"/>
      <c r="AC29" s="815"/>
      <c r="AD29" s="815"/>
      <c r="AE29" s="815"/>
      <c r="AF29" s="815"/>
      <c r="AG29" s="815"/>
      <c r="AH29" s="811"/>
      <c r="AI29" s="807"/>
      <c r="AJ29" s="815"/>
      <c r="AK29" s="815"/>
      <c r="AL29" s="811"/>
      <c r="AM29" s="807"/>
      <c r="AN29" s="820"/>
      <c r="AO29" s="811"/>
      <c r="AP29" s="822"/>
      <c r="AQ29" s="815"/>
      <c r="AR29" s="811"/>
      <c r="AS29" s="807"/>
      <c r="AT29" s="813"/>
      <c r="AU29" s="811"/>
      <c r="AV29" s="807"/>
      <c r="AW29" s="815"/>
      <c r="AX29" s="818"/>
      <c r="AY29" s="807"/>
      <c r="AZ29" s="809"/>
      <c r="BA29" s="811"/>
      <c r="BB29" s="809"/>
      <c r="BC29" s="811"/>
    </row>
    <row r="30" spans="2:55" ht="29" customHeight="1" x14ac:dyDescent="0.35">
      <c r="B30" s="265"/>
      <c r="C30" s="831"/>
      <c r="D30" s="807"/>
      <c r="E30" s="815"/>
      <c r="F30" s="815"/>
      <c r="G30" s="811"/>
      <c r="H30" s="807"/>
      <c r="I30" s="811"/>
      <c r="J30" s="807"/>
      <c r="K30" s="815"/>
      <c r="L30" s="815"/>
      <c r="M30" s="811"/>
      <c r="N30" s="807"/>
      <c r="O30" s="815"/>
      <c r="P30" s="815"/>
      <c r="Q30" s="815"/>
      <c r="R30" s="815"/>
      <c r="S30" s="815"/>
      <c r="T30" s="815"/>
      <c r="U30" s="815"/>
      <c r="V30" s="815"/>
      <c r="W30" s="815"/>
      <c r="X30" s="811"/>
      <c r="Y30" s="807"/>
      <c r="Z30" s="815"/>
      <c r="AA30" s="815"/>
      <c r="AB30" s="815"/>
      <c r="AC30" s="815"/>
      <c r="AD30" s="815"/>
      <c r="AE30" s="815"/>
      <c r="AF30" s="815"/>
      <c r="AG30" s="815"/>
      <c r="AH30" s="811"/>
      <c r="AI30" s="807"/>
      <c r="AJ30" s="815"/>
      <c r="AK30" s="815"/>
      <c r="AL30" s="811"/>
      <c r="AM30" s="807"/>
      <c r="AN30" s="820"/>
      <c r="AO30" s="811"/>
      <c r="AP30" s="822"/>
      <c r="AQ30" s="815"/>
      <c r="AR30" s="811"/>
      <c r="AS30" s="807"/>
      <c r="AT30" s="813"/>
      <c r="AU30" s="811"/>
      <c r="AV30" s="807"/>
      <c r="AW30" s="815"/>
      <c r="AX30" s="818"/>
      <c r="AY30" s="807"/>
      <c r="AZ30" s="809"/>
      <c r="BA30" s="811"/>
      <c r="BB30" s="809"/>
      <c r="BC30" s="811"/>
    </row>
    <row r="31" spans="2:55" ht="29" customHeight="1" thickBot="1" x14ac:dyDescent="0.4">
      <c r="B31" s="265"/>
      <c r="C31" s="832"/>
      <c r="D31" s="808"/>
      <c r="E31" s="816"/>
      <c r="F31" s="816"/>
      <c r="G31" s="812"/>
      <c r="H31" s="828"/>
      <c r="I31" s="827"/>
      <c r="J31" s="828"/>
      <c r="K31" s="829"/>
      <c r="L31" s="816"/>
      <c r="M31" s="812"/>
      <c r="N31" s="808"/>
      <c r="O31" s="816"/>
      <c r="P31" s="816"/>
      <c r="Q31" s="816"/>
      <c r="R31" s="816"/>
      <c r="S31" s="816"/>
      <c r="T31" s="816"/>
      <c r="U31" s="816"/>
      <c r="V31" s="816"/>
      <c r="W31" s="816"/>
      <c r="X31" s="812"/>
      <c r="Y31" s="808"/>
      <c r="Z31" s="816"/>
      <c r="AA31" s="816"/>
      <c r="AB31" s="816"/>
      <c r="AC31" s="816"/>
      <c r="AD31" s="816"/>
      <c r="AE31" s="816"/>
      <c r="AF31" s="816"/>
      <c r="AG31" s="816"/>
      <c r="AH31" s="812"/>
      <c r="AI31" s="808"/>
      <c r="AJ31" s="816"/>
      <c r="AK31" s="816"/>
      <c r="AL31" s="812"/>
      <c r="AM31" s="808"/>
      <c r="AN31" s="821"/>
      <c r="AO31" s="812"/>
      <c r="AP31" s="823"/>
      <c r="AQ31" s="816"/>
      <c r="AR31" s="812"/>
      <c r="AS31" s="808"/>
      <c r="AT31" s="814"/>
      <c r="AU31" s="812"/>
      <c r="AV31" s="808"/>
      <c r="AW31" s="816"/>
      <c r="AX31" s="819"/>
      <c r="AY31" s="808"/>
      <c r="AZ31" s="810"/>
      <c r="BA31" s="812"/>
      <c r="BB31" s="810"/>
      <c r="BC31" s="812"/>
    </row>
    <row r="32" spans="2:55" ht="18" thickBot="1" x14ac:dyDescent="0.4">
      <c r="B32" s="265"/>
      <c r="C32" s="428" t="s">
        <v>396</v>
      </c>
      <c r="D32" s="429">
        <v>45667</v>
      </c>
      <c r="E32" s="430"/>
      <c r="F32" s="430"/>
      <c r="G32" s="431"/>
      <c r="H32" s="429"/>
      <c r="I32" s="431"/>
      <c r="J32" s="429">
        <v>45709</v>
      </c>
      <c r="K32" s="430"/>
      <c r="L32" s="430"/>
      <c r="M32" s="431" t="s">
        <v>359</v>
      </c>
      <c r="N32" s="429" t="s">
        <v>359</v>
      </c>
      <c r="O32" s="430" t="s">
        <v>359</v>
      </c>
      <c r="P32" s="430" t="s">
        <v>359</v>
      </c>
      <c r="Q32" s="430" t="s">
        <v>359</v>
      </c>
      <c r="R32" s="430" t="s">
        <v>359</v>
      </c>
      <c r="S32" s="430" t="s">
        <v>359</v>
      </c>
      <c r="T32" s="430" t="s">
        <v>359</v>
      </c>
      <c r="U32" s="430" t="s">
        <v>359</v>
      </c>
      <c r="V32" s="430" t="s">
        <v>359</v>
      </c>
      <c r="W32" s="430" t="s">
        <v>359</v>
      </c>
      <c r="X32" s="431" t="s">
        <v>359</v>
      </c>
      <c r="Y32" s="429" t="s">
        <v>359</v>
      </c>
      <c r="Z32" s="430" t="s">
        <v>359</v>
      </c>
      <c r="AA32" s="430" t="s">
        <v>359</v>
      </c>
      <c r="AB32" s="430" t="s">
        <v>359</v>
      </c>
      <c r="AC32" s="430" t="s">
        <v>359</v>
      </c>
      <c r="AD32" s="430" t="s">
        <v>359</v>
      </c>
      <c r="AE32" s="430" t="s">
        <v>359</v>
      </c>
      <c r="AF32" s="430" t="s">
        <v>359</v>
      </c>
      <c r="AG32" s="430" t="s">
        <v>359</v>
      </c>
      <c r="AH32" s="431" t="s">
        <v>359</v>
      </c>
      <c r="AI32" s="429" t="s">
        <v>359</v>
      </c>
      <c r="AJ32" s="430" t="s">
        <v>359</v>
      </c>
      <c r="AK32" s="430" t="s">
        <v>359</v>
      </c>
      <c r="AL32" s="431" t="s">
        <v>359</v>
      </c>
      <c r="AM32" s="432"/>
      <c r="AN32" s="430"/>
      <c r="AO32" s="431"/>
      <c r="AP32" s="480"/>
      <c r="AQ32" s="430"/>
      <c r="AR32" s="431"/>
      <c r="AS32" s="432"/>
      <c r="AT32" s="435"/>
      <c r="AU32" s="431" t="s">
        <v>359</v>
      </c>
      <c r="AV32" s="429">
        <v>45612</v>
      </c>
      <c r="AW32" s="433">
        <v>45613</v>
      </c>
      <c r="AX32" s="475" t="s">
        <v>359</v>
      </c>
      <c r="AY32" s="429" t="s">
        <v>359</v>
      </c>
      <c r="AZ32" s="434"/>
      <c r="BA32" s="431">
        <v>45641</v>
      </c>
      <c r="BB32" s="434"/>
      <c r="BC32" s="431" t="s">
        <v>359</v>
      </c>
    </row>
    <row r="33" spans="2:55" ht="18" thickBot="1" x14ac:dyDescent="0.4">
      <c r="B33" s="265"/>
      <c r="C33" s="428" t="s">
        <v>396</v>
      </c>
      <c r="D33" s="429"/>
      <c r="E33" s="430"/>
      <c r="F33" s="430" t="s">
        <v>359</v>
      </c>
      <c r="G33" s="431" t="s">
        <v>359</v>
      </c>
      <c r="H33" s="429">
        <v>45695</v>
      </c>
      <c r="I33" s="431">
        <v>45697</v>
      </c>
      <c r="J33" s="429"/>
      <c r="K33" s="430"/>
      <c r="L33" s="430"/>
      <c r="M33" s="431"/>
      <c r="N33" s="429"/>
      <c r="O33" s="430" t="s">
        <v>359</v>
      </c>
      <c r="P33" s="430" t="s">
        <v>359</v>
      </c>
      <c r="Q33" s="430" t="s">
        <v>359</v>
      </c>
      <c r="R33" s="430" t="s">
        <v>359</v>
      </c>
      <c r="S33" s="430" t="s">
        <v>359</v>
      </c>
      <c r="T33" s="430" t="s">
        <v>359</v>
      </c>
      <c r="U33" s="430" t="s">
        <v>359</v>
      </c>
      <c r="V33" s="430" t="s">
        <v>359</v>
      </c>
      <c r="W33" s="430" t="s">
        <v>359</v>
      </c>
      <c r="X33" s="431" t="s">
        <v>359</v>
      </c>
      <c r="Y33" s="429" t="s">
        <v>359</v>
      </c>
      <c r="Z33" s="430" t="s">
        <v>359</v>
      </c>
      <c r="AA33" s="430" t="s">
        <v>359</v>
      </c>
      <c r="AB33" s="430" t="s">
        <v>359</v>
      </c>
      <c r="AC33" s="430" t="s">
        <v>359</v>
      </c>
      <c r="AD33" s="430" t="s">
        <v>359</v>
      </c>
      <c r="AE33" s="430" t="s">
        <v>359</v>
      </c>
      <c r="AF33" s="430" t="s">
        <v>359</v>
      </c>
      <c r="AG33" s="430" t="s">
        <v>359</v>
      </c>
      <c r="AH33" s="431" t="s">
        <v>359</v>
      </c>
      <c r="AI33" s="429" t="s">
        <v>359</v>
      </c>
      <c r="AJ33" s="430" t="s">
        <v>359</v>
      </c>
      <c r="AK33" s="430" t="s">
        <v>359</v>
      </c>
      <c r="AL33" s="431" t="s">
        <v>359</v>
      </c>
      <c r="AM33" s="429"/>
      <c r="AN33" s="430"/>
      <c r="AO33" s="431"/>
      <c r="AP33" s="480" t="s">
        <v>359</v>
      </c>
      <c r="AQ33" s="430" t="s">
        <v>359</v>
      </c>
      <c r="AR33" s="431" t="s">
        <v>359</v>
      </c>
      <c r="AS33" s="429" t="s">
        <v>359</v>
      </c>
      <c r="AT33" s="435"/>
      <c r="AU33" s="431" t="s">
        <v>359</v>
      </c>
      <c r="AV33" s="429" t="s">
        <v>359</v>
      </c>
      <c r="AW33" s="430" t="s">
        <v>359</v>
      </c>
      <c r="AX33" s="475" t="s">
        <v>359</v>
      </c>
      <c r="AY33" s="429"/>
      <c r="AZ33" s="434"/>
      <c r="BA33" s="431"/>
      <c r="BB33" s="434" t="s">
        <v>359</v>
      </c>
      <c r="BC33" s="431" t="s">
        <v>359</v>
      </c>
    </row>
    <row r="34" spans="2:55" ht="18" thickBot="1" x14ac:dyDescent="0.4">
      <c r="B34" s="265"/>
      <c r="C34" s="395" t="s">
        <v>397</v>
      </c>
      <c r="D34" s="408"/>
      <c r="E34" s="409">
        <v>45674</v>
      </c>
      <c r="F34" s="409">
        <v>45681</v>
      </c>
      <c r="G34" s="410">
        <v>45688</v>
      </c>
      <c r="H34" s="408"/>
      <c r="I34" s="410">
        <v>45702</v>
      </c>
      <c r="J34" s="408">
        <v>45704</v>
      </c>
      <c r="K34" s="409"/>
      <c r="L34" s="409">
        <v>45724</v>
      </c>
      <c r="M34" s="410">
        <v>45725</v>
      </c>
      <c r="N34" s="408">
        <v>45737</v>
      </c>
      <c r="O34" s="409" t="s">
        <v>359</v>
      </c>
      <c r="P34" s="409" t="s">
        <v>359</v>
      </c>
      <c r="Q34" s="409" t="s">
        <v>359</v>
      </c>
      <c r="R34" s="409" t="s">
        <v>359</v>
      </c>
      <c r="S34" s="409" t="s">
        <v>359</v>
      </c>
      <c r="T34" s="409" t="s">
        <v>359</v>
      </c>
      <c r="U34" s="409" t="s">
        <v>359</v>
      </c>
      <c r="V34" s="409" t="s">
        <v>359</v>
      </c>
      <c r="W34" s="409" t="s">
        <v>359</v>
      </c>
      <c r="X34" s="410" t="s">
        <v>359</v>
      </c>
      <c r="Y34" s="408" t="s">
        <v>359</v>
      </c>
      <c r="Z34" s="409" t="s">
        <v>359</v>
      </c>
      <c r="AA34" s="409" t="s">
        <v>359</v>
      </c>
      <c r="AB34" s="409" t="s">
        <v>359</v>
      </c>
      <c r="AC34" s="409" t="s">
        <v>359</v>
      </c>
      <c r="AD34" s="409" t="s">
        <v>359</v>
      </c>
      <c r="AE34" s="409" t="s">
        <v>359</v>
      </c>
      <c r="AF34" s="409" t="s">
        <v>359</v>
      </c>
      <c r="AG34" s="409" t="s">
        <v>359</v>
      </c>
      <c r="AH34" s="410" t="s">
        <v>359</v>
      </c>
      <c r="AI34" s="408" t="s">
        <v>359</v>
      </c>
      <c r="AJ34" s="409" t="s">
        <v>359</v>
      </c>
      <c r="AK34" s="409" t="s">
        <v>359</v>
      </c>
      <c r="AL34" s="410" t="s">
        <v>359</v>
      </c>
      <c r="AM34" s="408"/>
      <c r="AN34" s="409"/>
      <c r="AO34" s="410"/>
      <c r="AP34" s="481"/>
      <c r="AQ34" s="409"/>
      <c r="AR34" s="410"/>
      <c r="AS34" s="408"/>
      <c r="AT34" s="412" t="s">
        <v>359</v>
      </c>
      <c r="AU34" s="410"/>
      <c r="AV34" s="408"/>
      <c r="AW34" s="409" t="s">
        <v>359</v>
      </c>
      <c r="AX34" s="476">
        <v>45620</v>
      </c>
      <c r="AY34" s="408"/>
      <c r="AZ34" s="411">
        <v>45634</v>
      </c>
      <c r="BA34" s="410"/>
      <c r="BB34" s="411">
        <v>45648</v>
      </c>
      <c r="BC34" s="410"/>
    </row>
    <row r="35" spans="2:55" ht="18" thickBot="1" x14ac:dyDescent="0.4">
      <c r="B35" s="265"/>
      <c r="C35" s="403" t="s">
        <v>397</v>
      </c>
      <c r="D35" s="413"/>
      <c r="E35" s="414" t="s">
        <v>359</v>
      </c>
      <c r="F35" s="414" t="s">
        <v>359</v>
      </c>
      <c r="G35" s="415" t="s">
        <v>359</v>
      </c>
      <c r="H35" s="413" t="s">
        <v>359</v>
      </c>
      <c r="I35" s="415"/>
      <c r="J35" s="413" t="s">
        <v>359</v>
      </c>
      <c r="K35" s="414" t="s">
        <v>359</v>
      </c>
      <c r="L35" s="414" t="s">
        <v>359</v>
      </c>
      <c r="M35" s="415" t="s">
        <v>359</v>
      </c>
      <c r="N35" s="413">
        <v>45738</v>
      </c>
      <c r="O35" s="414" t="s">
        <v>359</v>
      </c>
      <c r="P35" s="414" t="s">
        <v>359</v>
      </c>
      <c r="Q35" s="414" t="s">
        <v>359</v>
      </c>
      <c r="R35" s="414" t="s">
        <v>359</v>
      </c>
      <c r="S35" s="414" t="s">
        <v>359</v>
      </c>
      <c r="T35" s="414" t="s">
        <v>359</v>
      </c>
      <c r="U35" s="414" t="s">
        <v>359</v>
      </c>
      <c r="V35" s="414" t="s">
        <v>359</v>
      </c>
      <c r="W35" s="414" t="s">
        <v>359</v>
      </c>
      <c r="X35" s="415" t="s">
        <v>359</v>
      </c>
      <c r="Y35" s="413" t="s">
        <v>359</v>
      </c>
      <c r="Z35" s="414" t="s">
        <v>359</v>
      </c>
      <c r="AA35" s="414" t="s">
        <v>359</v>
      </c>
      <c r="AB35" s="414" t="s">
        <v>359</v>
      </c>
      <c r="AC35" s="414" t="s">
        <v>359</v>
      </c>
      <c r="AD35" s="414" t="s">
        <v>359</v>
      </c>
      <c r="AE35" s="414" t="s">
        <v>359</v>
      </c>
      <c r="AF35" s="414" t="s">
        <v>359</v>
      </c>
      <c r="AG35" s="414" t="s">
        <v>359</v>
      </c>
      <c r="AH35" s="415" t="s">
        <v>359</v>
      </c>
      <c r="AI35" s="413" t="s">
        <v>359</v>
      </c>
      <c r="AJ35" s="414" t="s">
        <v>359</v>
      </c>
      <c r="AK35" s="414" t="s">
        <v>359</v>
      </c>
      <c r="AL35" s="415" t="s">
        <v>359</v>
      </c>
      <c r="AM35" s="413" t="s">
        <v>359</v>
      </c>
      <c r="AN35" s="414"/>
      <c r="AO35" s="415" t="s">
        <v>359</v>
      </c>
      <c r="AP35" s="482" t="s">
        <v>359</v>
      </c>
      <c r="AQ35" s="414" t="s">
        <v>359</v>
      </c>
      <c r="AR35" s="415"/>
      <c r="AS35" s="413" t="s">
        <v>359</v>
      </c>
      <c r="AT35" s="417" t="s">
        <v>359</v>
      </c>
      <c r="AU35" s="415" t="s">
        <v>359</v>
      </c>
      <c r="AV35" s="413"/>
      <c r="AW35" s="414" t="s">
        <v>359</v>
      </c>
      <c r="AX35" s="477"/>
      <c r="AY35" s="413" t="s">
        <v>359</v>
      </c>
      <c r="AZ35" s="416" t="s">
        <v>359</v>
      </c>
      <c r="BA35" s="415"/>
      <c r="BB35" s="416" t="s">
        <v>359</v>
      </c>
      <c r="BC35" s="415" t="s">
        <v>359</v>
      </c>
    </row>
    <row r="36" spans="2:55" ht="15.5" thickTop="1" thickBot="1" x14ac:dyDescent="0.4">
      <c r="B36" s="265"/>
      <c r="C36" s="284"/>
      <c r="D36" s="285"/>
      <c r="E36" s="285"/>
      <c r="F36" s="285"/>
      <c r="G36" s="286"/>
      <c r="H36" s="286"/>
      <c r="I36" s="286"/>
      <c r="J36" s="286"/>
      <c r="K36" s="286"/>
      <c r="L36" s="287"/>
      <c r="M36" s="287"/>
      <c r="N36" s="287"/>
      <c r="O36" s="287"/>
      <c r="P36" s="286"/>
      <c r="Q36" s="286"/>
      <c r="R36" s="286"/>
      <c r="S36" s="286"/>
      <c r="T36" s="286"/>
      <c r="U36" s="286"/>
      <c r="V36" s="286"/>
      <c r="W36" s="286"/>
      <c r="X36" s="286"/>
      <c r="Y36" s="286"/>
      <c r="Z36" s="286"/>
      <c r="AA36" s="286"/>
      <c r="AB36" s="286"/>
      <c r="AC36" s="286"/>
      <c r="AD36" s="286"/>
      <c r="AE36" s="286"/>
      <c r="AF36" s="286"/>
      <c r="AG36" s="286"/>
      <c r="AH36" s="286"/>
      <c r="AI36" s="286"/>
      <c r="AJ36" s="286"/>
      <c r="AK36" s="286"/>
      <c r="AL36" s="286"/>
      <c r="AM36" s="286"/>
      <c r="AN36" s="286"/>
      <c r="AO36" s="286"/>
      <c r="AP36" s="286"/>
      <c r="AQ36" s="286"/>
      <c r="AR36" s="286"/>
      <c r="AS36" s="286"/>
      <c r="AT36" s="286"/>
      <c r="AU36" s="286"/>
      <c r="AV36" s="286"/>
      <c r="AW36" s="286"/>
      <c r="AX36" s="286"/>
      <c r="AY36" s="286"/>
      <c r="AZ36" s="286"/>
      <c r="BA36" s="286"/>
      <c r="BB36" s="285"/>
      <c r="BC36" s="288"/>
    </row>
    <row r="37" spans="2:55" ht="23.5" thickTop="1" thickBot="1" x14ac:dyDescent="0.4">
      <c r="B37" s="265"/>
      <c r="C37" s="449" t="s">
        <v>398</v>
      </c>
      <c r="D37" s="723" t="s">
        <v>399</v>
      </c>
      <c r="E37" s="724"/>
      <c r="F37" s="724"/>
      <c r="G37" s="723" t="s">
        <v>399</v>
      </c>
      <c r="H37" s="724"/>
      <c r="I37" s="725"/>
      <c r="J37" s="450" t="s">
        <v>400</v>
      </c>
      <c r="K37" s="451"/>
      <c r="L37" s="723" t="s">
        <v>401</v>
      </c>
      <c r="M37" s="725"/>
      <c r="N37" s="723" t="s">
        <v>402</v>
      </c>
      <c r="O37" s="806"/>
      <c r="P37" s="799" t="s">
        <v>403</v>
      </c>
      <c r="Q37" s="799"/>
      <c r="R37" s="804"/>
      <c r="S37" s="802" t="s">
        <v>403</v>
      </c>
      <c r="T37" s="802"/>
      <c r="U37" s="802"/>
      <c r="V37" s="802"/>
      <c r="W37" s="802"/>
      <c r="X37" s="802"/>
      <c r="Y37" s="802"/>
      <c r="Z37" s="802"/>
      <c r="AA37" s="802"/>
      <c r="AB37" s="802"/>
      <c r="AC37" s="802"/>
      <c r="AD37" s="802"/>
      <c r="AE37" s="803"/>
      <c r="AF37" s="799" t="s">
        <v>405</v>
      </c>
      <c r="AG37" s="799"/>
      <c r="AH37" s="799"/>
      <c r="AI37" s="804"/>
      <c r="AJ37" s="799" t="s">
        <v>406</v>
      </c>
      <c r="AK37" s="799"/>
      <c r="AL37" s="799"/>
      <c r="AM37" s="799"/>
      <c r="AN37" s="805" t="s">
        <v>407</v>
      </c>
      <c r="AO37" s="799"/>
      <c r="AP37" s="799"/>
      <c r="AQ37" s="799"/>
      <c r="AR37" s="723" t="s">
        <v>408</v>
      </c>
      <c r="AS37" s="806"/>
      <c r="AT37" s="799" t="s">
        <v>406</v>
      </c>
      <c r="AU37" s="799"/>
      <c r="AV37" s="799"/>
      <c r="AW37" s="799"/>
      <c r="AX37" s="723" t="s">
        <v>405</v>
      </c>
      <c r="AY37" s="724"/>
      <c r="AZ37" s="724"/>
      <c r="BA37" s="799" t="s">
        <v>403</v>
      </c>
      <c r="BB37" s="799"/>
      <c r="BC37" s="800"/>
    </row>
    <row r="38" spans="2:55" ht="23.5" thickTop="1" thickBot="1" x14ac:dyDescent="0.4">
      <c r="B38" s="265"/>
      <c r="C38" s="418" t="s">
        <v>409</v>
      </c>
      <c r="D38" s="721" t="s">
        <v>407</v>
      </c>
      <c r="E38" s="722"/>
      <c r="F38" s="722"/>
      <c r="G38" s="721" t="s">
        <v>407</v>
      </c>
      <c r="H38" s="722"/>
      <c r="I38" s="726"/>
      <c r="J38" s="722" t="s">
        <v>399</v>
      </c>
      <c r="K38" s="722"/>
      <c r="L38" s="722"/>
      <c r="M38" s="801"/>
      <c r="N38" s="722" t="s">
        <v>403</v>
      </c>
      <c r="O38" s="722"/>
      <c r="P38" s="801"/>
      <c r="Q38" s="722" t="s">
        <v>402</v>
      </c>
      <c r="R38" s="795"/>
      <c r="S38" s="796" t="s">
        <v>404</v>
      </c>
      <c r="T38" s="796"/>
      <c r="U38" s="796"/>
      <c r="V38" s="796"/>
      <c r="W38" s="796"/>
      <c r="X38" s="796"/>
      <c r="Y38" s="796"/>
      <c r="Z38" s="796"/>
      <c r="AA38" s="796"/>
      <c r="AB38" s="796"/>
      <c r="AC38" s="796"/>
      <c r="AD38" s="796"/>
      <c r="AE38" s="797"/>
      <c r="AF38" s="722" t="s">
        <v>403</v>
      </c>
      <c r="AG38" s="722"/>
      <c r="AH38" s="795"/>
      <c r="AI38" s="722" t="s">
        <v>407</v>
      </c>
      <c r="AJ38" s="722"/>
      <c r="AK38" s="795"/>
      <c r="AL38" s="722" t="s">
        <v>405</v>
      </c>
      <c r="AM38" s="722"/>
      <c r="AN38" s="722"/>
      <c r="AO38" s="721" t="s">
        <v>406</v>
      </c>
      <c r="AP38" s="722"/>
      <c r="AQ38" s="795"/>
      <c r="AR38" s="796" t="s">
        <v>407</v>
      </c>
      <c r="AS38" s="797"/>
      <c r="AT38" s="722" t="s">
        <v>403</v>
      </c>
      <c r="AU38" s="722"/>
      <c r="AV38" s="722"/>
      <c r="AW38" s="795"/>
      <c r="AX38" s="798" t="s">
        <v>403</v>
      </c>
      <c r="AY38" s="722"/>
      <c r="AZ38" s="722"/>
      <c r="BA38" s="722" t="s">
        <v>402</v>
      </c>
      <c r="BB38" s="722"/>
      <c r="BC38" s="726"/>
    </row>
    <row r="39" spans="2:55" ht="18" thickTop="1" x14ac:dyDescent="0.35">
      <c r="B39" s="265"/>
      <c r="C39" s="426" t="s">
        <v>403</v>
      </c>
      <c r="D39" s="289">
        <v>6</v>
      </c>
      <c r="E39" s="290">
        <v>6</v>
      </c>
      <c r="F39" s="290">
        <v>6</v>
      </c>
      <c r="G39" s="289">
        <v>3</v>
      </c>
      <c r="H39" s="291">
        <v>3</v>
      </c>
      <c r="I39" s="485">
        <v>3</v>
      </c>
      <c r="J39" s="292">
        <v>3</v>
      </c>
      <c r="K39" s="291">
        <v>4</v>
      </c>
      <c r="L39" s="293">
        <v>5</v>
      </c>
      <c r="M39" s="294">
        <v>5</v>
      </c>
      <c r="N39" s="295">
        <v>6</v>
      </c>
      <c r="O39" s="295">
        <v>6</v>
      </c>
      <c r="P39" s="294">
        <v>5</v>
      </c>
      <c r="Q39" s="290">
        <v>6</v>
      </c>
      <c r="R39" s="296">
        <v>6</v>
      </c>
      <c r="S39" s="297">
        <v>1</v>
      </c>
      <c r="T39" s="297">
        <v>1</v>
      </c>
      <c r="U39" s="297">
        <v>1</v>
      </c>
      <c r="V39" s="297">
        <v>1</v>
      </c>
      <c r="W39" s="297">
        <v>1</v>
      </c>
      <c r="X39" s="298">
        <v>1</v>
      </c>
      <c r="Y39" s="297">
        <v>1</v>
      </c>
      <c r="Z39" s="297">
        <v>1</v>
      </c>
      <c r="AA39" s="299">
        <v>1</v>
      </c>
      <c r="AB39" s="297">
        <v>1</v>
      </c>
      <c r="AC39" s="297">
        <v>1</v>
      </c>
      <c r="AD39" s="297">
        <v>1</v>
      </c>
      <c r="AE39" s="297">
        <v>1</v>
      </c>
      <c r="AF39" s="289">
        <v>2</v>
      </c>
      <c r="AG39" s="290">
        <v>2</v>
      </c>
      <c r="AH39" s="290">
        <v>2</v>
      </c>
      <c r="AI39" s="300">
        <v>4</v>
      </c>
      <c r="AJ39" s="292">
        <v>3</v>
      </c>
      <c r="AK39" s="292">
        <v>3</v>
      </c>
      <c r="AL39" s="292">
        <v>3</v>
      </c>
      <c r="AM39" s="292">
        <v>3</v>
      </c>
      <c r="AN39" s="301">
        <v>4</v>
      </c>
      <c r="AO39" s="291">
        <v>4</v>
      </c>
      <c r="AP39" s="291">
        <v>4</v>
      </c>
      <c r="AQ39" s="291">
        <v>4</v>
      </c>
      <c r="AR39" s="294">
        <v>5</v>
      </c>
      <c r="AS39" s="302">
        <v>5</v>
      </c>
      <c r="AT39" s="297">
        <v>1</v>
      </c>
      <c r="AU39" s="297">
        <v>1</v>
      </c>
      <c r="AV39" s="297">
        <v>1</v>
      </c>
      <c r="AW39" s="290">
        <v>2</v>
      </c>
      <c r="AX39" s="289">
        <v>2</v>
      </c>
      <c r="AY39" s="290">
        <v>2</v>
      </c>
      <c r="AZ39" s="296">
        <v>2</v>
      </c>
      <c r="BA39" s="290">
        <v>2</v>
      </c>
      <c r="BB39" s="297">
        <v>1</v>
      </c>
      <c r="BC39" s="299">
        <v>1</v>
      </c>
    </row>
    <row r="40" spans="2:55" ht="17.5" x14ac:dyDescent="0.35">
      <c r="B40" s="265"/>
      <c r="C40" s="426" t="s">
        <v>402</v>
      </c>
      <c r="D40" s="303">
        <v>5</v>
      </c>
      <c r="E40" s="304">
        <v>5</v>
      </c>
      <c r="F40" s="304">
        <v>5</v>
      </c>
      <c r="G40" s="303">
        <v>5</v>
      </c>
      <c r="H40" s="304">
        <v>5</v>
      </c>
      <c r="I40" s="318">
        <v>5</v>
      </c>
      <c r="J40" s="304">
        <v>1</v>
      </c>
      <c r="K40" s="304">
        <v>1</v>
      </c>
      <c r="L40" s="304">
        <v>1</v>
      </c>
      <c r="M40" s="305">
        <v>3</v>
      </c>
      <c r="N40" s="306">
        <v>2</v>
      </c>
      <c r="O40" s="306">
        <v>2</v>
      </c>
      <c r="P40" s="307">
        <v>4</v>
      </c>
      <c r="Q40" s="308">
        <v>3</v>
      </c>
      <c r="R40" s="309">
        <v>3</v>
      </c>
      <c r="S40" s="306">
        <v>2</v>
      </c>
      <c r="T40" s="306">
        <v>2</v>
      </c>
      <c r="U40" s="306">
        <v>2</v>
      </c>
      <c r="V40" s="306">
        <v>2</v>
      </c>
      <c r="W40" s="306">
        <v>2</v>
      </c>
      <c r="X40" s="310">
        <v>2</v>
      </c>
      <c r="Y40" s="306">
        <v>2</v>
      </c>
      <c r="Z40" s="306">
        <v>2</v>
      </c>
      <c r="AA40" s="311">
        <v>2</v>
      </c>
      <c r="AB40" s="306">
        <v>2</v>
      </c>
      <c r="AC40" s="306">
        <v>2</v>
      </c>
      <c r="AD40" s="306">
        <v>2</v>
      </c>
      <c r="AE40" s="306">
        <v>2</v>
      </c>
      <c r="AF40" s="307">
        <v>4</v>
      </c>
      <c r="AG40" s="312">
        <v>5</v>
      </c>
      <c r="AH40" s="312">
        <v>5</v>
      </c>
      <c r="AI40" s="313">
        <v>5</v>
      </c>
      <c r="AJ40" s="312">
        <v>5</v>
      </c>
      <c r="AK40" s="312">
        <v>5</v>
      </c>
      <c r="AL40" s="312">
        <v>5</v>
      </c>
      <c r="AM40" s="312">
        <v>5</v>
      </c>
      <c r="AN40" s="314">
        <v>5</v>
      </c>
      <c r="AO40" s="312">
        <v>5</v>
      </c>
      <c r="AP40" s="312">
        <v>5</v>
      </c>
      <c r="AQ40" s="312">
        <v>5</v>
      </c>
      <c r="AR40" s="307">
        <v>4</v>
      </c>
      <c r="AS40" s="315">
        <v>4</v>
      </c>
      <c r="AT40" s="306">
        <v>2</v>
      </c>
      <c r="AU40" s="312">
        <v>5</v>
      </c>
      <c r="AV40" s="316">
        <v>6</v>
      </c>
      <c r="AW40" s="316">
        <v>6</v>
      </c>
      <c r="AX40" s="305">
        <v>3</v>
      </c>
      <c r="AY40" s="308">
        <v>3</v>
      </c>
      <c r="AZ40" s="309">
        <v>3</v>
      </c>
      <c r="BA40" s="317">
        <v>4</v>
      </c>
      <c r="BB40" s="308">
        <v>3</v>
      </c>
      <c r="BC40" s="311">
        <v>2</v>
      </c>
    </row>
    <row r="41" spans="2:55" ht="17.5" x14ac:dyDescent="0.35">
      <c r="B41" s="265"/>
      <c r="C41" s="426" t="s">
        <v>405</v>
      </c>
      <c r="D41" s="305">
        <v>3</v>
      </c>
      <c r="E41" s="308">
        <v>3</v>
      </c>
      <c r="F41" s="308">
        <v>3</v>
      </c>
      <c r="G41" s="305">
        <v>6</v>
      </c>
      <c r="H41" s="308">
        <v>6</v>
      </c>
      <c r="I41" s="313">
        <v>6</v>
      </c>
      <c r="J41" s="312">
        <v>5</v>
      </c>
      <c r="K41" s="312">
        <v>5</v>
      </c>
      <c r="L41" s="317">
        <v>4</v>
      </c>
      <c r="M41" s="307">
        <v>4</v>
      </c>
      <c r="N41" s="317">
        <v>4</v>
      </c>
      <c r="O41" s="317">
        <v>4</v>
      </c>
      <c r="P41" s="305">
        <v>3</v>
      </c>
      <c r="Q41" s="317">
        <v>4</v>
      </c>
      <c r="R41" s="315">
        <v>4</v>
      </c>
      <c r="S41" s="308">
        <v>3</v>
      </c>
      <c r="T41" s="308">
        <v>3</v>
      </c>
      <c r="U41" s="308">
        <v>3</v>
      </c>
      <c r="V41" s="308">
        <v>3</v>
      </c>
      <c r="W41" s="308">
        <v>3</v>
      </c>
      <c r="X41" s="305">
        <v>3</v>
      </c>
      <c r="Y41" s="308">
        <v>3</v>
      </c>
      <c r="Z41" s="308">
        <v>3</v>
      </c>
      <c r="AA41" s="309">
        <v>3</v>
      </c>
      <c r="AB41" s="308">
        <v>3</v>
      </c>
      <c r="AC41" s="308">
        <v>3</v>
      </c>
      <c r="AD41" s="308">
        <v>3</v>
      </c>
      <c r="AE41" s="308">
        <v>3</v>
      </c>
      <c r="AF41" s="303">
        <v>1</v>
      </c>
      <c r="AG41" s="304">
        <v>1</v>
      </c>
      <c r="AH41" s="304">
        <v>1</v>
      </c>
      <c r="AI41" s="318">
        <v>1</v>
      </c>
      <c r="AJ41" s="317">
        <v>4</v>
      </c>
      <c r="AK41" s="317">
        <v>4</v>
      </c>
      <c r="AL41" s="317">
        <v>4</v>
      </c>
      <c r="AM41" s="317">
        <v>4</v>
      </c>
      <c r="AN41" s="305">
        <v>3</v>
      </c>
      <c r="AO41" s="308">
        <v>3</v>
      </c>
      <c r="AP41" s="308">
        <v>3</v>
      </c>
      <c r="AQ41" s="308">
        <v>3</v>
      </c>
      <c r="AR41" s="305">
        <v>3</v>
      </c>
      <c r="AS41" s="309">
        <v>3</v>
      </c>
      <c r="AT41" s="308">
        <v>3</v>
      </c>
      <c r="AU41" s="306">
        <v>2</v>
      </c>
      <c r="AV41" s="308">
        <v>3</v>
      </c>
      <c r="AW41" s="317">
        <v>4</v>
      </c>
      <c r="AX41" s="307">
        <v>4</v>
      </c>
      <c r="AY41" s="317">
        <v>4</v>
      </c>
      <c r="AZ41" s="315">
        <v>4</v>
      </c>
      <c r="BA41" s="308">
        <v>3</v>
      </c>
      <c r="BB41" s="312">
        <v>5</v>
      </c>
      <c r="BC41" s="313">
        <v>5</v>
      </c>
    </row>
    <row r="42" spans="2:55" ht="17.5" x14ac:dyDescent="0.35">
      <c r="B42" s="265"/>
      <c r="C42" s="426" t="s">
        <v>471</v>
      </c>
      <c r="D42" s="307">
        <v>2</v>
      </c>
      <c r="E42" s="317">
        <v>2</v>
      </c>
      <c r="F42" s="317">
        <v>2</v>
      </c>
      <c r="G42" s="307">
        <v>1</v>
      </c>
      <c r="H42" s="312">
        <v>1</v>
      </c>
      <c r="I42" s="315">
        <v>1</v>
      </c>
      <c r="J42" s="306">
        <v>2</v>
      </c>
      <c r="K42" s="306">
        <v>2</v>
      </c>
      <c r="L42" s="308">
        <v>3</v>
      </c>
      <c r="M42" s="310">
        <v>2</v>
      </c>
      <c r="N42" s="308">
        <v>3</v>
      </c>
      <c r="O42" s="306">
        <v>2</v>
      </c>
      <c r="P42" s="303">
        <v>1</v>
      </c>
      <c r="Q42" s="312">
        <v>5</v>
      </c>
      <c r="R42" s="313">
        <v>5</v>
      </c>
      <c r="S42" s="317">
        <v>4</v>
      </c>
      <c r="T42" s="317">
        <v>4</v>
      </c>
      <c r="U42" s="317">
        <v>4</v>
      </c>
      <c r="V42" s="317">
        <v>4</v>
      </c>
      <c r="W42" s="317">
        <v>4</v>
      </c>
      <c r="X42" s="307">
        <v>4</v>
      </c>
      <c r="Y42" s="317">
        <v>4</v>
      </c>
      <c r="Z42" s="317">
        <v>4</v>
      </c>
      <c r="AA42" s="315">
        <v>4</v>
      </c>
      <c r="AB42" s="317">
        <v>4</v>
      </c>
      <c r="AC42" s="317">
        <v>4</v>
      </c>
      <c r="AD42" s="317">
        <v>4</v>
      </c>
      <c r="AE42" s="317">
        <v>4</v>
      </c>
      <c r="AF42" s="314">
        <v>5</v>
      </c>
      <c r="AG42" s="317">
        <v>4</v>
      </c>
      <c r="AH42" s="317">
        <v>4</v>
      </c>
      <c r="AI42" s="311">
        <v>2</v>
      </c>
      <c r="AJ42" s="304">
        <v>1</v>
      </c>
      <c r="AK42" s="304">
        <v>1</v>
      </c>
      <c r="AL42" s="304">
        <v>1</v>
      </c>
      <c r="AM42" s="306">
        <v>2</v>
      </c>
      <c r="AN42" s="310">
        <v>2</v>
      </c>
      <c r="AO42" s="306">
        <v>2</v>
      </c>
      <c r="AP42" s="306">
        <v>2</v>
      </c>
      <c r="AQ42" s="306">
        <v>2</v>
      </c>
      <c r="AR42" s="310">
        <v>2</v>
      </c>
      <c r="AS42" s="311">
        <v>2</v>
      </c>
      <c r="AT42" s="317">
        <v>4</v>
      </c>
      <c r="AU42" s="308">
        <v>3</v>
      </c>
      <c r="AV42" s="306">
        <v>2</v>
      </c>
      <c r="AW42" s="304">
        <v>1</v>
      </c>
      <c r="AX42" s="314">
        <v>5</v>
      </c>
      <c r="AY42" s="312">
        <v>5</v>
      </c>
      <c r="AZ42" s="313">
        <v>5</v>
      </c>
      <c r="BA42" s="312">
        <v>5</v>
      </c>
      <c r="BB42" s="317">
        <v>4</v>
      </c>
      <c r="BC42" s="315">
        <v>4</v>
      </c>
    </row>
    <row r="43" spans="2:55" ht="17.5" x14ac:dyDescent="0.35">
      <c r="B43" s="265"/>
      <c r="C43" s="426" t="s">
        <v>407</v>
      </c>
      <c r="D43" s="314">
        <v>1</v>
      </c>
      <c r="E43" s="312">
        <v>1</v>
      </c>
      <c r="F43" s="312">
        <v>1</v>
      </c>
      <c r="G43" s="319">
        <v>2</v>
      </c>
      <c r="H43" s="316">
        <v>2</v>
      </c>
      <c r="I43" s="320">
        <v>2</v>
      </c>
      <c r="J43" s="317">
        <v>4</v>
      </c>
      <c r="K43" s="308">
        <v>3</v>
      </c>
      <c r="L43" s="306">
        <v>2</v>
      </c>
      <c r="M43" s="303">
        <v>1</v>
      </c>
      <c r="N43" s="304">
        <v>1</v>
      </c>
      <c r="O43" s="304">
        <v>1</v>
      </c>
      <c r="P43" s="310">
        <v>2</v>
      </c>
      <c r="Q43" s="316">
        <v>2</v>
      </c>
      <c r="R43" s="320">
        <v>2</v>
      </c>
      <c r="S43" s="312">
        <v>5</v>
      </c>
      <c r="T43" s="312">
        <v>5</v>
      </c>
      <c r="U43" s="312">
        <v>5</v>
      </c>
      <c r="V43" s="312">
        <v>5</v>
      </c>
      <c r="W43" s="312">
        <v>5</v>
      </c>
      <c r="X43" s="314">
        <v>5</v>
      </c>
      <c r="Y43" s="312">
        <v>5</v>
      </c>
      <c r="Z43" s="312">
        <v>5</v>
      </c>
      <c r="AA43" s="313">
        <v>5</v>
      </c>
      <c r="AB43" s="312">
        <v>5</v>
      </c>
      <c r="AC43" s="312">
        <v>5</v>
      </c>
      <c r="AD43" s="312">
        <v>5</v>
      </c>
      <c r="AE43" s="312">
        <v>5</v>
      </c>
      <c r="AF43" s="305">
        <v>3</v>
      </c>
      <c r="AG43" s="308">
        <v>3</v>
      </c>
      <c r="AH43" s="304">
        <v>1</v>
      </c>
      <c r="AI43" s="309">
        <v>3</v>
      </c>
      <c r="AJ43" s="306">
        <v>2</v>
      </c>
      <c r="AK43" s="306">
        <v>2</v>
      </c>
      <c r="AL43" s="306">
        <v>2</v>
      </c>
      <c r="AM43" s="304">
        <v>1</v>
      </c>
      <c r="AN43" s="303">
        <v>1</v>
      </c>
      <c r="AO43" s="304">
        <v>1</v>
      </c>
      <c r="AP43" s="304">
        <v>1</v>
      </c>
      <c r="AQ43" s="304">
        <v>1</v>
      </c>
      <c r="AR43" s="303">
        <v>1</v>
      </c>
      <c r="AS43" s="318">
        <v>1</v>
      </c>
      <c r="AT43" s="312">
        <v>5</v>
      </c>
      <c r="AU43" s="317">
        <v>4</v>
      </c>
      <c r="AV43" s="317">
        <v>4</v>
      </c>
      <c r="AW43" s="308">
        <v>3</v>
      </c>
      <c r="AX43" s="319">
        <v>6</v>
      </c>
      <c r="AY43" s="316">
        <v>6</v>
      </c>
      <c r="AZ43" s="318">
        <v>1</v>
      </c>
      <c r="BA43" s="306">
        <v>2</v>
      </c>
      <c r="BB43" s="306">
        <v>2</v>
      </c>
      <c r="BC43" s="309">
        <v>3</v>
      </c>
    </row>
    <row r="44" spans="2:55" ht="17.5" x14ac:dyDescent="0.35">
      <c r="B44" s="265"/>
      <c r="C44" s="426" t="s">
        <v>410</v>
      </c>
      <c r="D44" s="319">
        <v>4</v>
      </c>
      <c r="E44" s="316">
        <v>4</v>
      </c>
      <c r="F44" s="316">
        <v>4</v>
      </c>
      <c r="G44" s="314">
        <v>4</v>
      </c>
      <c r="H44" s="306">
        <v>4</v>
      </c>
      <c r="I44" s="311">
        <v>4</v>
      </c>
      <c r="J44" s="316">
        <v>6</v>
      </c>
      <c r="K44" s="316">
        <v>6</v>
      </c>
      <c r="L44" s="316">
        <v>6</v>
      </c>
      <c r="M44" s="319">
        <v>6</v>
      </c>
      <c r="N44" s="312">
        <v>5</v>
      </c>
      <c r="O44" s="312">
        <v>5</v>
      </c>
      <c r="P44" s="319">
        <v>6</v>
      </c>
      <c r="Q44" s="321">
        <v>7</v>
      </c>
      <c r="R44" s="322">
        <v>7</v>
      </c>
      <c r="S44" s="316">
        <v>6</v>
      </c>
      <c r="T44" s="316">
        <v>6</v>
      </c>
      <c r="U44" s="316">
        <v>6</v>
      </c>
      <c r="V44" s="316">
        <v>6</v>
      </c>
      <c r="W44" s="316">
        <v>6</v>
      </c>
      <c r="X44" s="319">
        <v>6</v>
      </c>
      <c r="Y44" s="316">
        <v>6</v>
      </c>
      <c r="Z44" s="316">
        <v>6</v>
      </c>
      <c r="AA44" s="320">
        <v>6</v>
      </c>
      <c r="AB44" s="316">
        <v>6</v>
      </c>
      <c r="AC44" s="316">
        <v>6</v>
      </c>
      <c r="AD44" s="316">
        <v>6</v>
      </c>
      <c r="AE44" s="316">
        <v>6</v>
      </c>
      <c r="AF44" s="319">
        <v>6</v>
      </c>
      <c r="AG44" s="316">
        <v>6</v>
      </c>
      <c r="AH44" s="316">
        <v>6</v>
      </c>
      <c r="AI44" s="320">
        <v>6</v>
      </c>
      <c r="AJ44" s="316">
        <v>6</v>
      </c>
      <c r="AK44" s="316">
        <v>6</v>
      </c>
      <c r="AL44" s="316">
        <v>6</v>
      </c>
      <c r="AM44" s="316">
        <v>6</v>
      </c>
      <c r="AN44" s="319">
        <v>6</v>
      </c>
      <c r="AO44" s="316">
        <v>6</v>
      </c>
      <c r="AP44" s="316">
        <v>6</v>
      </c>
      <c r="AQ44" s="316">
        <v>6</v>
      </c>
      <c r="AR44" s="319">
        <v>6</v>
      </c>
      <c r="AS44" s="320">
        <v>6</v>
      </c>
      <c r="AT44" s="316">
        <v>6</v>
      </c>
      <c r="AU44" s="316">
        <v>6</v>
      </c>
      <c r="AV44" s="312">
        <v>5</v>
      </c>
      <c r="AW44" s="312">
        <v>5</v>
      </c>
      <c r="AX44" s="323">
        <v>7</v>
      </c>
      <c r="AY44" s="321">
        <v>7</v>
      </c>
      <c r="AZ44" s="320">
        <v>6</v>
      </c>
      <c r="BA44" s="316">
        <v>6</v>
      </c>
      <c r="BB44" s="316">
        <v>6</v>
      </c>
      <c r="BC44" s="320">
        <v>6</v>
      </c>
    </row>
    <row r="45" spans="2:55" ht="18" thickBot="1" x14ac:dyDescent="0.4">
      <c r="B45" s="265"/>
      <c r="C45" s="418" t="s">
        <v>384</v>
      </c>
      <c r="D45" s="324">
        <v>7</v>
      </c>
      <c r="E45" s="325">
        <v>7</v>
      </c>
      <c r="F45" s="325">
        <v>7</v>
      </c>
      <c r="G45" s="324">
        <v>7</v>
      </c>
      <c r="H45" s="325">
        <v>7</v>
      </c>
      <c r="I45" s="328">
        <v>7</v>
      </c>
      <c r="J45" s="325">
        <v>7</v>
      </c>
      <c r="K45" s="325">
        <v>7</v>
      </c>
      <c r="L45" s="325">
        <v>7</v>
      </c>
      <c r="M45" s="324">
        <v>7</v>
      </c>
      <c r="N45" s="325">
        <v>7</v>
      </c>
      <c r="O45" s="325">
        <v>7</v>
      </c>
      <c r="P45" s="324">
        <v>7</v>
      </c>
      <c r="Q45" s="326">
        <v>1</v>
      </c>
      <c r="R45" s="327">
        <v>1</v>
      </c>
      <c r="S45" s="325">
        <v>7</v>
      </c>
      <c r="T45" s="325">
        <v>7</v>
      </c>
      <c r="U45" s="325">
        <v>7</v>
      </c>
      <c r="V45" s="325">
        <v>7</v>
      </c>
      <c r="W45" s="325">
        <v>7</v>
      </c>
      <c r="X45" s="324">
        <v>7</v>
      </c>
      <c r="Y45" s="325">
        <v>7</v>
      </c>
      <c r="Z45" s="325">
        <v>7</v>
      </c>
      <c r="AA45" s="328">
        <v>7</v>
      </c>
      <c r="AB45" s="325">
        <v>7</v>
      </c>
      <c r="AC45" s="325">
        <v>7</v>
      </c>
      <c r="AD45" s="325">
        <v>7</v>
      </c>
      <c r="AE45" s="325">
        <v>7</v>
      </c>
      <c r="AF45" s="324">
        <v>7</v>
      </c>
      <c r="AG45" s="325">
        <v>7</v>
      </c>
      <c r="AH45" s="325">
        <v>7</v>
      </c>
      <c r="AI45" s="328">
        <v>7</v>
      </c>
      <c r="AJ45" s="325">
        <v>7</v>
      </c>
      <c r="AK45" s="325">
        <v>7</v>
      </c>
      <c r="AL45" s="325">
        <v>7</v>
      </c>
      <c r="AM45" s="325">
        <v>7</v>
      </c>
      <c r="AN45" s="324">
        <v>7</v>
      </c>
      <c r="AO45" s="325">
        <v>7</v>
      </c>
      <c r="AP45" s="325">
        <v>7</v>
      </c>
      <c r="AQ45" s="325">
        <v>7</v>
      </c>
      <c r="AR45" s="324">
        <v>7</v>
      </c>
      <c r="AS45" s="328">
        <v>7</v>
      </c>
      <c r="AT45" s="325">
        <v>7</v>
      </c>
      <c r="AU45" s="325">
        <v>7</v>
      </c>
      <c r="AV45" s="325">
        <v>7</v>
      </c>
      <c r="AW45" s="325">
        <v>7</v>
      </c>
      <c r="AX45" s="329">
        <v>1</v>
      </c>
      <c r="AY45" s="326">
        <v>1</v>
      </c>
      <c r="AZ45" s="328">
        <v>7</v>
      </c>
      <c r="BA45" s="325">
        <v>7</v>
      </c>
      <c r="BB45" s="325">
        <v>7</v>
      </c>
      <c r="BC45" s="328">
        <v>7</v>
      </c>
    </row>
    <row r="46" spans="2:55" ht="15.5" thickTop="1" thickBot="1" x14ac:dyDescent="0.4">
      <c r="B46" s="265"/>
      <c r="C46" s="330"/>
      <c r="D46" s="285"/>
      <c r="E46" s="285"/>
      <c r="F46" s="285"/>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286"/>
      <c r="AZ46" s="286"/>
      <c r="BA46" s="286"/>
      <c r="BB46" s="285"/>
      <c r="BC46" s="288"/>
    </row>
    <row r="47" spans="2:55" ht="23.5" thickTop="1" thickBot="1" x14ac:dyDescent="0.4">
      <c r="B47" s="265"/>
      <c r="C47" s="427" t="s">
        <v>398</v>
      </c>
      <c r="D47" s="790" t="s">
        <v>411</v>
      </c>
      <c r="E47" s="790"/>
      <c r="F47" s="790"/>
      <c r="G47" s="790"/>
      <c r="H47" s="793"/>
      <c r="I47" s="790" t="s">
        <v>412</v>
      </c>
      <c r="J47" s="790"/>
      <c r="K47" s="790"/>
      <c r="L47" s="793"/>
      <c r="M47" s="790" t="s">
        <v>413</v>
      </c>
      <c r="N47" s="790"/>
      <c r="O47" s="793"/>
      <c r="P47" s="790" t="s">
        <v>414</v>
      </c>
      <c r="Q47" s="790"/>
      <c r="R47" s="793"/>
      <c r="S47" s="790" t="s">
        <v>411</v>
      </c>
      <c r="T47" s="790"/>
      <c r="U47" s="790"/>
      <c r="V47" s="790"/>
      <c r="W47" s="793"/>
      <c r="X47" s="790" t="s">
        <v>413</v>
      </c>
      <c r="Y47" s="790"/>
      <c r="Z47" s="790"/>
      <c r="AA47" s="793"/>
      <c r="AB47" s="790" t="s">
        <v>415</v>
      </c>
      <c r="AC47" s="790"/>
      <c r="AD47" s="790"/>
      <c r="AE47" s="793"/>
      <c r="AF47" s="790" t="s">
        <v>411</v>
      </c>
      <c r="AG47" s="790"/>
      <c r="AH47" s="790"/>
      <c r="AI47" s="793"/>
      <c r="AJ47" s="790" t="s">
        <v>416</v>
      </c>
      <c r="AK47" s="790"/>
      <c r="AL47" s="790"/>
      <c r="AM47" s="793"/>
      <c r="AN47" s="790" t="s">
        <v>416</v>
      </c>
      <c r="AO47" s="790"/>
      <c r="AP47" s="790"/>
      <c r="AQ47" s="794"/>
      <c r="AR47" s="790" t="s">
        <v>414</v>
      </c>
      <c r="AS47" s="793"/>
      <c r="AT47" s="790" t="s">
        <v>411</v>
      </c>
      <c r="AU47" s="790"/>
      <c r="AV47" s="790"/>
      <c r="AW47" s="793"/>
      <c r="AX47" s="789" t="s">
        <v>413</v>
      </c>
      <c r="AY47" s="790"/>
      <c r="AZ47" s="790"/>
      <c r="BA47" s="790" t="s">
        <v>416</v>
      </c>
      <c r="BB47" s="790"/>
      <c r="BC47" s="791"/>
    </row>
    <row r="48" spans="2:55" ht="23" thickBot="1" x14ac:dyDescent="0.4">
      <c r="B48" s="265"/>
      <c r="C48" s="419" t="s">
        <v>409</v>
      </c>
      <c r="D48" s="757" t="s">
        <v>415</v>
      </c>
      <c r="E48" s="757"/>
      <c r="F48" s="759"/>
      <c r="G48" s="757" t="s">
        <v>417</v>
      </c>
      <c r="H48" s="757"/>
      <c r="I48" s="759"/>
      <c r="J48" s="757" t="s">
        <v>418</v>
      </c>
      <c r="K48" s="757"/>
      <c r="L48" s="757"/>
      <c r="M48" s="792" t="s">
        <v>419</v>
      </c>
      <c r="N48" s="757"/>
      <c r="O48" s="758"/>
      <c r="P48" s="757" t="s">
        <v>420</v>
      </c>
      <c r="Q48" s="757"/>
      <c r="R48" s="758"/>
      <c r="S48" s="757" t="s">
        <v>421</v>
      </c>
      <c r="T48" s="757"/>
      <c r="U48" s="759"/>
      <c r="V48" s="757" t="s">
        <v>422</v>
      </c>
      <c r="W48" s="757"/>
      <c r="X48" s="759"/>
      <c r="Y48" s="757" t="s">
        <v>416</v>
      </c>
      <c r="Z48" s="757"/>
      <c r="AA48" s="757"/>
      <c r="AB48" s="759"/>
      <c r="AC48" s="757" t="s">
        <v>417</v>
      </c>
      <c r="AD48" s="757"/>
      <c r="AE48" s="758"/>
      <c r="AF48" s="757" t="s">
        <v>421</v>
      </c>
      <c r="AG48" s="759"/>
      <c r="AH48" s="757" t="s">
        <v>417</v>
      </c>
      <c r="AI48" s="758"/>
      <c r="AJ48" s="757" t="s">
        <v>422</v>
      </c>
      <c r="AK48" s="757"/>
      <c r="AL48" s="788" t="s">
        <v>423</v>
      </c>
      <c r="AM48" s="758"/>
      <c r="AN48" s="757" t="s">
        <v>424</v>
      </c>
      <c r="AO48" s="759"/>
      <c r="AP48" s="757" t="s">
        <v>414</v>
      </c>
      <c r="AQ48" s="759"/>
      <c r="AR48" s="757" t="s">
        <v>419</v>
      </c>
      <c r="AS48" s="758"/>
      <c r="AT48" s="757" t="s">
        <v>419</v>
      </c>
      <c r="AU48" s="757"/>
      <c r="AV48" s="788" t="s">
        <v>417</v>
      </c>
      <c r="AW48" s="758"/>
      <c r="AX48" s="760" t="s">
        <v>421</v>
      </c>
      <c r="AY48" s="759"/>
      <c r="AZ48" s="757" t="s">
        <v>415</v>
      </c>
      <c r="BA48" s="759"/>
      <c r="BB48" s="757" t="s">
        <v>423</v>
      </c>
      <c r="BC48" s="761"/>
    </row>
    <row r="49" spans="2:55" ht="15" thickTop="1" x14ac:dyDescent="0.35">
      <c r="B49" s="265"/>
      <c r="C49" s="751" t="s">
        <v>425</v>
      </c>
      <c r="D49" s="779"/>
      <c r="E49" s="780"/>
      <c r="F49" s="780"/>
      <c r="G49" s="780"/>
      <c r="H49" s="780"/>
      <c r="I49" s="779"/>
      <c r="J49" s="780"/>
      <c r="K49" s="780"/>
      <c r="L49" s="785"/>
      <c r="M49" s="779"/>
      <c r="N49" s="780"/>
      <c r="O49" s="785"/>
      <c r="P49" s="780"/>
      <c r="Q49" s="780"/>
      <c r="R49" s="780"/>
      <c r="S49" s="745"/>
      <c r="T49" s="754"/>
      <c r="U49" s="754"/>
      <c r="V49" s="754"/>
      <c r="W49" s="746"/>
      <c r="X49" s="731" t="s">
        <v>359</v>
      </c>
      <c r="Y49" s="731"/>
      <c r="Z49" s="731"/>
      <c r="AA49" s="731"/>
      <c r="AB49" s="730" t="s">
        <v>359</v>
      </c>
      <c r="AC49" s="731"/>
      <c r="AD49" s="731"/>
      <c r="AE49" s="732"/>
      <c r="AF49" s="731" t="s">
        <v>359</v>
      </c>
      <c r="AG49" s="731"/>
      <c r="AH49" s="731"/>
      <c r="AI49" s="731"/>
      <c r="AJ49" s="730" t="s">
        <v>359</v>
      </c>
      <c r="AK49" s="731"/>
      <c r="AL49" s="731"/>
      <c r="AM49" s="732"/>
      <c r="AN49" s="731" t="s">
        <v>359</v>
      </c>
      <c r="AO49" s="731"/>
      <c r="AP49" s="731"/>
      <c r="AQ49" s="731"/>
      <c r="AR49" s="767"/>
      <c r="AS49" s="768"/>
      <c r="AT49" s="731" t="s">
        <v>359</v>
      </c>
      <c r="AU49" s="731"/>
      <c r="AV49" s="731"/>
      <c r="AW49" s="731"/>
      <c r="AX49" s="773" t="s">
        <v>359</v>
      </c>
      <c r="AY49" s="774"/>
      <c r="AZ49" s="774"/>
      <c r="BA49" s="730" t="s">
        <v>359</v>
      </c>
      <c r="BB49" s="731"/>
      <c r="BC49" s="739"/>
    </row>
    <row r="50" spans="2:55" x14ac:dyDescent="0.35">
      <c r="B50" s="265"/>
      <c r="C50" s="752"/>
      <c r="D50" s="781"/>
      <c r="E50" s="782"/>
      <c r="F50" s="782"/>
      <c r="G50" s="782"/>
      <c r="H50" s="782"/>
      <c r="I50" s="781"/>
      <c r="J50" s="782"/>
      <c r="K50" s="782"/>
      <c r="L50" s="786"/>
      <c r="M50" s="781"/>
      <c r="N50" s="782"/>
      <c r="O50" s="786"/>
      <c r="P50" s="782"/>
      <c r="Q50" s="782"/>
      <c r="R50" s="782"/>
      <c r="S50" s="747"/>
      <c r="T50" s="755"/>
      <c r="U50" s="755"/>
      <c r="V50" s="755"/>
      <c r="W50" s="748"/>
      <c r="X50" s="734"/>
      <c r="Y50" s="734"/>
      <c r="Z50" s="734"/>
      <c r="AA50" s="734"/>
      <c r="AB50" s="733"/>
      <c r="AC50" s="734"/>
      <c r="AD50" s="734"/>
      <c r="AE50" s="735"/>
      <c r="AF50" s="734"/>
      <c r="AG50" s="734"/>
      <c r="AH50" s="734"/>
      <c r="AI50" s="734"/>
      <c r="AJ50" s="733"/>
      <c r="AK50" s="734"/>
      <c r="AL50" s="734"/>
      <c r="AM50" s="735"/>
      <c r="AN50" s="734"/>
      <c r="AO50" s="734"/>
      <c r="AP50" s="734"/>
      <c r="AQ50" s="734"/>
      <c r="AR50" s="769"/>
      <c r="AS50" s="770"/>
      <c r="AT50" s="734"/>
      <c r="AU50" s="734"/>
      <c r="AV50" s="734"/>
      <c r="AW50" s="734"/>
      <c r="AX50" s="775"/>
      <c r="AY50" s="776"/>
      <c r="AZ50" s="776"/>
      <c r="BA50" s="733"/>
      <c r="BB50" s="734"/>
      <c r="BC50" s="740"/>
    </row>
    <row r="51" spans="2:55" x14ac:dyDescent="0.35">
      <c r="B51" s="265"/>
      <c r="C51" s="752"/>
      <c r="D51" s="781"/>
      <c r="E51" s="782"/>
      <c r="F51" s="782"/>
      <c r="G51" s="782"/>
      <c r="H51" s="782"/>
      <c r="I51" s="781"/>
      <c r="J51" s="782"/>
      <c r="K51" s="782"/>
      <c r="L51" s="786"/>
      <c r="M51" s="781"/>
      <c r="N51" s="782"/>
      <c r="O51" s="786"/>
      <c r="P51" s="782"/>
      <c r="Q51" s="782"/>
      <c r="R51" s="782"/>
      <c r="S51" s="747"/>
      <c r="T51" s="755"/>
      <c r="U51" s="755"/>
      <c r="V51" s="755"/>
      <c r="W51" s="748"/>
      <c r="X51" s="734"/>
      <c r="Y51" s="734"/>
      <c r="Z51" s="734"/>
      <c r="AA51" s="734"/>
      <c r="AB51" s="733"/>
      <c r="AC51" s="734"/>
      <c r="AD51" s="734"/>
      <c r="AE51" s="735"/>
      <c r="AF51" s="734"/>
      <c r="AG51" s="734"/>
      <c r="AH51" s="734"/>
      <c r="AI51" s="734"/>
      <c r="AJ51" s="733"/>
      <c r="AK51" s="734"/>
      <c r="AL51" s="734"/>
      <c r="AM51" s="735"/>
      <c r="AN51" s="734"/>
      <c r="AO51" s="734"/>
      <c r="AP51" s="734"/>
      <c r="AQ51" s="734"/>
      <c r="AR51" s="769"/>
      <c r="AS51" s="770"/>
      <c r="AT51" s="734"/>
      <c r="AU51" s="734"/>
      <c r="AV51" s="734"/>
      <c r="AW51" s="734"/>
      <c r="AX51" s="775"/>
      <c r="AY51" s="776"/>
      <c r="AZ51" s="776"/>
      <c r="BA51" s="733"/>
      <c r="BB51" s="734"/>
      <c r="BC51" s="740"/>
    </row>
    <row r="52" spans="2:55" ht="15" thickBot="1" x14ac:dyDescent="0.4">
      <c r="B52" s="265"/>
      <c r="C52" s="753"/>
      <c r="D52" s="783"/>
      <c r="E52" s="784"/>
      <c r="F52" s="784"/>
      <c r="G52" s="784"/>
      <c r="H52" s="784"/>
      <c r="I52" s="783"/>
      <c r="J52" s="784"/>
      <c r="K52" s="784"/>
      <c r="L52" s="787"/>
      <c r="M52" s="783"/>
      <c r="N52" s="784"/>
      <c r="O52" s="787"/>
      <c r="P52" s="784"/>
      <c r="Q52" s="784"/>
      <c r="R52" s="784"/>
      <c r="S52" s="749"/>
      <c r="T52" s="756"/>
      <c r="U52" s="756"/>
      <c r="V52" s="756"/>
      <c r="W52" s="750"/>
      <c r="X52" s="737"/>
      <c r="Y52" s="737"/>
      <c r="Z52" s="737"/>
      <c r="AA52" s="737"/>
      <c r="AB52" s="736"/>
      <c r="AC52" s="737"/>
      <c r="AD52" s="737"/>
      <c r="AE52" s="738"/>
      <c r="AF52" s="737"/>
      <c r="AG52" s="737"/>
      <c r="AH52" s="737"/>
      <c r="AI52" s="737"/>
      <c r="AJ52" s="736"/>
      <c r="AK52" s="737"/>
      <c r="AL52" s="737"/>
      <c r="AM52" s="738"/>
      <c r="AN52" s="737"/>
      <c r="AO52" s="737"/>
      <c r="AP52" s="737"/>
      <c r="AQ52" s="737"/>
      <c r="AR52" s="771"/>
      <c r="AS52" s="772"/>
      <c r="AT52" s="737"/>
      <c r="AU52" s="737"/>
      <c r="AV52" s="737"/>
      <c r="AW52" s="737"/>
      <c r="AX52" s="777"/>
      <c r="AY52" s="778"/>
      <c r="AZ52" s="778"/>
      <c r="BA52" s="736"/>
      <c r="BB52" s="737"/>
      <c r="BC52" s="741"/>
    </row>
    <row r="53" spans="2:55" ht="15.5" thickTop="1" thickBot="1" x14ac:dyDescent="0.4">
      <c r="B53" s="265"/>
      <c r="C53" s="284"/>
      <c r="D53" s="285"/>
      <c r="E53" s="285"/>
      <c r="F53" s="285"/>
      <c r="G53" s="286"/>
      <c r="H53" s="286"/>
      <c r="I53" s="286"/>
      <c r="J53" s="286"/>
      <c r="K53" s="286"/>
      <c r="L53" s="286"/>
      <c r="M53" s="286"/>
      <c r="N53" s="286"/>
      <c r="O53" s="286"/>
      <c r="P53" s="286"/>
      <c r="Q53" s="286"/>
      <c r="R53" s="286"/>
      <c r="S53" s="286"/>
      <c r="T53" s="286"/>
      <c r="U53" s="286"/>
      <c r="V53" s="286"/>
      <c r="W53" s="286"/>
      <c r="X53" s="286"/>
      <c r="Y53" s="286"/>
      <c r="Z53" s="286"/>
      <c r="AA53" s="286"/>
      <c r="AB53" s="286"/>
      <c r="AC53" s="286"/>
      <c r="AD53" s="286"/>
      <c r="AE53" s="286"/>
      <c r="AF53" s="286"/>
      <c r="AG53" s="286"/>
      <c r="AH53" s="286"/>
      <c r="AI53" s="286"/>
      <c r="AJ53" s="286"/>
      <c r="AK53" s="286"/>
      <c r="AL53" s="286"/>
      <c r="AM53" s="286"/>
      <c r="AN53" s="286"/>
      <c r="AO53" s="286"/>
      <c r="AP53" s="286"/>
      <c r="AQ53" s="286"/>
      <c r="AR53" s="286"/>
      <c r="AS53" s="286"/>
      <c r="AT53" s="286"/>
      <c r="AU53" s="286"/>
      <c r="AV53" s="286"/>
      <c r="AW53" s="286"/>
      <c r="AX53" s="286"/>
      <c r="AY53" s="286"/>
      <c r="AZ53" s="286"/>
      <c r="BA53" s="286"/>
      <c r="BB53" s="285"/>
      <c r="BC53" s="288"/>
    </row>
    <row r="54" spans="2:55" ht="23.5" thickTop="1" thickBot="1" x14ac:dyDescent="0.4">
      <c r="B54" s="265"/>
      <c r="C54" s="283" t="s">
        <v>398</v>
      </c>
      <c r="D54" s="763" t="s">
        <v>426</v>
      </c>
      <c r="E54" s="763"/>
      <c r="F54" s="763"/>
      <c r="G54" s="763"/>
      <c r="H54" s="764"/>
      <c r="I54" s="763" t="s">
        <v>427</v>
      </c>
      <c r="J54" s="763"/>
      <c r="K54" s="763"/>
      <c r="L54" s="764"/>
      <c r="M54" s="763" t="s">
        <v>428</v>
      </c>
      <c r="N54" s="763"/>
      <c r="O54" s="764"/>
      <c r="P54" s="763" t="s">
        <v>429</v>
      </c>
      <c r="Q54" s="763"/>
      <c r="R54" s="764"/>
      <c r="S54" s="763" t="s">
        <v>430</v>
      </c>
      <c r="T54" s="763"/>
      <c r="U54" s="763"/>
      <c r="V54" s="763"/>
      <c r="W54" s="764"/>
      <c r="X54" s="763" t="s">
        <v>428</v>
      </c>
      <c r="Y54" s="763"/>
      <c r="Z54" s="763"/>
      <c r="AA54" s="764"/>
      <c r="AB54" s="763" t="s">
        <v>427</v>
      </c>
      <c r="AC54" s="763"/>
      <c r="AD54" s="763"/>
      <c r="AE54" s="764"/>
      <c r="AF54" s="763" t="s">
        <v>426</v>
      </c>
      <c r="AG54" s="763"/>
      <c r="AH54" s="763"/>
      <c r="AI54" s="764"/>
      <c r="AJ54" s="763" t="s">
        <v>428</v>
      </c>
      <c r="AK54" s="763"/>
      <c r="AL54" s="763"/>
      <c r="AM54" s="764"/>
      <c r="AN54" s="763" t="s">
        <v>427</v>
      </c>
      <c r="AO54" s="763"/>
      <c r="AP54" s="763"/>
      <c r="AQ54" s="766"/>
      <c r="AR54" s="763" t="s">
        <v>428</v>
      </c>
      <c r="AS54" s="764"/>
      <c r="AT54" s="763" t="s">
        <v>426</v>
      </c>
      <c r="AU54" s="763"/>
      <c r="AV54" s="763"/>
      <c r="AW54" s="764"/>
      <c r="AX54" s="762" t="s">
        <v>428</v>
      </c>
      <c r="AY54" s="763"/>
      <c r="AZ54" s="764"/>
      <c r="BA54" s="763" t="s">
        <v>428</v>
      </c>
      <c r="BB54" s="763"/>
      <c r="BC54" s="765"/>
    </row>
    <row r="55" spans="2:55" ht="23" thickBot="1" x14ac:dyDescent="0.4">
      <c r="B55" s="265"/>
      <c r="C55" s="403" t="s">
        <v>409</v>
      </c>
      <c r="D55" s="757" t="s">
        <v>427</v>
      </c>
      <c r="E55" s="757"/>
      <c r="F55" s="757"/>
      <c r="G55" s="757"/>
      <c r="H55" s="758"/>
      <c r="I55" s="757" t="s">
        <v>428</v>
      </c>
      <c r="J55" s="757"/>
      <c r="K55" s="757"/>
      <c r="L55" s="758"/>
      <c r="M55" s="757" t="s">
        <v>429</v>
      </c>
      <c r="N55" s="757"/>
      <c r="O55" s="758"/>
      <c r="P55" s="757" t="s">
        <v>428</v>
      </c>
      <c r="Q55" s="757"/>
      <c r="R55" s="758"/>
      <c r="S55" s="757" t="s">
        <v>427</v>
      </c>
      <c r="T55" s="757"/>
      <c r="U55" s="757"/>
      <c r="V55" s="757"/>
      <c r="W55" s="758"/>
      <c r="X55" s="757" t="s">
        <v>429</v>
      </c>
      <c r="Y55" s="757"/>
      <c r="Z55" s="757"/>
      <c r="AA55" s="758"/>
      <c r="AB55" s="757" t="s">
        <v>429</v>
      </c>
      <c r="AC55" s="757"/>
      <c r="AD55" s="757"/>
      <c r="AE55" s="758"/>
      <c r="AF55" s="757" t="s">
        <v>427</v>
      </c>
      <c r="AG55" s="757"/>
      <c r="AH55" s="757"/>
      <c r="AI55" s="758"/>
      <c r="AJ55" s="757" t="s">
        <v>429</v>
      </c>
      <c r="AK55" s="757"/>
      <c r="AL55" s="757"/>
      <c r="AM55" s="758"/>
      <c r="AN55" s="757" t="s">
        <v>428</v>
      </c>
      <c r="AO55" s="757"/>
      <c r="AP55" s="757"/>
      <c r="AQ55" s="759"/>
      <c r="AR55" s="757" t="s">
        <v>427</v>
      </c>
      <c r="AS55" s="758"/>
      <c r="AT55" s="757" t="s">
        <v>427</v>
      </c>
      <c r="AU55" s="757"/>
      <c r="AV55" s="757"/>
      <c r="AW55" s="758"/>
      <c r="AX55" s="760" t="s">
        <v>426</v>
      </c>
      <c r="AY55" s="757"/>
      <c r="AZ55" s="758"/>
      <c r="BA55" s="757" t="s">
        <v>427</v>
      </c>
      <c r="BB55" s="757"/>
      <c r="BC55" s="761"/>
    </row>
    <row r="56" spans="2:55" ht="15" thickTop="1" x14ac:dyDescent="0.35">
      <c r="B56" s="265"/>
      <c r="C56" s="751" t="s">
        <v>431</v>
      </c>
      <c r="D56" s="730" t="s">
        <v>359</v>
      </c>
      <c r="E56" s="731"/>
      <c r="F56" s="731"/>
      <c r="G56" s="731"/>
      <c r="H56" s="731"/>
      <c r="I56" s="730" t="s">
        <v>359</v>
      </c>
      <c r="J56" s="731"/>
      <c r="K56" s="731"/>
      <c r="L56" s="732"/>
      <c r="M56" s="731" t="s">
        <v>359</v>
      </c>
      <c r="N56" s="731"/>
      <c r="O56" s="731"/>
      <c r="P56" s="745"/>
      <c r="Q56" s="754"/>
      <c r="R56" s="746"/>
      <c r="S56" s="745"/>
      <c r="T56" s="754"/>
      <c r="U56" s="754"/>
      <c r="V56" s="754"/>
      <c r="W56" s="746"/>
      <c r="X56" s="730" t="s">
        <v>359</v>
      </c>
      <c r="Y56" s="731"/>
      <c r="Z56" s="731"/>
      <c r="AA56" s="732"/>
      <c r="AB56" s="730" t="s">
        <v>359</v>
      </c>
      <c r="AC56" s="731"/>
      <c r="AD56" s="731"/>
      <c r="AE56" s="732"/>
      <c r="AF56" s="730" t="s">
        <v>359</v>
      </c>
      <c r="AG56" s="731"/>
      <c r="AH56" s="731"/>
      <c r="AI56" s="732"/>
      <c r="AJ56" s="730" t="s">
        <v>359</v>
      </c>
      <c r="AK56" s="731"/>
      <c r="AL56" s="731"/>
      <c r="AM56" s="732"/>
      <c r="AN56" s="730" t="s">
        <v>359</v>
      </c>
      <c r="AO56" s="731"/>
      <c r="AP56" s="731"/>
      <c r="AQ56" s="732"/>
      <c r="AR56" s="745"/>
      <c r="AS56" s="746"/>
      <c r="AT56" s="730" t="s">
        <v>359</v>
      </c>
      <c r="AU56" s="731"/>
      <c r="AV56" s="731"/>
      <c r="AW56" s="732"/>
      <c r="AX56" s="421" t="s">
        <v>359</v>
      </c>
      <c r="AY56" s="420"/>
      <c r="AZ56" s="420"/>
      <c r="BA56" s="730" t="s">
        <v>359</v>
      </c>
      <c r="BB56" s="731"/>
      <c r="BC56" s="739"/>
    </row>
    <row r="57" spans="2:55" x14ac:dyDescent="0.35">
      <c r="B57" s="265"/>
      <c r="C57" s="752"/>
      <c r="D57" s="733"/>
      <c r="E57" s="734"/>
      <c r="F57" s="734"/>
      <c r="G57" s="734"/>
      <c r="H57" s="734"/>
      <c r="I57" s="733"/>
      <c r="J57" s="734"/>
      <c r="K57" s="734"/>
      <c r="L57" s="735"/>
      <c r="M57" s="734"/>
      <c r="N57" s="734"/>
      <c r="O57" s="734"/>
      <c r="P57" s="747"/>
      <c r="Q57" s="755"/>
      <c r="R57" s="748"/>
      <c r="S57" s="747"/>
      <c r="T57" s="755"/>
      <c r="U57" s="755"/>
      <c r="V57" s="755"/>
      <c r="W57" s="748"/>
      <c r="X57" s="733"/>
      <c r="Y57" s="734"/>
      <c r="Z57" s="734"/>
      <c r="AA57" s="735"/>
      <c r="AB57" s="733"/>
      <c r="AC57" s="734"/>
      <c r="AD57" s="734"/>
      <c r="AE57" s="735"/>
      <c r="AF57" s="733"/>
      <c r="AG57" s="734"/>
      <c r="AH57" s="734"/>
      <c r="AI57" s="735"/>
      <c r="AJ57" s="733"/>
      <c r="AK57" s="734"/>
      <c r="AL57" s="734"/>
      <c r="AM57" s="735"/>
      <c r="AN57" s="733"/>
      <c r="AO57" s="734"/>
      <c r="AP57" s="734"/>
      <c r="AQ57" s="735"/>
      <c r="AR57" s="747"/>
      <c r="AS57" s="748"/>
      <c r="AT57" s="733"/>
      <c r="AU57" s="734"/>
      <c r="AV57" s="734"/>
      <c r="AW57" s="735"/>
      <c r="AX57" s="423"/>
      <c r="AY57" s="422"/>
      <c r="AZ57" s="422"/>
      <c r="BA57" s="733"/>
      <c r="BB57" s="734"/>
      <c r="BC57" s="740"/>
    </row>
    <row r="58" spans="2:55" x14ac:dyDescent="0.35">
      <c r="B58" s="265"/>
      <c r="C58" s="752"/>
      <c r="D58" s="733"/>
      <c r="E58" s="734"/>
      <c r="F58" s="734"/>
      <c r="G58" s="734"/>
      <c r="H58" s="734"/>
      <c r="I58" s="733"/>
      <c r="J58" s="734"/>
      <c r="K58" s="734"/>
      <c r="L58" s="735"/>
      <c r="M58" s="734"/>
      <c r="N58" s="734"/>
      <c r="O58" s="734"/>
      <c r="P58" s="747"/>
      <c r="Q58" s="755"/>
      <c r="R58" s="748"/>
      <c r="S58" s="747"/>
      <c r="T58" s="755"/>
      <c r="U58" s="755"/>
      <c r="V58" s="755"/>
      <c r="W58" s="748"/>
      <c r="X58" s="733"/>
      <c r="Y58" s="734"/>
      <c r="Z58" s="734"/>
      <c r="AA58" s="735"/>
      <c r="AB58" s="733"/>
      <c r="AC58" s="734"/>
      <c r="AD58" s="734"/>
      <c r="AE58" s="735"/>
      <c r="AF58" s="733"/>
      <c r="AG58" s="734"/>
      <c r="AH58" s="734"/>
      <c r="AI58" s="735"/>
      <c r="AJ58" s="733"/>
      <c r="AK58" s="734"/>
      <c r="AL58" s="734"/>
      <c r="AM58" s="735"/>
      <c r="AN58" s="733"/>
      <c r="AO58" s="734"/>
      <c r="AP58" s="734"/>
      <c r="AQ58" s="735"/>
      <c r="AR58" s="747"/>
      <c r="AS58" s="748"/>
      <c r="AT58" s="733"/>
      <c r="AU58" s="734"/>
      <c r="AV58" s="734"/>
      <c r="AW58" s="735"/>
      <c r="AX58" s="423"/>
      <c r="AY58" s="422"/>
      <c r="AZ58" s="422"/>
      <c r="BA58" s="733"/>
      <c r="BB58" s="734"/>
      <c r="BC58" s="740"/>
    </row>
    <row r="59" spans="2:55" x14ac:dyDescent="0.35">
      <c r="B59" s="265"/>
      <c r="C59" s="752"/>
      <c r="D59" s="733"/>
      <c r="E59" s="734"/>
      <c r="F59" s="734"/>
      <c r="G59" s="734"/>
      <c r="H59" s="734"/>
      <c r="I59" s="733"/>
      <c r="J59" s="734"/>
      <c r="K59" s="734"/>
      <c r="L59" s="735"/>
      <c r="M59" s="734"/>
      <c r="N59" s="734"/>
      <c r="O59" s="734"/>
      <c r="P59" s="747"/>
      <c r="Q59" s="755"/>
      <c r="R59" s="748"/>
      <c r="S59" s="747"/>
      <c r="T59" s="755"/>
      <c r="U59" s="755"/>
      <c r="V59" s="755"/>
      <c r="W59" s="748"/>
      <c r="X59" s="733"/>
      <c r="Y59" s="734"/>
      <c r="Z59" s="734"/>
      <c r="AA59" s="735"/>
      <c r="AB59" s="733"/>
      <c r="AC59" s="734"/>
      <c r="AD59" s="734"/>
      <c r="AE59" s="735"/>
      <c r="AF59" s="733"/>
      <c r="AG59" s="734"/>
      <c r="AH59" s="734"/>
      <c r="AI59" s="735"/>
      <c r="AJ59" s="733"/>
      <c r="AK59" s="734"/>
      <c r="AL59" s="734"/>
      <c r="AM59" s="735"/>
      <c r="AN59" s="733"/>
      <c r="AO59" s="734"/>
      <c r="AP59" s="734"/>
      <c r="AQ59" s="735"/>
      <c r="AR59" s="747"/>
      <c r="AS59" s="748"/>
      <c r="AT59" s="733"/>
      <c r="AU59" s="734"/>
      <c r="AV59" s="734"/>
      <c r="AW59" s="735"/>
      <c r="AX59" s="423"/>
      <c r="AY59" s="422"/>
      <c r="AZ59" s="422"/>
      <c r="BA59" s="733"/>
      <c r="BB59" s="734"/>
      <c r="BC59" s="740"/>
    </row>
    <row r="60" spans="2:55" ht="15" thickBot="1" x14ac:dyDescent="0.4">
      <c r="B60" s="265"/>
      <c r="C60" s="753"/>
      <c r="D60" s="736"/>
      <c r="E60" s="737"/>
      <c r="F60" s="737"/>
      <c r="G60" s="737"/>
      <c r="H60" s="737"/>
      <c r="I60" s="736"/>
      <c r="J60" s="737"/>
      <c r="K60" s="737"/>
      <c r="L60" s="738"/>
      <c r="M60" s="737"/>
      <c r="N60" s="737"/>
      <c r="O60" s="737"/>
      <c r="P60" s="749"/>
      <c r="Q60" s="756"/>
      <c r="R60" s="750"/>
      <c r="S60" s="749"/>
      <c r="T60" s="756"/>
      <c r="U60" s="756"/>
      <c r="V60" s="756"/>
      <c r="W60" s="750"/>
      <c r="X60" s="736"/>
      <c r="Y60" s="737"/>
      <c r="Z60" s="737"/>
      <c r="AA60" s="738"/>
      <c r="AB60" s="736"/>
      <c r="AC60" s="737"/>
      <c r="AD60" s="737"/>
      <c r="AE60" s="738"/>
      <c r="AF60" s="736"/>
      <c r="AG60" s="737"/>
      <c r="AH60" s="737"/>
      <c r="AI60" s="738"/>
      <c r="AJ60" s="736"/>
      <c r="AK60" s="737"/>
      <c r="AL60" s="737"/>
      <c r="AM60" s="738"/>
      <c r="AN60" s="736"/>
      <c r="AO60" s="737"/>
      <c r="AP60" s="737"/>
      <c r="AQ60" s="738"/>
      <c r="AR60" s="749"/>
      <c r="AS60" s="750"/>
      <c r="AT60" s="736"/>
      <c r="AU60" s="737"/>
      <c r="AV60" s="737"/>
      <c r="AW60" s="738"/>
      <c r="AX60" s="425"/>
      <c r="AY60" s="424"/>
      <c r="AZ60" s="424"/>
      <c r="BA60" s="736"/>
      <c r="BB60" s="737"/>
      <c r="BC60" s="741"/>
    </row>
    <row r="61" spans="2:55" ht="15.5" thickTop="1" thickBot="1" x14ac:dyDescent="0.4">
      <c r="B61" s="265"/>
      <c r="C61" s="284"/>
      <c r="D61" s="285"/>
      <c r="E61" s="285"/>
      <c r="F61" s="285"/>
      <c r="G61" s="286"/>
      <c r="H61" s="286"/>
      <c r="I61" s="286"/>
      <c r="J61" s="286"/>
      <c r="K61" s="286"/>
      <c r="L61" s="286"/>
      <c r="M61" s="286"/>
      <c r="N61" s="286"/>
      <c r="O61" s="286"/>
      <c r="P61" s="286"/>
      <c r="Q61" s="286"/>
      <c r="R61" s="286"/>
      <c r="S61" s="286"/>
      <c r="T61" s="286"/>
      <c r="U61" s="286"/>
      <c r="V61" s="286"/>
      <c r="W61" s="286"/>
      <c r="X61" s="286"/>
      <c r="Y61" s="286"/>
      <c r="Z61" s="286"/>
      <c r="AA61" s="286"/>
      <c r="AB61" s="286"/>
      <c r="AC61" s="286"/>
      <c r="AD61" s="286"/>
      <c r="AE61" s="286"/>
      <c r="AF61" s="286"/>
      <c r="AG61" s="286"/>
      <c r="AH61" s="286"/>
      <c r="AI61" s="286"/>
      <c r="AJ61" s="286"/>
      <c r="AK61" s="286"/>
      <c r="AL61" s="286"/>
      <c r="AM61" s="286"/>
      <c r="AN61" s="286"/>
      <c r="AO61" s="286"/>
      <c r="AP61" s="286"/>
      <c r="AQ61" s="286"/>
      <c r="AR61" s="286"/>
      <c r="AS61" s="286"/>
      <c r="AT61" s="286"/>
      <c r="AU61" s="286"/>
      <c r="AV61" s="286"/>
      <c r="AW61" s="286"/>
      <c r="AX61" s="286"/>
      <c r="AY61" s="286"/>
      <c r="AZ61" s="286"/>
      <c r="BA61" s="286"/>
      <c r="BB61" s="285"/>
      <c r="BC61" s="288"/>
    </row>
    <row r="62" spans="2:55" ht="18.5" thickTop="1" thickBot="1" x14ac:dyDescent="0.4">
      <c r="B62" s="265"/>
      <c r="C62" s="331" t="s">
        <v>432</v>
      </c>
      <c r="D62" s="332" t="s">
        <v>433</v>
      </c>
      <c r="E62" s="333" t="s">
        <v>434</v>
      </c>
      <c r="F62" s="333" t="s">
        <v>434</v>
      </c>
      <c r="G62" s="334" t="s">
        <v>435</v>
      </c>
      <c r="H62" s="335" t="s">
        <v>434</v>
      </c>
      <c r="I62" s="336" t="s">
        <v>436</v>
      </c>
      <c r="J62" s="337" t="s">
        <v>437</v>
      </c>
      <c r="K62" s="332" t="s">
        <v>433</v>
      </c>
      <c r="L62" s="335" t="s">
        <v>434</v>
      </c>
      <c r="M62" s="333" t="s">
        <v>434</v>
      </c>
      <c r="N62" s="334" t="s">
        <v>433</v>
      </c>
      <c r="O62" s="335" t="s">
        <v>434</v>
      </c>
      <c r="P62" s="334" t="s">
        <v>434</v>
      </c>
      <c r="Q62" s="333" t="s">
        <v>437</v>
      </c>
      <c r="R62" s="338" t="s">
        <v>436</v>
      </c>
      <c r="S62" s="337" t="s">
        <v>433</v>
      </c>
      <c r="T62" s="332" t="s">
        <v>433</v>
      </c>
      <c r="U62" s="333" t="s">
        <v>433</v>
      </c>
      <c r="V62" s="333" t="s">
        <v>433</v>
      </c>
      <c r="W62" s="334" t="s">
        <v>433</v>
      </c>
      <c r="X62" s="339" t="s">
        <v>433</v>
      </c>
      <c r="Y62" s="336" t="s">
        <v>433</v>
      </c>
      <c r="Z62" s="337" t="s">
        <v>433</v>
      </c>
      <c r="AA62" s="340" t="s">
        <v>433</v>
      </c>
      <c r="AB62" s="333" t="s">
        <v>433</v>
      </c>
      <c r="AC62" s="334" t="s">
        <v>433</v>
      </c>
      <c r="AD62" s="332" t="s">
        <v>433</v>
      </c>
      <c r="AE62" s="336" t="s">
        <v>433</v>
      </c>
      <c r="AF62" s="341" t="s">
        <v>433</v>
      </c>
      <c r="AG62" s="334" t="s">
        <v>434</v>
      </c>
      <c r="AH62" s="332" t="s">
        <v>435</v>
      </c>
      <c r="AI62" s="342" t="s">
        <v>434</v>
      </c>
      <c r="AJ62" s="333" t="s">
        <v>435</v>
      </c>
      <c r="AK62" s="333" t="s">
        <v>434</v>
      </c>
      <c r="AL62" s="332" t="s">
        <v>433</v>
      </c>
      <c r="AM62" s="333" t="s">
        <v>434</v>
      </c>
      <c r="AN62" s="339" t="s">
        <v>434</v>
      </c>
      <c r="AO62" s="337" t="s">
        <v>437</v>
      </c>
      <c r="AP62" s="333" t="s">
        <v>434</v>
      </c>
      <c r="AQ62" s="336" t="s">
        <v>436</v>
      </c>
      <c r="AR62" s="341" t="s">
        <v>437</v>
      </c>
      <c r="AS62" s="343" t="s">
        <v>437</v>
      </c>
      <c r="AT62" s="332" t="s">
        <v>433</v>
      </c>
      <c r="AU62" s="333" t="s">
        <v>434</v>
      </c>
      <c r="AV62" s="333" t="s">
        <v>434</v>
      </c>
      <c r="AW62" s="333" t="s">
        <v>434</v>
      </c>
      <c r="AX62" s="344" t="s">
        <v>436</v>
      </c>
      <c r="AY62" s="337" t="s">
        <v>437</v>
      </c>
      <c r="AZ62" s="340" t="s">
        <v>433</v>
      </c>
      <c r="BA62" s="333" t="s">
        <v>434</v>
      </c>
      <c r="BB62" s="333" t="s">
        <v>434</v>
      </c>
      <c r="BC62" s="340" t="s">
        <v>433</v>
      </c>
    </row>
    <row r="63" spans="2:55" ht="18" thickTop="1" x14ac:dyDescent="0.35">
      <c r="B63" s="265"/>
      <c r="C63" s="436" t="s">
        <v>438</v>
      </c>
      <c r="D63" s="345">
        <v>1</v>
      </c>
      <c r="E63" s="346">
        <v>2</v>
      </c>
      <c r="F63" s="347">
        <v>3</v>
      </c>
      <c r="G63" s="348">
        <v>4</v>
      </c>
      <c r="H63" s="349">
        <v>5</v>
      </c>
      <c r="I63" s="350">
        <v>9</v>
      </c>
      <c r="J63" s="350">
        <v>6</v>
      </c>
      <c r="K63" s="351">
        <v>7</v>
      </c>
      <c r="L63" s="352">
        <v>8</v>
      </c>
      <c r="M63" s="353">
        <v>9</v>
      </c>
      <c r="N63" s="354">
        <v>10</v>
      </c>
      <c r="O63" s="355">
        <v>1</v>
      </c>
      <c r="P63" s="346">
        <v>2</v>
      </c>
      <c r="Q63" s="347">
        <v>3</v>
      </c>
      <c r="R63" s="356">
        <v>4</v>
      </c>
      <c r="S63" s="357">
        <v>5</v>
      </c>
      <c r="T63" s="350">
        <v>6</v>
      </c>
      <c r="U63" s="351">
        <v>7</v>
      </c>
      <c r="V63" s="358">
        <v>8</v>
      </c>
      <c r="W63" s="353">
        <v>9</v>
      </c>
      <c r="X63" s="359">
        <v>10</v>
      </c>
      <c r="Y63" s="345">
        <v>1</v>
      </c>
      <c r="Z63" s="346">
        <v>2</v>
      </c>
      <c r="AA63" s="360">
        <v>3</v>
      </c>
      <c r="AB63" s="348">
        <v>4</v>
      </c>
      <c r="AC63" s="357">
        <v>5</v>
      </c>
      <c r="AD63" s="350">
        <v>6</v>
      </c>
      <c r="AE63" s="351">
        <v>7</v>
      </c>
      <c r="AF63" s="361">
        <v>8</v>
      </c>
      <c r="AG63" s="353">
        <v>9</v>
      </c>
      <c r="AH63" s="354">
        <v>10</v>
      </c>
      <c r="AI63" s="355">
        <v>1</v>
      </c>
      <c r="AJ63" s="346">
        <v>2</v>
      </c>
      <c r="AK63" s="347">
        <v>3</v>
      </c>
      <c r="AL63" s="348">
        <v>4</v>
      </c>
      <c r="AM63" s="357">
        <v>5</v>
      </c>
      <c r="AN63" s="362">
        <v>6</v>
      </c>
      <c r="AO63" s="351">
        <v>7</v>
      </c>
      <c r="AP63" s="358">
        <v>8</v>
      </c>
      <c r="AQ63" s="353">
        <v>10</v>
      </c>
      <c r="AR63" s="359">
        <v>2</v>
      </c>
      <c r="AS63" s="355">
        <v>1</v>
      </c>
      <c r="AT63" s="346">
        <v>2</v>
      </c>
      <c r="AU63" s="347">
        <v>3</v>
      </c>
      <c r="AV63" s="348">
        <v>4</v>
      </c>
      <c r="AW63" s="357">
        <v>5</v>
      </c>
      <c r="AX63" s="362">
        <v>6</v>
      </c>
      <c r="AY63" s="351">
        <v>7</v>
      </c>
      <c r="AZ63" s="352">
        <v>8</v>
      </c>
      <c r="BA63" s="353">
        <v>9</v>
      </c>
      <c r="BB63" s="354">
        <v>10</v>
      </c>
      <c r="BC63" s="355">
        <v>1</v>
      </c>
    </row>
    <row r="64" spans="2:55" ht="18" thickBot="1" x14ac:dyDescent="0.4">
      <c r="B64" s="265"/>
      <c r="C64" s="418" t="s">
        <v>439</v>
      </c>
      <c r="D64" s="363">
        <v>1</v>
      </c>
      <c r="E64" s="364">
        <v>2</v>
      </c>
      <c r="F64" s="364">
        <v>2</v>
      </c>
      <c r="G64" s="365">
        <v>3</v>
      </c>
      <c r="H64" s="366">
        <v>4</v>
      </c>
      <c r="I64" s="367">
        <v>3</v>
      </c>
      <c r="J64" s="368">
        <v>6</v>
      </c>
      <c r="K64" s="369">
        <v>7</v>
      </c>
      <c r="L64" s="370">
        <v>8</v>
      </c>
      <c r="M64" s="371">
        <v>9</v>
      </c>
      <c r="N64" s="372">
        <v>10</v>
      </c>
      <c r="O64" s="373">
        <v>1</v>
      </c>
      <c r="P64" s="364">
        <v>2</v>
      </c>
      <c r="Q64" s="365">
        <v>3</v>
      </c>
      <c r="R64" s="366">
        <v>4</v>
      </c>
      <c r="S64" s="367">
        <v>5</v>
      </c>
      <c r="T64" s="368">
        <v>6</v>
      </c>
      <c r="U64" s="369">
        <v>7</v>
      </c>
      <c r="V64" s="374">
        <v>8</v>
      </c>
      <c r="W64" s="371">
        <v>9</v>
      </c>
      <c r="X64" s="375">
        <v>10</v>
      </c>
      <c r="Y64" s="363">
        <v>1</v>
      </c>
      <c r="Z64" s="364">
        <v>2</v>
      </c>
      <c r="AA64" s="376">
        <v>3</v>
      </c>
      <c r="AB64" s="377">
        <v>4</v>
      </c>
      <c r="AC64" s="367">
        <v>5</v>
      </c>
      <c r="AD64" s="368">
        <v>6</v>
      </c>
      <c r="AE64" s="369">
        <v>7</v>
      </c>
      <c r="AF64" s="378">
        <v>8</v>
      </c>
      <c r="AG64" s="371">
        <v>9</v>
      </c>
      <c r="AH64" s="372">
        <v>10</v>
      </c>
      <c r="AI64" s="373">
        <v>1</v>
      </c>
      <c r="AJ64" s="364">
        <v>2</v>
      </c>
      <c r="AK64" s="365">
        <v>3</v>
      </c>
      <c r="AL64" s="377">
        <v>4</v>
      </c>
      <c r="AM64" s="367">
        <v>5</v>
      </c>
      <c r="AN64" s="379">
        <v>6</v>
      </c>
      <c r="AO64" s="369">
        <v>7</v>
      </c>
      <c r="AP64" s="374">
        <v>8</v>
      </c>
      <c r="AQ64" s="371">
        <v>3</v>
      </c>
      <c r="AR64" s="375">
        <v>2</v>
      </c>
      <c r="AS64" s="373">
        <v>1</v>
      </c>
      <c r="AT64" s="364">
        <v>2</v>
      </c>
      <c r="AU64" s="365">
        <v>3</v>
      </c>
      <c r="AV64" s="377">
        <v>4</v>
      </c>
      <c r="AW64" s="367">
        <v>5</v>
      </c>
      <c r="AX64" s="379">
        <v>6</v>
      </c>
      <c r="AY64" s="369">
        <v>7</v>
      </c>
      <c r="AZ64" s="370">
        <v>8</v>
      </c>
      <c r="BA64" s="371">
        <v>9</v>
      </c>
      <c r="BB64" s="372">
        <v>10</v>
      </c>
      <c r="BC64" s="373">
        <v>1</v>
      </c>
    </row>
    <row r="65" spans="2:58" ht="15.5" thickTop="1" thickBot="1" x14ac:dyDescent="0.4">
      <c r="B65" s="265"/>
      <c r="C65" s="284"/>
      <c r="D65" s="285"/>
      <c r="E65" s="285"/>
      <c r="F65" s="285"/>
      <c r="G65" s="286"/>
      <c r="H65" s="286"/>
      <c r="I65" s="286"/>
      <c r="J65" s="286"/>
      <c r="K65" s="286"/>
      <c r="L65" s="286"/>
      <c r="M65" s="286"/>
      <c r="N65" s="286"/>
      <c r="O65" s="286"/>
      <c r="P65" s="286"/>
      <c r="Q65" s="286"/>
      <c r="R65" s="286"/>
      <c r="S65" s="286"/>
      <c r="T65" s="286"/>
      <c r="U65" s="380" t="s">
        <v>359</v>
      </c>
      <c r="V65" s="286"/>
      <c r="W65" s="286"/>
      <c r="X65" s="286"/>
      <c r="Y65" s="286"/>
      <c r="Z65" s="286"/>
      <c r="AA65" s="286"/>
      <c r="AB65" s="286"/>
      <c r="AC65" s="286"/>
      <c r="AD65" s="286"/>
      <c r="AE65" s="286"/>
      <c r="AF65" s="286"/>
      <c r="AG65" s="286"/>
      <c r="AH65" s="286"/>
      <c r="AI65" s="286"/>
      <c r="AJ65" s="286"/>
      <c r="AK65" s="286"/>
      <c r="AL65" s="286"/>
      <c r="AM65" s="286"/>
      <c r="AN65" s="286"/>
      <c r="AO65" s="286"/>
      <c r="AP65" s="286"/>
      <c r="AQ65" s="286"/>
      <c r="AR65" s="286"/>
      <c r="AS65" s="286"/>
      <c r="AT65" s="286"/>
      <c r="AU65" s="286"/>
      <c r="AV65" s="286"/>
      <c r="AW65" s="286"/>
      <c r="AX65" s="286"/>
      <c r="AY65" s="286"/>
      <c r="AZ65" s="286"/>
      <c r="BA65" s="286"/>
      <c r="BB65" s="285"/>
      <c r="BC65" s="288"/>
    </row>
    <row r="66" spans="2:58" ht="18" thickTop="1" x14ac:dyDescent="0.35">
      <c r="B66" s="265"/>
      <c r="C66" s="381" t="s">
        <v>440</v>
      </c>
      <c r="D66" s="437" t="s">
        <v>359</v>
      </c>
      <c r="E66" s="437" t="s">
        <v>359</v>
      </c>
      <c r="F66" s="437" t="s">
        <v>359</v>
      </c>
      <c r="G66" s="437" t="s">
        <v>359</v>
      </c>
      <c r="H66" s="437" t="s">
        <v>359</v>
      </c>
      <c r="I66" s="437" t="s">
        <v>359</v>
      </c>
      <c r="J66" s="437" t="s">
        <v>359</v>
      </c>
      <c r="K66" s="437" t="s">
        <v>359</v>
      </c>
      <c r="L66" s="437" t="s">
        <v>359</v>
      </c>
      <c r="M66" s="437" t="s">
        <v>359</v>
      </c>
      <c r="N66" s="437" t="s">
        <v>359</v>
      </c>
      <c r="O66" s="437" t="s">
        <v>359</v>
      </c>
      <c r="P66" s="437" t="s">
        <v>359</v>
      </c>
      <c r="Q66" s="437" t="s">
        <v>359</v>
      </c>
      <c r="R66" s="437" t="s">
        <v>359</v>
      </c>
      <c r="S66" s="437" t="s">
        <v>359</v>
      </c>
      <c r="T66" s="437" t="s">
        <v>359</v>
      </c>
      <c r="U66" s="437" t="s">
        <v>359</v>
      </c>
      <c r="V66" s="437" t="s">
        <v>359</v>
      </c>
      <c r="W66" s="437" t="s">
        <v>359</v>
      </c>
      <c r="X66" s="437" t="s">
        <v>359</v>
      </c>
      <c r="Y66" s="437" t="s">
        <v>359</v>
      </c>
      <c r="Z66" s="437" t="s">
        <v>359</v>
      </c>
      <c r="AA66" s="437" t="s">
        <v>359</v>
      </c>
      <c r="AB66" s="437" t="s">
        <v>359</v>
      </c>
      <c r="AC66" s="437" t="s">
        <v>359</v>
      </c>
      <c r="AD66" s="437" t="s">
        <v>359</v>
      </c>
      <c r="AE66" s="437" t="s">
        <v>359</v>
      </c>
      <c r="AF66" s="437" t="s">
        <v>359</v>
      </c>
      <c r="AG66" s="437" t="s">
        <v>359</v>
      </c>
      <c r="AH66" s="437" t="s">
        <v>359</v>
      </c>
      <c r="AI66" s="437" t="s">
        <v>359</v>
      </c>
      <c r="AJ66" s="437" t="s">
        <v>359</v>
      </c>
      <c r="AK66" s="437" t="s">
        <v>359</v>
      </c>
      <c r="AL66" s="437" t="s">
        <v>359</v>
      </c>
      <c r="AM66" s="437" t="s">
        <v>359</v>
      </c>
      <c r="AN66" s="437" t="s">
        <v>359</v>
      </c>
      <c r="AO66" s="437" t="s">
        <v>359</v>
      </c>
      <c r="AP66" s="437" t="s">
        <v>359</v>
      </c>
      <c r="AQ66" s="437" t="s">
        <v>359</v>
      </c>
      <c r="AR66" s="437" t="s">
        <v>359</v>
      </c>
      <c r="AS66" s="437" t="s">
        <v>359</v>
      </c>
      <c r="AT66" s="437" t="s">
        <v>359</v>
      </c>
      <c r="AU66" s="437" t="s">
        <v>359</v>
      </c>
      <c r="AV66" s="437" t="s">
        <v>359</v>
      </c>
      <c r="AW66" s="437" t="s">
        <v>359</v>
      </c>
      <c r="AX66" s="437" t="s">
        <v>359</v>
      </c>
      <c r="AY66" s="437" t="s">
        <v>359</v>
      </c>
      <c r="AZ66" s="437" t="s">
        <v>359</v>
      </c>
      <c r="BA66" s="437" t="s">
        <v>359</v>
      </c>
      <c r="BB66" s="437" t="s">
        <v>359</v>
      </c>
      <c r="BC66" s="438" t="s">
        <v>359</v>
      </c>
    </row>
    <row r="67" spans="2:58" ht="17.5" x14ac:dyDescent="0.35">
      <c r="B67" s="265"/>
      <c r="C67" s="382" t="s">
        <v>441</v>
      </c>
      <c r="D67" s="439" t="s">
        <v>359</v>
      </c>
      <c r="E67" s="439" t="s">
        <v>359</v>
      </c>
      <c r="F67" s="439" t="s">
        <v>359</v>
      </c>
      <c r="G67" s="439" t="s">
        <v>359</v>
      </c>
      <c r="H67" s="439" t="s">
        <v>359</v>
      </c>
      <c r="I67" s="439" t="s">
        <v>359</v>
      </c>
      <c r="J67" s="439" t="s">
        <v>359</v>
      </c>
      <c r="K67" s="439" t="s">
        <v>359</v>
      </c>
      <c r="L67" s="439" t="s">
        <v>359</v>
      </c>
      <c r="M67" s="439" t="s">
        <v>359</v>
      </c>
      <c r="N67" s="439" t="s">
        <v>359</v>
      </c>
      <c r="O67" s="439" t="s">
        <v>359</v>
      </c>
      <c r="P67" s="439" t="s">
        <v>359</v>
      </c>
      <c r="Q67" s="439" t="s">
        <v>359</v>
      </c>
      <c r="R67" s="439" t="s">
        <v>359</v>
      </c>
      <c r="S67" s="439" t="s">
        <v>359</v>
      </c>
      <c r="T67" s="439" t="s">
        <v>359</v>
      </c>
      <c r="U67" s="439" t="s">
        <v>359</v>
      </c>
      <c r="V67" s="439" t="s">
        <v>359</v>
      </c>
      <c r="W67" s="439" t="s">
        <v>359</v>
      </c>
      <c r="X67" s="439" t="s">
        <v>359</v>
      </c>
      <c r="Y67" s="439" t="s">
        <v>359</v>
      </c>
      <c r="Z67" s="439" t="s">
        <v>359</v>
      </c>
      <c r="AA67" s="439" t="s">
        <v>359</v>
      </c>
      <c r="AB67" s="439" t="s">
        <v>359</v>
      </c>
      <c r="AC67" s="439" t="s">
        <v>359</v>
      </c>
      <c r="AD67" s="439" t="s">
        <v>359</v>
      </c>
      <c r="AE67" s="439" t="s">
        <v>359</v>
      </c>
      <c r="AF67" s="439" t="s">
        <v>359</v>
      </c>
      <c r="AG67" s="439" t="s">
        <v>359</v>
      </c>
      <c r="AH67" s="439" t="s">
        <v>359</v>
      </c>
      <c r="AI67" s="439" t="s">
        <v>359</v>
      </c>
      <c r="AJ67" s="439" t="s">
        <v>359</v>
      </c>
      <c r="AK67" s="439" t="s">
        <v>359</v>
      </c>
      <c r="AL67" s="439" t="s">
        <v>359</v>
      </c>
      <c r="AM67" s="439" t="s">
        <v>359</v>
      </c>
      <c r="AN67" s="439" t="s">
        <v>359</v>
      </c>
      <c r="AO67" s="439" t="s">
        <v>359</v>
      </c>
      <c r="AP67" s="439" t="s">
        <v>359</v>
      </c>
      <c r="AQ67" s="439" t="s">
        <v>359</v>
      </c>
      <c r="AR67" s="439" t="s">
        <v>359</v>
      </c>
      <c r="AS67" s="439" t="s">
        <v>359</v>
      </c>
      <c r="AT67" s="439" t="s">
        <v>359</v>
      </c>
      <c r="AU67" s="439" t="s">
        <v>359</v>
      </c>
      <c r="AV67" s="439" t="s">
        <v>359</v>
      </c>
      <c r="AW67" s="439" t="s">
        <v>359</v>
      </c>
      <c r="AX67" s="439" t="s">
        <v>359</v>
      </c>
      <c r="AY67" s="439" t="s">
        <v>359</v>
      </c>
      <c r="AZ67" s="439" t="s">
        <v>359</v>
      </c>
      <c r="BA67" s="439" t="s">
        <v>359</v>
      </c>
      <c r="BB67" s="439" t="s">
        <v>359</v>
      </c>
      <c r="BC67" s="440" t="s">
        <v>359</v>
      </c>
    </row>
    <row r="68" spans="2:58" ht="17.5" x14ac:dyDescent="0.35">
      <c r="B68" s="265"/>
      <c r="C68" s="383" t="s">
        <v>442</v>
      </c>
      <c r="D68" s="439" t="s">
        <v>359</v>
      </c>
      <c r="E68" s="439" t="s">
        <v>359</v>
      </c>
      <c r="F68" s="439" t="s">
        <v>359</v>
      </c>
      <c r="G68" s="439" t="s">
        <v>359</v>
      </c>
      <c r="H68" s="439" t="s">
        <v>359</v>
      </c>
      <c r="I68" s="439" t="s">
        <v>359</v>
      </c>
      <c r="J68" s="439" t="s">
        <v>359</v>
      </c>
      <c r="K68" s="439" t="s">
        <v>359</v>
      </c>
      <c r="L68" s="439" t="s">
        <v>359</v>
      </c>
      <c r="M68" s="439" t="s">
        <v>359</v>
      </c>
      <c r="N68" s="439" t="s">
        <v>359</v>
      </c>
      <c r="O68" s="439" t="s">
        <v>359</v>
      </c>
      <c r="P68" s="439" t="s">
        <v>359</v>
      </c>
      <c r="Q68" s="439" t="s">
        <v>359</v>
      </c>
      <c r="R68" s="439" t="s">
        <v>359</v>
      </c>
      <c r="S68" s="439" t="s">
        <v>359</v>
      </c>
      <c r="T68" s="439" t="s">
        <v>359</v>
      </c>
      <c r="U68" s="439" t="s">
        <v>359</v>
      </c>
      <c r="V68" s="439" t="s">
        <v>359</v>
      </c>
      <c r="W68" s="439" t="s">
        <v>359</v>
      </c>
      <c r="X68" s="439" t="s">
        <v>359</v>
      </c>
      <c r="Y68" s="439" t="s">
        <v>359</v>
      </c>
      <c r="Z68" s="439" t="s">
        <v>359</v>
      </c>
      <c r="AA68" s="439" t="s">
        <v>359</v>
      </c>
      <c r="AB68" s="439" t="s">
        <v>359</v>
      </c>
      <c r="AC68" s="439" t="s">
        <v>359</v>
      </c>
      <c r="AD68" s="439" t="s">
        <v>359</v>
      </c>
      <c r="AE68" s="439" t="s">
        <v>359</v>
      </c>
      <c r="AF68" s="439" t="s">
        <v>359</v>
      </c>
      <c r="AG68" s="439" t="s">
        <v>359</v>
      </c>
      <c r="AH68" s="439" t="s">
        <v>359</v>
      </c>
      <c r="AI68" s="439" t="s">
        <v>359</v>
      </c>
      <c r="AJ68" s="439" t="s">
        <v>359</v>
      </c>
      <c r="AK68" s="439" t="s">
        <v>359</v>
      </c>
      <c r="AL68" s="439" t="s">
        <v>359</v>
      </c>
      <c r="AM68" s="439" t="s">
        <v>359</v>
      </c>
      <c r="AN68" s="439" t="s">
        <v>359</v>
      </c>
      <c r="AO68" s="439" t="s">
        <v>359</v>
      </c>
      <c r="AP68" s="439" t="s">
        <v>359</v>
      </c>
      <c r="AQ68" s="439" t="s">
        <v>359</v>
      </c>
      <c r="AR68" s="439" t="s">
        <v>359</v>
      </c>
      <c r="AS68" s="439" t="s">
        <v>359</v>
      </c>
      <c r="AT68" s="439" t="s">
        <v>359</v>
      </c>
      <c r="AU68" s="439" t="s">
        <v>359</v>
      </c>
      <c r="AV68" s="439" t="s">
        <v>359</v>
      </c>
      <c r="AW68" s="439" t="s">
        <v>359</v>
      </c>
      <c r="AX68" s="439" t="s">
        <v>359</v>
      </c>
      <c r="AY68" s="439" t="s">
        <v>359</v>
      </c>
      <c r="AZ68" s="439" t="s">
        <v>359</v>
      </c>
      <c r="BA68" s="439" t="s">
        <v>359</v>
      </c>
      <c r="BB68" s="439" t="s">
        <v>359</v>
      </c>
      <c r="BC68" s="440" t="s">
        <v>359</v>
      </c>
    </row>
    <row r="69" spans="2:58" ht="17.5" x14ac:dyDescent="0.35">
      <c r="B69" s="265"/>
      <c r="C69" s="384" t="s">
        <v>443</v>
      </c>
      <c r="D69" s="439" t="s">
        <v>359</v>
      </c>
      <c r="E69" s="439" t="s">
        <v>359</v>
      </c>
      <c r="F69" s="439" t="s">
        <v>359</v>
      </c>
      <c r="G69" s="439" t="s">
        <v>359</v>
      </c>
      <c r="H69" s="439" t="s">
        <v>359</v>
      </c>
      <c r="I69" s="439" t="s">
        <v>359</v>
      </c>
      <c r="J69" s="439" t="s">
        <v>359</v>
      </c>
      <c r="K69" s="439" t="s">
        <v>359</v>
      </c>
      <c r="L69" s="439" t="s">
        <v>359</v>
      </c>
      <c r="M69" s="439" t="s">
        <v>359</v>
      </c>
      <c r="N69" s="439" t="s">
        <v>359</v>
      </c>
      <c r="O69" s="439" t="s">
        <v>359</v>
      </c>
      <c r="P69" s="439" t="s">
        <v>359</v>
      </c>
      <c r="Q69" s="439" t="s">
        <v>359</v>
      </c>
      <c r="R69" s="439" t="s">
        <v>359</v>
      </c>
      <c r="S69" s="439" t="s">
        <v>359</v>
      </c>
      <c r="T69" s="439" t="s">
        <v>359</v>
      </c>
      <c r="U69" s="439" t="s">
        <v>359</v>
      </c>
      <c r="V69" s="439" t="s">
        <v>359</v>
      </c>
      <c r="W69" s="439" t="s">
        <v>359</v>
      </c>
      <c r="X69" s="439" t="s">
        <v>359</v>
      </c>
      <c r="Y69" s="439" t="s">
        <v>359</v>
      </c>
      <c r="Z69" s="439" t="s">
        <v>359</v>
      </c>
      <c r="AA69" s="439" t="s">
        <v>359</v>
      </c>
      <c r="AB69" s="439" t="s">
        <v>359</v>
      </c>
      <c r="AC69" s="439" t="s">
        <v>359</v>
      </c>
      <c r="AD69" s="439" t="s">
        <v>359</v>
      </c>
      <c r="AE69" s="439" t="s">
        <v>359</v>
      </c>
      <c r="AF69" s="439" t="s">
        <v>359</v>
      </c>
      <c r="AG69" s="439" t="s">
        <v>359</v>
      </c>
      <c r="AH69" s="439" t="s">
        <v>359</v>
      </c>
      <c r="AI69" s="439" t="s">
        <v>359</v>
      </c>
      <c r="AJ69" s="439" t="s">
        <v>359</v>
      </c>
      <c r="AK69" s="439" t="s">
        <v>359</v>
      </c>
      <c r="AL69" s="439" t="s">
        <v>359</v>
      </c>
      <c r="AM69" s="439" t="s">
        <v>359</v>
      </c>
      <c r="AN69" s="439" t="s">
        <v>359</v>
      </c>
      <c r="AO69" s="439" t="s">
        <v>359</v>
      </c>
      <c r="AP69" s="439" t="s">
        <v>359</v>
      </c>
      <c r="AQ69" s="439" t="s">
        <v>359</v>
      </c>
      <c r="AR69" s="439" t="s">
        <v>359</v>
      </c>
      <c r="AS69" s="439" t="s">
        <v>359</v>
      </c>
      <c r="AT69" s="439" t="s">
        <v>359</v>
      </c>
      <c r="AU69" s="439" t="s">
        <v>359</v>
      </c>
      <c r="AV69" s="439" t="s">
        <v>359</v>
      </c>
      <c r="AW69" s="439" t="s">
        <v>359</v>
      </c>
      <c r="AX69" s="439" t="s">
        <v>359</v>
      </c>
      <c r="AY69" s="439" t="s">
        <v>359</v>
      </c>
      <c r="AZ69" s="439" t="s">
        <v>359</v>
      </c>
      <c r="BA69" s="439" t="s">
        <v>359</v>
      </c>
      <c r="BB69" s="439" t="s">
        <v>359</v>
      </c>
      <c r="BC69" s="440" t="s">
        <v>359</v>
      </c>
    </row>
    <row r="70" spans="2:58" ht="18" thickBot="1" x14ac:dyDescent="0.4">
      <c r="B70" s="265"/>
      <c r="C70" s="385" t="s">
        <v>444</v>
      </c>
      <c r="D70" s="441" t="s">
        <v>359</v>
      </c>
      <c r="E70" s="441" t="s">
        <v>359</v>
      </c>
      <c r="F70" s="441" t="s">
        <v>359</v>
      </c>
      <c r="G70" s="441" t="s">
        <v>359</v>
      </c>
      <c r="H70" s="441" t="s">
        <v>359</v>
      </c>
      <c r="I70" s="441" t="s">
        <v>359</v>
      </c>
      <c r="J70" s="441" t="s">
        <v>359</v>
      </c>
      <c r="K70" s="441" t="s">
        <v>359</v>
      </c>
      <c r="L70" s="441" t="s">
        <v>359</v>
      </c>
      <c r="M70" s="441" t="s">
        <v>359</v>
      </c>
      <c r="N70" s="441" t="s">
        <v>359</v>
      </c>
      <c r="O70" s="441" t="s">
        <v>359</v>
      </c>
      <c r="P70" s="441" t="s">
        <v>359</v>
      </c>
      <c r="Q70" s="441" t="s">
        <v>359</v>
      </c>
      <c r="R70" s="441" t="s">
        <v>359</v>
      </c>
      <c r="S70" s="441" t="s">
        <v>359</v>
      </c>
      <c r="T70" s="441" t="s">
        <v>359</v>
      </c>
      <c r="U70" s="441" t="s">
        <v>359</v>
      </c>
      <c r="V70" s="441" t="s">
        <v>359</v>
      </c>
      <c r="W70" s="441" t="s">
        <v>359</v>
      </c>
      <c r="X70" s="441" t="s">
        <v>359</v>
      </c>
      <c r="Y70" s="441" t="s">
        <v>359</v>
      </c>
      <c r="Z70" s="441" t="s">
        <v>359</v>
      </c>
      <c r="AA70" s="441" t="s">
        <v>359</v>
      </c>
      <c r="AB70" s="441" t="s">
        <v>359</v>
      </c>
      <c r="AC70" s="441" t="s">
        <v>359</v>
      </c>
      <c r="AD70" s="441" t="s">
        <v>359</v>
      </c>
      <c r="AE70" s="441" t="s">
        <v>359</v>
      </c>
      <c r="AF70" s="441" t="s">
        <v>359</v>
      </c>
      <c r="AG70" s="441" t="s">
        <v>359</v>
      </c>
      <c r="AH70" s="441" t="s">
        <v>359</v>
      </c>
      <c r="AI70" s="441" t="s">
        <v>359</v>
      </c>
      <c r="AJ70" s="441" t="s">
        <v>359</v>
      </c>
      <c r="AK70" s="441" t="s">
        <v>359</v>
      </c>
      <c r="AL70" s="441" t="s">
        <v>359</v>
      </c>
      <c r="AM70" s="441" t="s">
        <v>359</v>
      </c>
      <c r="AN70" s="441" t="s">
        <v>359</v>
      </c>
      <c r="AO70" s="441" t="s">
        <v>359</v>
      </c>
      <c r="AP70" s="441" t="s">
        <v>359</v>
      </c>
      <c r="AQ70" s="441" t="s">
        <v>359</v>
      </c>
      <c r="AR70" s="441" t="s">
        <v>359</v>
      </c>
      <c r="AS70" s="441" t="s">
        <v>359</v>
      </c>
      <c r="AT70" s="441" t="s">
        <v>359</v>
      </c>
      <c r="AU70" s="441" t="s">
        <v>359</v>
      </c>
      <c r="AV70" s="441" t="s">
        <v>359</v>
      </c>
      <c r="AW70" s="441" t="s">
        <v>359</v>
      </c>
      <c r="AX70" s="441" t="s">
        <v>359</v>
      </c>
      <c r="AY70" s="441" t="s">
        <v>359</v>
      </c>
      <c r="AZ70" s="441" t="s">
        <v>359</v>
      </c>
      <c r="BA70" s="441" t="s">
        <v>359</v>
      </c>
      <c r="BB70" s="441" t="s">
        <v>359</v>
      </c>
      <c r="BC70" s="442" t="s">
        <v>359</v>
      </c>
    </row>
    <row r="71" spans="2:58" ht="15" thickTop="1" x14ac:dyDescent="0.35"/>
    <row r="79" spans="2:58" ht="15" thickBot="1" x14ac:dyDescent="0.4"/>
    <row r="80" spans="2:58" ht="15.5" thickTop="1" thickBot="1" x14ac:dyDescent="0.4">
      <c r="BD80" s="742" t="s">
        <v>446</v>
      </c>
      <c r="BE80" s="743"/>
      <c r="BF80" s="744"/>
    </row>
    <row r="81" spans="56:58" ht="16" thickTop="1" x14ac:dyDescent="0.35">
      <c r="BD81" s="280" t="s">
        <v>447</v>
      </c>
      <c r="BE81" s="281"/>
      <c r="BF81" s="282"/>
    </row>
    <row r="82" spans="56:58" ht="15.5" x14ac:dyDescent="0.35">
      <c r="BD82" s="277" t="s">
        <v>448</v>
      </c>
      <c r="BE82" s="278"/>
      <c r="BF82" s="279"/>
    </row>
    <row r="83" spans="56:58" ht="15.5" x14ac:dyDescent="0.35">
      <c r="BD83" s="277" t="s">
        <v>449</v>
      </c>
      <c r="BE83" s="278"/>
      <c r="BF83" s="279"/>
    </row>
    <row r="84" spans="56:58" ht="15.5" x14ac:dyDescent="0.35">
      <c r="BD84" s="277" t="s">
        <v>450</v>
      </c>
      <c r="BE84" s="278"/>
      <c r="BF84" s="279"/>
    </row>
    <row r="85" spans="56:58" ht="15.5" x14ac:dyDescent="0.35">
      <c r="BD85" s="277" t="s">
        <v>451</v>
      </c>
      <c r="BE85" s="278"/>
      <c r="BF85" s="279"/>
    </row>
    <row r="86" spans="56:58" ht="15.5" x14ac:dyDescent="0.35">
      <c r="BD86" s="277" t="s">
        <v>452</v>
      </c>
      <c r="BE86" s="278"/>
      <c r="BF86" s="279"/>
    </row>
    <row r="87" spans="56:58" ht="15.5" x14ac:dyDescent="0.35">
      <c r="BD87" s="277" t="s">
        <v>453</v>
      </c>
      <c r="BE87" s="278"/>
      <c r="BF87" s="279"/>
    </row>
    <row r="88" spans="56:58" ht="15.5" x14ac:dyDescent="0.35">
      <c r="BD88" s="277" t="s">
        <v>454</v>
      </c>
      <c r="BE88" s="278"/>
      <c r="BF88" s="279"/>
    </row>
    <row r="89" spans="56:58" ht="15.5" x14ac:dyDescent="0.35">
      <c r="BD89" s="277" t="s">
        <v>455</v>
      </c>
      <c r="BE89" s="278"/>
      <c r="BF89" s="279"/>
    </row>
    <row r="90" spans="56:58" ht="15.5" x14ac:dyDescent="0.35">
      <c r="BD90" s="277" t="s">
        <v>456</v>
      </c>
      <c r="BE90" s="278"/>
      <c r="BF90" s="279"/>
    </row>
    <row r="91" spans="56:58" ht="15.5" x14ac:dyDescent="0.35">
      <c r="BD91" s="277" t="s">
        <v>457</v>
      </c>
      <c r="BE91" s="278"/>
      <c r="BF91" s="279"/>
    </row>
    <row r="92" spans="56:58" ht="15.5" x14ac:dyDescent="0.35">
      <c r="BD92" s="277" t="s">
        <v>458</v>
      </c>
      <c r="BE92" s="278"/>
      <c r="BF92" s="279"/>
    </row>
    <row r="93" spans="56:58" ht="15.5" x14ac:dyDescent="0.35">
      <c r="BD93" s="277" t="s">
        <v>459</v>
      </c>
      <c r="BE93" s="278"/>
      <c r="BF93" s="279"/>
    </row>
    <row r="94" spans="56:58" ht="15.5" x14ac:dyDescent="0.35">
      <c r="BD94" s="277" t="s">
        <v>460</v>
      </c>
      <c r="BE94" s="278"/>
      <c r="BF94" s="279"/>
    </row>
    <row r="95" spans="56:58" ht="15.5" x14ac:dyDescent="0.35">
      <c r="BD95" s="277" t="s">
        <v>461</v>
      </c>
      <c r="BE95" s="278"/>
      <c r="BF95" s="279"/>
    </row>
    <row r="96" spans="56:58" ht="15.5" x14ac:dyDescent="0.35">
      <c r="BD96" s="274" t="s">
        <v>462</v>
      </c>
      <c r="BE96" s="275"/>
      <c r="BF96" s="276"/>
    </row>
    <row r="97" spans="56:58" ht="15.5" x14ac:dyDescent="0.35">
      <c r="BD97" s="277" t="s">
        <v>463</v>
      </c>
      <c r="BE97" s="278"/>
      <c r="BF97" s="279"/>
    </row>
    <row r="98" spans="56:58" ht="15.5" x14ac:dyDescent="0.35">
      <c r="BD98" s="464" t="s">
        <v>464</v>
      </c>
      <c r="BE98" s="465"/>
      <c r="BF98" s="466"/>
    </row>
    <row r="99" spans="56:58" ht="15" thickBot="1" x14ac:dyDescent="0.4">
      <c r="BD99" s="469" t="s">
        <v>465</v>
      </c>
      <c r="BE99" s="467"/>
      <c r="BF99" s="468"/>
    </row>
    <row r="100" spans="56:58" ht="15" thickTop="1" x14ac:dyDescent="0.35"/>
  </sheetData>
  <mergeCells count="219">
    <mergeCell ref="G7:O7"/>
    <mergeCell ref="C8:BC13"/>
    <mergeCell ref="C22:BC22"/>
    <mergeCell ref="AI23:AL23"/>
    <mergeCell ref="C3:F7"/>
    <mergeCell ref="G3:O3"/>
    <mergeCell ref="P3:AN5"/>
    <mergeCell ref="AO3:AW3"/>
    <mergeCell ref="G4:O4"/>
    <mergeCell ref="G5:O5"/>
    <mergeCell ref="G6:O6"/>
    <mergeCell ref="P6:AB7"/>
    <mergeCell ref="AC6:AN7"/>
    <mergeCell ref="C28:C31"/>
    <mergeCell ref="D28:D31"/>
    <mergeCell ref="E28:E31"/>
    <mergeCell ref="F28:F31"/>
    <mergeCell ref="G28:G31"/>
    <mergeCell ref="H28:H31"/>
    <mergeCell ref="Y25:AH25"/>
    <mergeCell ref="AI25:AL25"/>
    <mergeCell ref="Y24:AH24"/>
    <mergeCell ref="AI24:AL24"/>
    <mergeCell ref="Y28:Y31"/>
    <mergeCell ref="Z28:Z31"/>
    <mergeCell ref="O28:O31"/>
    <mergeCell ref="P28:P31"/>
    <mergeCell ref="Q28:Q31"/>
    <mergeCell ref="R28:R31"/>
    <mergeCell ref="S28:S31"/>
    <mergeCell ref="T28:T31"/>
    <mergeCell ref="I28:I31"/>
    <mergeCell ref="J28:J31"/>
    <mergeCell ref="K28:K31"/>
    <mergeCell ref="L28:L31"/>
    <mergeCell ref="M28:M31"/>
    <mergeCell ref="N28:N31"/>
    <mergeCell ref="AY28:AY31"/>
    <mergeCell ref="AZ28:AZ31"/>
    <mergeCell ref="BA28:BA31"/>
    <mergeCell ref="BB28:BB31"/>
    <mergeCell ref="BC28:BC31"/>
    <mergeCell ref="L37:M37"/>
    <mergeCell ref="N37:O37"/>
    <mergeCell ref="P37:R37"/>
    <mergeCell ref="AS28:AS31"/>
    <mergeCell ref="AT28:AT31"/>
    <mergeCell ref="AU28:AU31"/>
    <mergeCell ref="AV28:AV31"/>
    <mergeCell ref="AW28:AW31"/>
    <mergeCell ref="AX28:AX31"/>
    <mergeCell ref="AM28:AM31"/>
    <mergeCell ref="AN28:AN31"/>
    <mergeCell ref="AO28:AO31"/>
    <mergeCell ref="AP28:AP31"/>
    <mergeCell ref="AQ28:AQ31"/>
    <mergeCell ref="AR28:AR31"/>
    <mergeCell ref="AG28:AG31"/>
    <mergeCell ref="AH28:AH31"/>
    <mergeCell ref="AI28:AI31"/>
    <mergeCell ref="AJ28:AJ31"/>
    <mergeCell ref="AX37:AZ37"/>
    <mergeCell ref="BA37:BC37"/>
    <mergeCell ref="J38:M38"/>
    <mergeCell ref="N38:P38"/>
    <mergeCell ref="Q38:R38"/>
    <mergeCell ref="S38:AE38"/>
    <mergeCell ref="AF38:AH38"/>
    <mergeCell ref="AI38:AK38"/>
    <mergeCell ref="S37:AE37"/>
    <mergeCell ref="AF37:AI37"/>
    <mergeCell ref="AJ37:AM37"/>
    <mergeCell ref="AN37:AQ37"/>
    <mergeCell ref="AR37:AS37"/>
    <mergeCell ref="AT37:AW37"/>
    <mergeCell ref="P47:R47"/>
    <mergeCell ref="S47:W47"/>
    <mergeCell ref="X47:AA47"/>
    <mergeCell ref="AL38:AN38"/>
    <mergeCell ref="AO38:AQ38"/>
    <mergeCell ref="AR38:AS38"/>
    <mergeCell ref="AT38:AW38"/>
    <mergeCell ref="AX38:AZ38"/>
    <mergeCell ref="BA38:BC38"/>
    <mergeCell ref="AF48:AG48"/>
    <mergeCell ref="AH48:AI48"/>
    <mergeCell ref="AJ48:AK48"/>
    <mergeCell ref="AL48:AM48"/>
    <mergeCell ref="AN48:AO48"/>
    <mergeCell ref="AX47:AZ47"/>
    <mergeCell ref="BA47:BC47"/>
    <mergeCell ref="D48:F48"/>
    <mergeCell ref="G48:I48"/>
    <mergeCell ref="J48:L48"/>
    <mergeCell ref="M48:O48"/>
    <mergeCell ref="P48:R48"/>
    <mergeCell ref="S48:U48"/>
    <mergeCell ref="V48:X48"/>
    <mergeCell ref="Y48:AB48"/>
    <mergeCell ref="AB47:AE47"/>
    <mergeCell ref="AF47:AI47"/>
    <mergeCell ref="AJ47:AM47"/>
    <mergeCell ref="AN47:AQ47"/>
    <mergeCell ref="AR47:AS47"/>
    <mergeCell ref="AT47:AW47"/>
    <mergeCell ref="D47:H47"/>
    <mergeCell ref="I47:L47"/>
    <mergeCell ref="M47:O47"/>
    <mergeCell ref="X54:AA54"/>
    <mergeCell ref="AJ49:AM52"/>
    <mergeCell ref="AN49:AQ52"/>
    <mergeCell ref="AR49:AS52"/>
    <mergeCell ref="AT49:AW52"/>
    <mergeCell ref="AX49:AZ52"/>
    <mergeCell ref="BA49:BC52"/>
    <mergeCell ref="BB48:BC48"/>
    <mergeCell ref="C49:C52"/>
    <mergeCell ref="D49:H52"/>
    <mergeCell ref="I49:L52"/>
    <mergeCell ref="M49:O52"/>
    <mergeCell ref="P49:R52"/>
    <mergeCell ref="S49:W52"/>
    <mergeCell ref="X49:AA52"/>
    <mergeCell ref="AB49:AE52"/>
    <mergeCell ref="AF49:AI52"/>
    <mergeCell ref="AP48:AQ48"/>
    <mergeCell ref="AR48:AS48"/>
    <mergeCell ref="AT48:AU48"/>
    <mergeCell ref="AV48:AW48"/>
    <mergeCell ref="AX48:AY48"/>
    <mergeCell ref="AZ48:BA48"/>
    <mergeCell ref="AC48:AE48"/>
    <mergeCell ref="AT55:AW55"/>
    <mergeCell ref="AX55:AZ55"/>
    <mergeCell ref="BA55:BC55"/>
    <mergeCell ref="AX54:AZ54"/>
    <mergeCell ref="BA54:BC54"/>
    <mergeCell ref="D55:H55"/>
    <mergeCell ref="I55:L55"/>
    <mergeCell ref="M55:O55"/>
    <mergeCell ref="P55:R55"/>
    <mergeCell ref="S55:W55"/>
    <mergeCell ref="X55:AA55"/>
    <mergeCell ref="AB55:AE55"/>
    <mergeCell ref="AF55:AI55"/>
    <mergeCell ref="AB54:AE54"/>
    <mergeCell ref="AF54:AI54"/>
    <mergeCell ref="AJ54:AM54"/>
    <mergeCell ref="AN54:AQ54"/>
    <mergeCell ref="AR54:AS54"/>
    <mergeCell ref="AT54:AW54"/>
    <mergeCell ref="D54:H54"/>
    <mergeCell ref="I54:L54"/>
    <mergeCell ref="M54:O54"/>
    <mergeCell ref="P54:R54"/>
    <mergeCell ref="S54:W54"/>
    <mergeCell ref="C56:C60"/>
    <mergeCell ref="D56:H60"/>
    <mergeCell ref="I56:L60"/>
    <mergeCell ref="M56:O60"/>
    <mergeCell ref="P56:R60"/>
    <mergeCell ref="S56:W60"/>
    <mergeCell ref="AJ55:AM55"/>
    <mergeCell ref="AN55:AQ55"/>
    <mergeCell ref="AR55:AS55"/>
    <mergeCell ref="AT56:AW60"/>
    <mergeCell ref="BA56:BC60"/>
    <mergeCell ref="BD80:BF80"/>
    <mergeCell ref="X56:AA60"/>
    <mergeCell ref="AB56:AE60"/>
    <mergeCell ref="AF56:AI60"/>
    <mergeCell ref="AJ56:AM60"/>
    <mergeCell ref="AN56:AQ60"/>
    <mergeCell ref="AR56:AS60"/>
    <mergeCell ref="S23:AH23"/>
    <mergeCell ref="O25:R25"/>
    <mergeCell ref="O24:R24"/>
    <mergeCell ref="T24:X24"/>
    <mergeCell ref="T25:X25"/>
    <mergeCell ref="L23:N23"/>
    <mergeCell ref="D23:K23"/>
    <mergeCell ref="AV23:BC23"/>
    <mergeCell ref="O23:R23"/>
    <mergeCell ref="L25:N25"/>
    <mergeCell ref="D25:F25"/>
    <mergeCell ref="AS25:AU25"/>
    <mergeCell ref="AV25:AX25"/>
    <mergeCell ref="AY25:BA25"/>
    <mergeCell ref="BB25:BC25"/>
    <mergeCell ref="AM24:AO24"/>
    <mergeCell ref="AP24:AR24"/>
    <mergeCell ref="AS24:AU24"/>
    <mergeCell ref="AV24:AX24"/>
    <mergeCell ref="AY24:BA24"/>
    <mergeCell ref="BB24:BC24"/>
    <mergeCell ref="L24:N24"/>
    <mergeCell ref="J24:K24"/>
    <mergeCell ref="J25:K25"/>
    <mergeCell ref="D38:F38"/>
    <mergeCell ref="D37:F37"/>
    <mergeCell ref="G37:I37"/>
    <mergeCell ref="G38:I38"/>
    <mergeCell ref="AM25:AO25"/>
    <mergeCell ref="AP25:AR25"/>
    <mergeCell ref="G25:I25"/>
    <mergeCell ref="D24:F24"/>
    <mergeCell ref="G24:I24"/>
    <mergeCell ref="AK28:AK31"/>
    <mergeCell ref="AL28:AL31"/>
    <mergeCell ref="AA28:AA31"/>
    <mergeCell ref="AB28:AB31"/>
    <mergeCell ref="AC28:AC31"/>
    <mergeCell ref="AD28:AD31"/>
    <mergeCell ref="AE28:AE31"/>
    <mergeCell ref="AF28:AF31"/>
    <mergeCell ref="U28:U31"/>
    <mergeCell ref="V28:V31"/>
    <mergeCell ref="W28:W31"/>
    <mergeCell ref="X28:X31"/>
  </mergeCells>
  <conditionalFormatting sqref="D15:D21">
    <cfRule type="expression" dxfId="56" priority="51">
      <formula>OR(D15 = $D$34, D15 = $D$35)</formula>
    </cfRule>
    <cfRule type="expression" dxfId="55" priority="50">
      <formula>OR(D15 = $D$32, D15 = $D$33)</formula>
    </cfRule>
  </conditionalFormatting>
  <conditionalFormatting sqref="D62:AS62">
    <cfRule type="containsText" dxfId="54" priority="63" operator="containsText" text="B">
      <formula>NOT(ISERROR(SEARCH("B",D62)))</formula>
    </cfRule>
    <cfRule type="containsText" dxfId="53" priority="62" operator="containsText" text="D">
      <formula>NOT(ISERROR(SEARCH("D",D62)))</formula>
    </cfRule>
    <cfRule type="containsText" dxfId="52" priority="61" operator="containsText" text="L">
      <formula>NOT(ISERROR(SEARCH("L",D62)))</formula>
    </cfRule>
    <cfRule type="containsText" dxfId="51" priority="60" operator="containsText" text="L+">
      <formula>NOT(ISERROR(SEARCH("L+",D62)))</formula>
    </cfRule>
    <cfRule type="containsText" dxfId="50" priority="59" operator="containsText" text="P">
      <formula>NOT(ISERROR(SEARCH("P",D62)))</formula>
    </cfRule>
  </conditionalFormatting>
  <conditionalFormatting sqref="D39:BC45">
    <cfRule type="colorScale" priority="64">
      <colorScale>
        <cfvo type="min"/>
        <cfvo type="percentile" val="50"/>
        <cfvo type="max"/>
        <color theme="9"/>
        <color rgb="FFFFEB84"/>
        <color rgb="FFFF0000"/>
      </colorScale>
    </cfRule>
  </conditionalFormatting>
  <conditionalFormatting sqref="D63:BC63">
    <cfRule type="colorScale" priority="56">
      <colorScale>
        <cfvo type="min"/>
        <cfvo type="max"/>
        <color theme="0"/>
        <color rgb="FFFF0000"/>
      </colorScale>
    </cfRule>
  </conditionalFormatting>
  <conditionalFormatting sqref="D64:BC64">
    <cfRule type="colorScale" priority="57">
      <colorScale>
        <cfvo type="min"/>
        <cfvo type="max"/>
        <color theme="0"/>
        <color rgb="FFFFFF00"/>
      </colorScale>
    </cfRule>
  </conditionalFormatting>
  <conditionalFormatting sqref="D66:BC70">
    <cfRule type="expression" dxfId="49" priority="58">
      <formula>D$62= "P"</formula>
    </cfRule>
  </conditionalFormatting>
  <conditionalFormatting sqref="D67:BC70">
    <cfRule type="expression" dxfId="48" priority="55">
      <formula>D$62= "L+"</formula>
    </cfRule>
  </conditionalFormatting>
  <conditionalFormatting sqref="D68:BC70">
    <cfRule type="expression" dxfId="47" priority="54">
      <formula>D$62= "L"</formula>
    </cfRule>
  </conditionalFormatting>
  <conditionalFormatting sqref="D69:BC70">
    <cfRule type="expression" dxfId="46" priority="53">
      <formula>D$62= "B"</formula>
    </cfRule>
  </conditionalFormatting>
  <conditionalFormatting sqref="D70:BC70">
    <cfRule type="expression" dxfId="45" priority="52">
      <formula>D$62= "D"</formula>
    </cfRule>
  </conditionalFormatting>
  <conditionalFormatting sqref="E15:E21">
    <cfRule type="expression" dxfId="44" priority="49">
      <formula>OR(E15 = $E$34, E15 = $E$35)</formula>
    </cfRule>
    <cfRule type="expression" dxfId="43" priority="48">
      <formula>OR(E15 = $E$32, E15 = $E$33)</formula>
    </cfRule>
  </conditionalFormatting>
  <conditionalFormatting sqref="F15:F21">
    <cfRule type="expression" dxfId="42" priority="47">
      <formula>OR(F15 = $F$32, F15 = $F$33)</formula>
    </cfRule>
    <cfRule type="expression" dxfId="41" priority="46">
      <formula>OR(F15 = $F$34, F15 = $F$35)</formula>
    </cfRule>
  </conditionalFormatting>
  <conditionalFormatting sqref="G15:G21">
    <cfRule type="expression" dxfId="40" priority="45">
      <formula>OR(G15 = $G$34, G15 = $G$35)</formula>
    </cfRule>
    <cfRule type="expression" dxfId="39" priority="44">
      <formula>OR(G15 = $G$32, G15 = $G$33)</formula>
    </cfRule>
  </conditionalFormatting>
  <conditionalFormatting sqref="H15:H21">
    <cfRule type="expression" dxfId="38" priority="43">
      <formula>OR(H15 = $H$34, H15 = $H$35)</formula>
    </cfRule>
    <cfRule type="expression" dxfId="37" priority="42">
      <formula>OR(H15 = $H$32, H15 = H$33)</formula>
    </cfRule>
  </conditionalFormatting>
  <conditionalFormatting sqref="I15:I21">
    <cfRule type="expression" dxfId="36" priority="41">
      <formula>OR(I15 = $I$34, I15 = $I$35)</formula>
    </cfRule>
    <cfRule type="expression" dxfId="35" priority="40">
      <formula>OR(I15 = $I$32, I15 = $I$33)</formula>
    </cfRule>
  </conditionalFormatting>
  <conditionalFormatting sqref="J15:J21">
    <cfRule type="expression" dxfId="34" priority="39">
      <formula>OR(J15 = $J$34, J15 = $J$35)</formula>
    </cfRule>
    <cfRule type="expression" dxfId="33" priority="38">
      <formula>OR(J15 = $J$32, J15 = $J$33)</formula>
    </cfRule>
  </conditionalFormatting>
  <conditionalFormatting sqref="K15:K21">
    <cfRule type="expression" dxfId="32" priority="37">
      <formula>OR(K15 = $K$34, K15 = $K$35)</formula>
    </cfRule>
    <cfRule type="expression" dxfId="31" priority="36">
      <formula>OR(K15 = $K$32, K15 = $K$33)</formula>
    </cfRule>
  </conditionalFormatting>
  <conditionalFormatting sqref="L15:L21">
    <cfRule type="expression" dxfId="30" priority="34">
      <formula>OR(L15 = $L$32, L15 = $L$33)</formula>
    </cfRule>
    <cfRule type="expression" dxfId="29" priority="35">
      <formula>OR(L15 = $L$34, L15 = $L$35)</formula>
    </cfRule>
  </conditionalFormatting>
  <conditionalFormatting sqref="M15:M21">
    <cfRule type="expression" dxfId="28" priority="33">
      <formula>OR(M15 = $M$34, M15 = $M$35)</formula>
    </cfRule>
    <cfRule type="expression" dxfId="27" priority="32">
      <formula>OR(K15 = $M$32, M15 = $M$33)</formula>
    </cfRule>
  </conditionalFormatting>
  <conditionalFormatting sqref="N15:N21">
    <cfRule type="expression" dxfId="26" priority="7">
      <formula>OR(N15 = $N$32, N15 = $N$33)</formula>
    </cfRule>
    <cfRule type="expression" dxfId="25" priority="6">
      <formula>OR(N15 = $N$34, N15 = $N$35)</formula>
    </cfRule>
  </conditionalFormatting>
  <conditionalFormatting sqref="AM15:AM21">
    <cfRule type="expression" dxfId="24" priority="29">
      <formula>OR(AM15 = $AM$32, AM15 = $AM$33)</formula>
    </cfRule>
    <cfRule type="expression" dxfId="23" priority="28">
      <formula>OR(AM15 = $AM$34, AM15 = $AM$35)</formula>
    </cfRule>
  </conditionalFormatting>
  <conditionalFormatting sqref="AN15:AN21">
    <cfRule type="expression" dxfId="22" priority="31">
      <formula>OR(AN15 = $AN$32, AN15 = $AN$33)</formula>
    </cfRule>
    <cfRule type="expression" dxfId="21" priority="30">
      <formula>OR(AN15 = $AN$34, AN15 = $AN$35)</formula>
    </cfRule>
  </conditionalFormatting>
  <conditionalFormatting sqref="AO15:AO21">
    <cfRule type="expression" dxfId="20" priority="27">
      <formula>OR(AO15 = $AO$32, AO15 = $AO$33)</formula>
    </cfRule>
    <cfRule type="expression" dxfId="19" priority="26">
      <formula>OR(AO15 = $AO$34, AO15 = $AO$35)</formula>
    </cfRule>
  </conditionalFormatting>
  <conditionalFormatting sqref="AP15:AP21">
    <cfRule type="expression" dxfId="18" priority="25">
      <formula>OR(AP15 = $AP$32, AP15 = $AP$33)</formula>
    </cfRule>
    <cfRule type="expression" dxfId="17" priority="24">
      <formula>OR(AP15 = $AP$34, AP15 = $AP$35)</formula>
    </cfRule>
  </conditionalFormatting>
  <conditionalFormatting sqref="AQ15:AQ21">
    <cfRule type="expression" dxfId="16" priority="23">
      <formula>OR(AQ15 = $AQ$32, AQ15 = $AQ$33)</formula>
    </cfRule>
    <cfRule type="expression" dxfId="15" priority="22">
      <formula>OR(AQ15 = $AQ$34, AQ15 = $AQ$35)</formula>
    </cfRule>
  </conditionalFormatting>
  <conditionalFormatting sqref="AR15:AR21">
    <cfRule type="expression" dxfId="14" priority="21">
      <formula>OR(AR15 = $AR$32, AR15 = $AR$33)</formula>
    </cfRule>
    <cfRule type="expression" dxfId="13" priority="9">
      <formula>OR(AR15 = $AR$34, AR15 = $AR$35)</formula>
    </cfRule>
  </conditionalFormatting>
  <conditionalFormatting sqref="AS15:AS21">
    <cfRule type="expression" dxfId="12" priority="20">
      <formula>OR(AS15 = $AS$34, AS15 = $AS$35)</formula>
    </cfRule>
  </conditionalFormatting>
  <conditionalFormatting sqref="AT15:AT21">
    <cfRule type="expression" dxfId="11" priority="19">
      <formula>OR(AT15 = $AT$32, AT15 = $AT$33)</formula>
    </cfRule>
  </conditionalFormatting>
  <conditionalFormatting sqref="AU15:AU21">
    <cfRule type="expression" dxfId="10" priority="18">
      <formula>OR(AU15 = $AU$34, AU15 = $AU$35)</formula>
    </cfRule>
  </conditionalFormatting>
  <conditionalFormatting sqref="AV15:AV21">
    <cfRule type="expression" dxfId="9" priority="17">
      <formula>OR(AV15 = $AV$34, AV15 = $AV$35)</formula>
    </cfRule>
    <cfRule type="expression" dxfId="8" priority="5">
      <formula>OR(AV15 = $AV$32, AV15 = $AV$33)</formula>
    </cfRule>
  </conditionalFormatting>
  <conditionalFormatting sqref="AW15:AW21">
    <cfRule type="expression" dxfId="7" priority="16">
      <formula>OR(AW15 = $AW$32, AW15 = $AW$33)</formula>
    </cfRule>
  </conditionalFormatting>
  <conditionalFormatting sqref="AX15:AX21">
    <cfRule type="expression" dxfId="6" priority="13">
      <formula>OR(AX15 = $AX$34, AX15 = $AX$35)</formula>
    </cfRule>
  </conditionalFormatting>
  <conditionalFormatting sqref="AY15:AY21">
    <cfRule type="expression" dxfId="5" priority="15">
      <formula>OR(AY15 = $AY$32, AY15 = $AY$33)</formula>
    </cfRule>
    <cfRule type="expression" dxfId="4" priority="8">
      <formula>OR(AY15 = $AY$34, AY15 = $AY$35)</formula>
    </cfRule>
  </conditionalFormatting>
  <conditionalFormatting sqref="AZ15:AZ21">
    <cfRule type="expression" dxfId="3" priority="3">
      <formula>OR(AZ15 = $AZ$34, AZ15 = $AZ$35)</formula>
    </cfRule>
  </conditionalFormatting>
  <conditionalFormatting sqref="BA15:BA21">
    <cfRule type="expression" dxfId="2" priority="1">
      <formula>OR(BA15 = $BA$32, BA15 = $BA$33)</formula>
    </cfRule>
  </conditionalFormatting>
  <conditionalFormatting sqref="BB15:BB21">
    <cfRule type="expression" dxfId="1" priority="11">
      <formula>OR(BB15 = $BB$34, BB15 = $BB$35)</formula>
    </cfRule>
  </conditionalFormatting>
  <conditionalFormatting sqref="BC15:BC21">
    <cfRule type="expression" dxfId="0" priority="10">
      <formula>OR(BC15 = $BC$34, BC15 = $BC$35)</formula>
    </cfRule>
  </conditionalFormatting>
  <dataValidations count="8">
    <dataValidation type="list" allowBlank="1" showInputMessage="1" showErrorMessage="1" sqref="N37:BC37 D37 J37:L37 G37" xr:uid="{DD3EAC38-3030-4935-81CB-35E6F2161ED5}">
      <formula1>"Endurance, Hypertrophy, Strength, Strength - Power, Maximal Strength, Maximal Power, Maintenance, Peaking, Summer Break, Spring Break"</formula1>
    </dataValidation>
    <dataValidation type="list" allowBlank="1" showInputMessage="1" showErrorMessage="1" sqref="D38 G38" xr:uid="{B7D37C57-D67F-4298-A604-387C72500DD9}">
      <formula1>"Endurance, Hypertrophy, Strength, Strength - Power, Maximal Strength, Maximal Power, Maintenance, Peaking, Summer Break, Spring Break "</formula1>
    </dataValidation>
    <dataValidation type="list" allowBlank="1" showInputMessage="1" showErrorMessage="1" sqref="D28:BC31" xr:uid="{5A593299-1795-46E5-BEBD-3E5A8051919A}">
      <formula1>$BD$81:$BD$99</formula1>
    </dataValidation>
    <dataValidation type="list" allowBlank="1" showInputMessage="1" showErrorMessage="1" sqref="J38:BC38" xr:uid="{EC006F36-94E2-4C94-A952-D04EB5BBAA4F}">
      <formula1>"Endurance, Hypertrophy, Strength, Strength - Power, Maximal Strength, Maximal Power, Maintenance, Peaking, Summer Break, Spring Break, "</formula1>
    </dataValidation>
    <dataValidation type="list" allowBlank="1" showInputMessage="1" showErrorMessage="1" sqref="D32:BC35" xr:uid="{DC32B3BB-353C-47E7-A841-FFBB8208E4C8}">
      <formula1>D$15:D$21</formula1>
    </dataValidation>
    <dataValidation type="list" allowBlank="1" showInputMessage="1" showErrorMessage="1" sqref="D63:BC64" xr:uid="{70905E20-C681-4C80-9D42-D8698BA0AA42}">
      <formula1>"1,2,3,4,5,6,7,8,9,10"</formula1>
    </dataValidation>
    <dataValidation type="list" allowBlank="1" showInputMessage="1" showErrorMessage="1" sqref="D62:BC62" xr:uid="{7BD10082-7681-451C-9948-D4C9DD0726AA}">
      <formula1>"P,L+,L,B,D"</formula1>
    </dataValidation>
    <dataValidation type="list" allowBlank="1" showInputMessage="1" showErrorMessage="1" sqref="D39:BC45" xr:uid="{35DCE323-27F7-42A3-AF67-97EB85DD7EB5}">
      <formula1>"1,2,3,4,5,6,7"</formula1>
    </dataValidation>
  </dataValidations>
  <pageMargins left="0.7" right="0.7" top="0.75" bottom="0.75" header="0.3" footer="0.3"/>
  <pageSetup orientation="portrait" horizontalDpi="360" verticalDpi="360" r:id="rId1"/>
  <ignoredErrors>
    <ignoredError sqref="AI16:AI2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Workouts</vt:lpstr>
      <vt:lpstr>Control Panel</vt:lpstr>
      <vt:lpstr>Athlete Directory</vt:lpstr>
      <vt:lpstr>Annual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Kilby</dc:creator>
  <cp:lastModifiedBy>Kilby, Evan</cp:lastModifiedBy>
  <dcterms:created xsi:type="dcterms:W3CDTF">2024-10-16T01:54:31Z</dcterms:created>
  <dcterms:modified xsi:type="dcterms:W3CDTF">2024-10-30T18:10:23Z</dcterms:modified>
</cp:coreProperties>
</file>