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evinmurphy/Dropbox/evan.craine@wsu.edu/MALT BARLEY/SENSORY/2018_Tumwater/Manuscript/Drafts/submission_Sustainability/"/>
    </mc:Choice>
  </mc:AlternateContent>
  <xr:revisionPtr revIDLastSave="0" documentId="8_{09D6055C-69AC-444D-85D4-62F084BEDDA3}" xr6:coauthVersionLast="47" xr6:coauthVersionMax="47" xr10:uidLastSave="{00000000-0000-0000-0000-000000000000}"/>
  <bookViews>
    <workbookView xWindow="0" yWindow="500" windowWidth="28600" windowHeight="16640" xr2:uid="{00000000-000D-0000-FFFF-FFFF00000000}"/>
  </bookViews>
  <sheets>
    <sheet name="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2" l="1"/>
  <c r="O27" i="2"/>
  <c r="O28" i="2" s="1"/>
  <c r="N27" i="2"/>
  <c r="M27" i="2"/>
  <c r="L27" i="2"/>
  <c r="K27" i="2"/>
  <c r="K28" i="2" s="1"/>
  <c r="J27" i="2"/>
  <c r="J28" i="2" s="1"/>
  <c r="H27" i="2"/>
  <c r="H28" i="2" s="1"/>
  <c r="G27" i="2"/>
  <c r="F27" i="2"/>
  <c r="F28" i="2" s="1"/>
  <c r="E27" i="2"/>
  <c r="P26" i="2"/>
  <c r="P36" i="2" s="1"/>
  <c r="O26" i="2"/>
  <c r="N26" i="2"/>
  <c r="M26" i="2"/>
  <c r="M37" i="2" s="1"/>
  <c r="L26" i="2"/>
  <c r="K26" i="2"/>
  <c r="J26" i="2"/>
  <c r="H26" i="2"/>
  <c r="G26" i="2"/>
  <c r="F26" i="2"/>
  <c r="E26" i="2"/>
  <c r="P25" i="2"/>
  <c r="O25" i="2"/>
  <c r="N25" i="2"/>
  <c r="M25" i="2"/>
  <c r="L25" i="2"/>
  <c r="K25" i="2"/>
  <c r="J25" i="2"/>
  <c r="H25" i="2"/>
  <c r="G25" i="2"/>
  <c r="F25" i="2"/>
  <c r="E25" i="2"/>
  <c r="P24" i="2"/>
  <c r="O24" i="2"/>
  <c r="N24" i="2"/>
  <c r="M24" i="2"/>
  <c r="L24" i="2"/>
  <c r="K24" i="2"/>
  <c r="J24" i="2"/>
  <c r="H24" i="2"/>
  <c r="G24" i="2"/>
  <c r="F24" i="2"/>
  <c r="E24" i="2"/>
  <c r="D27" i="2"/>
  <c r="D26" i="2"/>
  <c r="D25" i="2"/>
  <c r="D24" i="2"/>
  <c r="T20" i="2"/>
  <c r="T19" i="2"/>
  <c r="T17" i="2"/>
  <c r="T16" i="2"/>
  <c r="T15" i="2"/>
  <c r="T14" i="2"/>
  <c r="T13" i="2"/>
  <c r="T11" i="2"/>
  <c r="T10" i="2"/>
  <c r="T9" i="2"/>
  <c r="T8" i="2"/>
  <c r="T7" i="2"/>
  <c r="R20" i="2"/>
  <c r="R19" i="2"/>
  <c r="R17" i="2"/>
  <c r="R16" i="2"/>
  <c r="R15" i="2"/>
  <c r="R14" i="2"/>
  <c r="R13" i="2"/>
  <c r="R11" i="2"/>
  <c r="R10" i="2"/>
  <c r="R9" i="2"/>
  <c r="R8" i="2"/>
  <c r="R7" i="2"/>
  <c r="M28" i="2" l="1"/>
  <c r="H36" i="2"/>
  <c r="J36" i="2"/>
  <c r="F37" i="2"/>
  <c r="G28" i="2"/>
  <c r="L28" i="2"/>
  <c r="P28" i="2"/>
  <c r="M36" i="2"/>
  <c r="E37" i="2"/>
  <c r="N37" i="2"/>
  <c r="F36" i="2"/>
  <c r="K37" i="2"/>
  <c r="O36" i="2"/>
  <c r="J37" i="2"/>
  <c r="G36" i="2"/>
  <c r="L37" i="2"/>
  <c r="O37" i="2"/>
  <c r="E28" i="2"/>
  <c r="N28" i="2"/>
  <c r="K36" i="2"/>
  <c r="G37" i="2"/>
  <c r="P37" i="2"/>
  <c r="L36" i="2"/>
  <c r="H37" i="2"/>
  <c r="N36" i="2"/>
  <c r="E36" i="2"/>
  <c r="D36" i="2"/>
  <c r="D28" i="2"/>
  <c r="D37" i="2"/>
</calcChain>
</file>

<file path=xl/sharedStrings.xml><?xml version="1.0" encoding="utf-8"?>
<sst xmlns="http://schemas.openxmlformats.org/spreadsheetml/2006/main" count="76" uniqueCount="60">
  <si>
    <t>Copeland-1</t>
  </si>
  <si>
    <t>Copeland-2</t>
  </si>
  <si>
    <t>Copeland-3</t>
  </si>
  <si>
    <t>10WA-117.17-1</t>
  </si>
  <si>
    <t>10WA-117.17-2</t>
  </si>
  <si>
    <t>10WA-117.17-3</t>
  </si>
  <si>
    <t>12WA-120.14-1</t>
  </si>
  <si>
    <t>12WA-120.14-2</t>
  </si>
  <si>
    <t>12WA-120.14-3</t>
  </si>
  <si>
    <t>12WA-120.17-1</t>
  </si>
  <si>
    <t>12WA-120.17-2</t>
  </si>
  <si>
    <t>CONRAD MALT CHECK</t>
  </si>
  <si>
    <t>12WA-120.17-3</t>
  </si>
  <si>
    <t>Lab No.</t>
  </si>
  <si>
    <t>Variety or Selection</t>
  </si>
  <si>
    <t>Rowed</t>
  </si>
  <si>
    <t>Kernel</t>
  </si>
  <si>
    <t>Weight</t>
  </si>
  <si>
    <t>(mg)</t>
  </si>
  <si>
    <t>on</t>
  </si>
  <si>
    <t>6/64"</t>
  </si>
  <si>
    <t>(%)</t>
  </si>
  <si>
    <t>Barley</t>
  </si>
  <si>
    <t>Color</t>
  </si>
  <si>
    <t>(Agtron)</t>
  </si>
  <si>
    <t>Malt</t>
  </si>
  <si>
    <t>Extract</t>
  </si>
  <si>
    <t>Wort</t>
  </si>
  <si>
    <t>Clarity</t>
  </si>
  <si>
    <t>Protein</t>
  </si>
  <si>
    <t>DP</t>
  </si>
  <si>
    <t>Alpha-</t>
  </si>
  <si>
    <t>amylase</t>
  </si>
  <si>
    <t>Beta-</t>
  </si>
  <si>
    <t>glucan</t>
  </si>
  <si>
    <t>(ppm)</t>
  </si>
  <si>
    <t>Adjunct</t>
  </si>
  <si>
    <t>Quality</t>
  </si>
  <si>
    <t>Score</t>
  </si>
  <si>
    <t>Overall</t>
  </si>
  <si>
    <t>Rank</t>
  </si>
  <si>
    <t>All Malt</t>
  </si>
  <si>
    <t>Minima</t>
  </si>
  <si>
    <t>Maxima</t>
  </si>
  <si>
    <t>Means</t>
  </si>
  <si>
    <t>Standard Deviations</t>
  </si>
  <si>
    <t>Coefficients of Variation</t>
  </si>
  <si>
    <t>Neg Std Dev</t>
  </si>
  <si>
    <t>Pos Std Dev</t>
  </si>
  <si>
    <t>Malt Check Data are Excluded from Rank Sorting and Statistics</t>
  </si>
  <si>
    <t>Table Data Flagged by an Asterisk Exceed the Mean by +/- 3 Standard Deviations and are Excluded from Statistics</t>
  </si>
  <si>
    <t>For Wort Clarity - 1 = clear, 2 = slightly hazy, 3 = hazy; Wort Colors were not determined (n.d.) on hazy samples</t>
  </si>
  <si>
    <r>
      <t>(</t>
    </r>
    <r>
      <rPr>
        <sz val="9"/>
        <color theme="1"/>
        <rFont val="Calibri"/>
        <family val="2"/>
      </rPr>
      <t>˚</t>
    </r>
    <r>
      <rPr>
        <sz val="9"/>
        <color theme="1"/>
        <rFont val="Calibri"/>
        <family val="2"/>
        <scheme val="minor"/>
      </rPr>
      <t>ASBC)</t>
    </r>
  </si>
  <si>
    <r>
      <t>(20</t>
    </r>
    <r>
      <rPr>
        <sz val="9"/>
        <color theme="1"/>
        <rFont val="Calibri"/>
        <family val="2"/>
      </rPr>
      <t>˚</t>
    </r>
    <r>
      <rPr>
        <sz val="9"/>
        <color theme="1"/>
        <rFont val="Calibri"/>
        <family val="2"/>
        <scheme val="minor"/>
      </rPr>
      <t>DU)</t>
    </r>
  </si>
  <si>
    <t>Samples Submitted by Stephen Bramwell,  Washington State Univeristy</t>
  </si>
  <si>
    <t>Table 042</t>
  </si>
  <si>
    <t>Washington State University -- Lacey, Washinton</t>
  </si>
  <si>
    <t>Free Amino Nitrogen</t>
  </si>
  <si>
    <t>Table S7. Replicated (n=3) grain and malt quality data for each genotype using the standard method. Data provided by United State Department of Agriculture Cereal Crops Research Unit</t>
  </si>
  <si>
    <t>Soluble Protein/Total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</si>
</sst>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showGridLines="0" tabSelected="1" workbookViewId="0">
      <selection activeCell="L30" sqref="L30"/>
    </sheetView>
  </sheetViews>
  <sheetFormatPr baseColWidth="10" defaultColWidth="9.1640625" defaultRowHeight="12" x14ac:dyDescent="0.15"/>
  <cols>
    <col min="1" max="1" width="5.5" style="3" customWidth="1"/>
    <col min="2" max="2" width="15.83203125" style="6" customWidth="1"/>
    <col min="3" max="3" width="5.5" style="6" customWidth="1"/>
    <col min="4" max="4" width="6" style="6" customWidth="1"/>
    <col min="5" max="5" width="4.6640625" style="6" customWidth="1"/>
    <col min="6" max="6" width="6.5" style="6" customWidth="1"/>
    <col min="7" max="7" width="5.83203125" style="6" customWidth="1"/>
    <col min="8" max="8" width="4.5" style="6" customWidth="1"/>
    <col min="9" max="9" width="5.83203125" style="6" bestFit="1" customWidth="1"/>
    <col min="10" max="11" width="6" style="6" customWidth="1"/>
    <col min="12" max="12" width="19" style="6" bestFit="1" customWidth="1"/>
    <col min="13" max="13" width="5.6640625" style="6" customWidth="1"/>
    <col min="14" max="14" width="7" style="6" customWidth="1"/>
    <col min="15" max="15" width="6.1640625" style="6" bestFit="1" customWidth="1"/>
    <col min="16" max="16" width="5.5" style="6" bestFit="1" customWidth="1"/>
    <col min="17" max="18" width="6.6640625" style="6" bestFit="1" customWidth="1"/>
    <col min="19" max="20" width="9.1640625" style="6"/>
    <col min="21" max="16384" width="9.1640625" style="1"/>
  </cols>
  <sheetData>
    <row r="1" spans="1:20" ht="16" x14ac:dyDescent="0.2">
      <c r="A1" s="13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15">
      <c r="A2" s="3" t="s">
        <v>56</v>
      </c>
    </row>
    <row r="3" spans="1:20" x14ac:dyDescent="0.15">
      <c r="A3" s="2" t="s">
        <v>55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15">
      <c r="D4" s="6" t="s">
        <v>16</v>
      </c>
      <c r="E4" s="6" t="s">
        <v>19</v>
      </c>
      <c r="F4" s="6" t="s">
        <v>22</v>
      </c>
      <c r="G4" s="6" t="s">
        <v>25</v>
      </c>
      <c r="J4" s="6" t="s">
        <v>22</v>
      </c>
      <c r="K4" s="6" t="s">
        <v>27</v>
      </c>
      <c r="N4" s="6" t="s">
        <v>31</v>
      </c>
      <c r="O4" s="6" t="s">
        <v>33</v>
      </c>
      <c r="Q4" s="6" t="s">
        <v>36</v>
      </c>
      <c r="R4" s="6" t="s">
        <v>36</v>
      </c>
      <c r="S4" s="6" t="s">
        <v>41</v>
      </c>
      <c r="T4" s="6" t="s">
        <v>41</v>
      </c>
    </row>
    <row r="5" spans="1:20" x14ac:dyDescent="0.15">
      <c r="D5" s="6" t="s">
        <v>17</v>
      </c>
      <c r="E5" s="6" t="s">
        <v>20</v>
      </c>
      <c r="F5" s="6" t="s">
        <v>23</v>
      </c>
      <c r="G5" s="6" t="s">
        <v>26</v>
      </c>
      <c r="H5" s="6" t="s">
        <v>27</v>
      </c>
      <c r="I5" s="6" t="s">
        <v>27</v>
      </c>
      <c r="J5" s="6" t="s">
        <v>29</v>
      </c>
      <c r="K5" s="6" t="s">
        <v>29</v>
      </c>
      <c r="L5" s="3" t="s">
        <v>59</v>
      </c>
      <c r="M5" s="6" t="s">
        <v>30</v>
      </c>
      <c r="N5" s="6" t="s">
        <v>32</v>
      </c>
      <c r="O5" s="6" t="s">
        <v>34</v>
      </c>
      <c r="P5" s="6" t="s">
        <v>57</v>
      </c>
      <c r="Q5" s="6" t="s">
        <v>37</v>
      </c>
      <c r="R5" s="6" t="s">
        <v>39</v>
      </c>
      <c r="S5" s="6" t="s">
        <v>37</v>
      </c>
      <c r="T5" s="6" t="s">
        <v>39</v>
      </c>
    </row>
    <row r="6" spans="1:20" x14ac:dyDescent="0.15">
      <c r="A6" s="2" t="s">
        <v>13</v>
      </c>
      <c r="B6" s="5" t="s">
        <v>14</v>
      </c>
      <c r="C6" s="5" t="s">
        <v>15</v>
      </c>
      <c r="D6" s="5" t="s">
        <v>18</v>
      </c>
      <c r="E6" s="5" t="s">
        <v>21</v>
      </c>
      <c r="F6" s="5" t="s">
        <v>24</v>
      </c>
      <c r="G6" s="5" t="s">
        <v>21</v>
      </c>
      <c r="H6" s="5" t="s">
        <v>23</v>
      </c>
      <c r="I6" s="5" t="s">
        <v>28</v>
      </c>
      <c r="J6" s="5" t="s">
        <v>21</v>
      </c>
      <c r="K6" s="5" t="s">
        <v>21</v>
      </c>
      <c r="L6" s="5" t="s">
        <v>21</v>
      </c>
      <c r="M6" s="5" t="s">
        <v>52</v>
      </c>
      <c r="N6" s="5" t="s">
        <v>53</v>
      </c>
      <c r="O6" s="5" t="s">
        <v>35</v>
      </c>
      <c r="P6" s="5" t="s">
        <v>35</v>
      </c>
      <c r="Q6" s="5" t="s">
        <v>38</v>
      </c>
      <c r="R6" s="5" t="s">
        <v>40</v>
      </c>
      <c r="S6" s="5" t="s">
        <v>38</v>
      </c>
      <c r="T6" s="5" t="s">
        <v>40</v>
      </c>
    </row>
    <row r="7" spans="1:20" x14ac:dyDescent="0.15">
      <c r="A7" s="3">
        <v>2899</v>
      </c>
      <c r="B7" s="6" t="s">
        <v>0</v>
      </c>
      <c r="C7" s="6">
        <v>2</v>
      </c>
      <c r="D7" s="7">
        <v>40.812641083521441</v>
      </c>
      <c r="E7" s="7">
        <v>92.2</v>
      </c>
      <c r="F7" s="9">
        <v>48.325198370649048</v>
      </c>
      <c r="G7" s="7">
        <v>81.388504239745458</v>
      </c>
      <c r="H7" s="7">
        <v>1.8199999999999998</v>
      </c>
      <c r="I7" s="9">
        <v>2</v>
      </c>
      <c r="J7" s="7">
        <v>10.81</v>
      </c>
      <c r="K7" s="11">
        <v>5.5160465450858638</v>
      </c>
      <c r="L7" s="7">
        <v>55.910743355350064</v>
      </c>
      <c r="M7" s="9">
        <v>86.927148666795162</v>
      </c>
      <c r="N7" s="7">
        <v>81.383481794818479</v>
      </c>
      <c r="O7" s="9">
        <v>388.2</v>
      </c>
      <c r="P7" s="9">
        <v>193.75</v>
      </c>
      <c r="Q7" s="9">
        <v>42</v>
      </c>
      <c r="R7" s="6">
        <f>RANK(Q7,$Q$7:$Q$20)</f>
        <v>8</v>
      </c>
      <c r="S7" s="6">
        <v>25</v>
      </c>
      <c r="T7" s="6">
        <f>RANK(S7,$S$7:$S$20)</f>
        <v>2</v>
      </c>
    </row>
    <row r="8" spans="1:20" x14ac:dyDescent="0.15">
      <c r="A8" s="3">
        <v>2900</v>
      </c>
      <c r="B8" s="6" t="s">
        <v>1</v>
      </c>
      <c r="C8" s="6">
        <v>2</v>
      </c>
      <c r="D8" s="7">
        <v>42.041763341067288</v>
      </c>
      <c r="E8" s="7">
        <v>94.1</v>
      </c>
      <c r="F8" s="9">
        <v>74.797234590488571</v>
      </c>
      <c r="G8" s="7">
        <v>79.847592235916352</v>
      </c>
      <c r="H8" s="7">
        <v>1.87</v>
      </c>
      <c r="I8" s="9">
        <v>2</v>
      </c>
      <c r="J8" s="7">
        <v>12.45</v>
      </c>
      <c r="K8" s="11">
        <v>6.0662812835737734</v>
      </c>
      <c r="L8" s="7">
        <v>51.193758150798018</v>
      </c>
      <c r="M8" s="9">
        <v>117.82940539191178</v>
      </c>
      <c r="N8" s="7">
        <v>88.196939038677669</v>
      </c>
      <c r="O8" s="9">
        <v>288.5</v>
      </c>
      <c r="P8" s="9">
        <v>216.8</v>
      </c>
      <c r="Q8" s="9">
        <v>44</v>
      </c>
      <c r="R8" s="6">
        <f>RANK(Q8,$Q$7:$Q$20)</f>
        <v>4</v>
      </c>
      <c r="S8" s="6">
        <v>19</v>
      </c>
      <c r="T8" s="6">
        <f>RANK(S8,$S$7:$S$20)</f>
        <v>9</v>
      </c>
    </row>
    <row r="9" spans="1:20" x14ac:dyDescent="0.15">
      <c r="A9" s="3">
        <v>2901</v>
      </c>
      <c r="B9" s="6" t="s">
        <v>2</v>
      </c>
      <c r="C9" s="6">
        <v>2</v>
      </c>
      <c r="D9" s="7">
        <v>42.134570765661252</v>
      </c>
      <c r="E9" s="7">
        <v>93.8</v>
      </c>
      <c r="F9" s="9">
        <v>70.232731880154887</v>
      </c>
      <c r="G9" s="7">
        <v>80.281345420993404</v>
      </c>
      <c r="H9" s="7">
        <v>1.95</v>
      </c>
      <c r="I9" s="9">
        <v>2</v>
      </c>
      <c r="J9" s="7">
        <v>11.569999999999999</v>
      </c>
      <c r="K9" s="11">
        <v>6.0034192122664187</v>
      </c>
      <c r="L9" s="7">
        <v>55.455988255114328</v>
      </c>
      <c r="M9" s="9">
        <v>99.425338623771594</v>
      </c>
      <c r="N9" s="7">
        <v>87.186621967782216</v>
      </c>
      <c r="O9" s="9">
        <v>299.02</v>
      </c>
      <c r="P9" s="9">
        <v>215.21</v>
      </c>
      <c r="Q9" s="9">
        <v>40</v>
      </c>
      <c r="R9" s="6">
        <f>RANK(Q9,$Q$7:$Q$20)</f>
        <v>11</v>
      </c>
      <c r="S9" s="6">
        <v>21</v>
      </c>
      <c r="T9" s="6">
        <f>RANK(S9,$S$7:$S$20)</f>
        <v>5</v>
      </c>
    </row>
    <row r="10" spans="1:20" x14ac:dyDescent="0.15">
      <c r="A10" s="3">
        <v>2902</v>
      </c>
      <c r="B10" s="6" t="s">
        <v>3</v>
      </c>
      <c r="C10" s="6">
        <v>2</v>
      </c>
      <c r="D10" s="7">
        <v>40.821917808219176</v>
      </c>
      <c r="E10" s="7">
        <v>92.3</v>
      </c>
      <c r="F10" s="9">
        <v>71.53241944004489</v>
      </c>
      <c r="G10" s="7">
        <v>80.098405485145548</v>
      </c>
      <c r="H10" s="7">
        <v>1.7</v>
      </c>
      <c r="I10" s="9">
        <v>2</v>
      </c>
      <c r="J10" s="7">
        <v>11.029999999999998</v>
      </c>
      <c r="K10" s="11">
        <v>4.7152015160447931</v>
      </c>
      <c r="L10" s="7">
        <v>44.962311277258578</v>
      </c>
      <c r="M10" s="9">
        <v>78.818306284891278</v>
      </c>
      <c r="N10" s="7">
        <v>55.929979613637073</v>
      </c>
      <c r="O10" s="9">
        <v>542.47</v>
      </c>
      <c r="P10" s="9">
        <v>137.24</v>
      </c>
      <c r="Q10" s="9">
        <v>42</v>
      </c>
      <c r="R10" s="6">
        <f>RANK(Q10,$Q$7:$Q$20)</f>
        <v>8</v>
      </c>
      <c r="S10" s="6">
        <v>26</v>
      </c>
      <c r="T10" s="6">
        <f>RANK(S10,$S$7:$S$20)</f>
        <v>1</v>
      </c>
    </row>
    <row r="11" spans="1:20" x14ac:dyDescent="0.15">
      <c r="A11" s="3">
        <v>2903</v>
      </c>
      <c r="B11" s="6" t="s">
        <v>4</v>
      </c>
      <c r="C11" s="6">
        <v>2</v>
      </c>
      <c r="D11" s="7">
        <v>40.636363636363633</v>
      </c>
      <c r="E11" s="7">
        <v>91.6</v>
      </c>
      <c r="F11" s="9">
        <v>76.232089656607144</v>
      </c>
      <c r="G11" s="7">
        <v>78.583054449891492</v>
      </c>
      <c r="H11" s="7">
        <v>1.53</v>
      </c>
      <c r="I11" s="9">
        <v>2</v>
      </c>
      <c r="J11" s="7">
        <v>12.87</v>
      </c>
      <c r="K11" s="11">
        <v>4.8354444447175267</v>
      </c>
      <c r="L11" s="7">
        <v>39.939983507825147</v>
      </c>
      <c r="M11" s="9">
        <v>91.084372999268979</v>
      </c>
      <c r="N11" s="7">
        <v>55.0217122573575</v>
      </c>
      <c r="O11" s="9">
        <v>710.98</v>
      </c>
      <c r="P11" s="9">
        <v>137.12</v>
      </c>
      <c r="Q11" s="9">
        <v>38</v>
      </c>
      <c r="R11" s="6">
        <f>RANK(Q11,$Q$7:$Q$20)</f>
        <v>12</v>
      </c>
      <c r="S11" s="6">
        <v>18</v>
      </c>
      <c r="T11" s="6">
        <f>RANK(S11,$S$7:$S$20)</f>
        <v>11</v>
      </c>
    </row>
    <row r="12" spans="1:20" x14ac:dyDescent="0.15">
      <c r="D12" s="7"/>
      <c r="E12" s="7"/>
      <c r="F12" s="9"/>
      <c r="G12" s="7"/>
      <c r="H12" s="7"/>
      <c r="I12" s="9"/>
      <c r="J12" s="7"/>
      <c r="K12" s="11"/>
      <c r="L12" s="7"/>
      <c r="M12" s="9"/>
      <c r="N12" s="7"/>
      <c r="O12" s="9"/>
      <c r="P12" s="9"/>
      <c r="Q12" s="9"/>
    </row>
    <row r="13" spans="1:20" x14ac:dyDescent="0.15">
      <c r="A13" s="3">
        <v>2904</v>
      </c>
      <c r="B13" s="6" t="s">
        <v>5</v>
      </c>
      <c r="C13" s="6">
        <v>2</v>
      </c>
      <c r="D13" s="7">
        <v>42.269503546099294</v>
      </c>
      <c r="E13" s="7">
        <v>95.7</v>
      </c>
      <c r="F13" s="9">
        <v>71.740369449627281</v>
      </c>
      <c r="G13" s="7">
        <v>79.548076354714539</v>
      </c>
      <c r="H13" s="7">
        <v>1.71</v>
      </c>
      <c r="I13" s="9">
        <v>2</v>
      </c>
      <c r="J13" s="7">
        <v>11.69</v>
      </c>
      <c r="K13" s="11">
        <v>4.8604394185052655</v>
      </c>
      <c r="L13" s="7">
        <v>45.166500291262132</v>
      </c>
      <c r="M13" s="9">
        <v>84.453607197635506</v>
      </c>
      <c r="N13" s="7">
        <v>53.632817872049415</v>
      </c>
      <c r="O13" s="9">
        <v>576.39</v>
      </c>
      <c r="P13" s="9">
        <v>140.47</v>
      </c>
      <c r="Q13" s="9">
        <v>47</v>
      </c>
      <c r="R13" s="6">
        <f>RANK(Q13,$Q$7:$Q$20)</f>
        <v>2</v>
      </c>
      <c r="S13" s="6">
        <v>17</v>
      </c>
      <c r="T13" s="6">
        <f>RANK(S13,$S$7:$S$20)</f>
        <v>12</v>
      </c>
    </row>
    <row r="14" spans="1:20" x14ac:dyDescent="0.15">
      <c r="A14" s="3">
        <v>2905</v>
      </c>
      <c r="B14" s="6" t="s">
        <v>6</v>
      </c>
      <c r="C14" s="6">
        <v>2</v>
      </c>
      <c r="D14" s="7">
        <v>46.291560102301787</v>
      </c>
      <c r="E14" s="7">
        <v>92.1</v>
      </c>
      <c r="F14" s="9">
        <v>77.375814709310333</v>
      </c>
      <c r="G14" s="7">
        <v>79.392449739600082</v>
      </c>
      <c r="H14" s="7">
        <v>1.54</v>
      </c>
      <c r="I14" s="9">
        <v>1</v>
      </c>
      <c r="J14" s="7">
        <v>13</v>
      </c>
      <c r="K14" s="11">
        <v>5.8056950493211437</v>
      </c>
      <c r="L14" s="7">
        <v>48.056700454054045</v>
      </c>
      <c r="M14" s="9">
        <v>106.01999320208506</v>
      </c>
      <c r="N14" s="7">
        <v>80.058326397094305</v>
      </c>
      <c r="O14" s="9">
        <v>387.95</v>
      </c>
      <c r="P14" s="9">
        <v>215.59</v>
      </c>
      <c r="Q14" s="9">
        <v>45</v>
      </c>
      <c r="R14" s="6">
        <f>RANK(Q14,$Q$7:$Q$20)</f>
        <v>3</v>
      </c>
      <c r="S14" s="6">
        <v>21</v>
      </c>
      <c r="T14" s="6">
        <f>RANK(S14,$S$7:$S$20)</f>
        <v>5</v>
      </c>
    </row>
    <row r="15" spans="1:20" x14ac:dyDescent="0.15">
      <c r="A15" s="3">
        <v>2906</v>
      </c>
      <c r="B15" s="6" t="s">
        <v>7</v>
      </c>
      <c r="C15" s="6">
        <v>2</v>
      </c>
      <c r="D15" s="7">
        <v>46.189258312020463</v>
      </c>
      <c r="E15" s="7">
        <v>95.5</v>
      </c>
      <c r="F15" s="9">
        <v>68.673106808286889</v>
      </c>
      <c r="G15" s="7">
        <v>79.888230126525229</v>
      </c>
      <c r="H15" s="7">
        <v>1.46</v>
      </c>
      <c r="I15" s="9">
        <v>1</v>
      </c>
      <c r="J15" s="7">
        <v>13.005260243632337</v>
      </c>
      <c r="K15" s="11">
        <v>5.8997709727905194</v>
      </c>
      <c r="L15" s="7">
        <v>48.248234837333328</v>
      </c>
      <c r="M15" s="9">
        <v>110.40794036630334</v>
      </c>
      <c r="N15" s="7">
        <v>84.61125401345025</v>
      </c>
      <c r="O15" s="9">
        <v>420.72</v>
      </c>
      <c r="P15" s="9">
        <v>219.56</v>
      </c>
      <c r="Q15" s="9">
        <v>43</v>
      </c>
      <c r="R15" s="6">
        <f>RANK(Q15,$Q$7:$Q$20)</f>
        <v>7</v>
      </c>
      <c r="S15" s="6">
        <v>24</v>
      </c>
      <c r="T15" s="6">
        <f>RANK(S15,$S$7:$S$20)</f>
        <v>4</v>
      </c>
    </row>
    <row r="16" spans="1:20" x14ac:dyDescent="0.15">
      <c r="A16" s="3">
        <v>2907</v>
      </c>
      <c r="B16" s="6" t="s">
        <v>8</v>
      </c>
      <c r="C16" s="6">
        <v>2</v>
      </c>
      <c r="D16" s="7">
        <v>46.173469387755105</v>
      </c>
      <c r="E16" s="7">
        <v>94.7</v>
      </c>
      <c r="F16" s="9">
        <v>67.20705924073097</v>
      </c>
      <c r="G16" s="7">
        <v>80.765753826640776</v>
      </c>
      <c r="H16" s="7">
        <v>1.6099999999999999</v>
      </c>
      <c r="I16" s="9">
        <v>1</v>
      </c>
      <c r="J16" s="7">
        <v>12.36</v>
      </c>
      <c r="K16" s="11">
        <v>5.7591298657866377</v>
      </c>
      <c r="L16" s="7">
        <v>50.449700239862942</v>
      </c>
      <c r="M16" s="9">
        <v>89.629181462194524</v>
      </c>
      <c r="N16" s="7">
        <v>80.801426714758804</v>
      </c>
      <c r="O16" s="9">
        <v>458.64</v>
      </c>
      <c r="P16" s="9">
        <v>217.07</v>
      </c>
      <c r="Q16" s="9">
        <v>44</v>
      </c>
      <c r="R16" s="6">
        <f>RANK(Q16,$Q$7:$Q$20)</f>
        <v>4</v>
      </c>
      <c r="S16" s="6">
        <v>19</v>
      </c>
      <c r="T16" s="6">
        <f>RANK(S16,$S$7:$S$20)</f>
        <v>9</v>
      </c>
    </row>
    <row r="17" spans="1:20" x14ac:dyDescent="0.15">
      <c r="A17" s="3">
        <v>2908</v>
      </c>
      <c r="B17" s="6" t="s">
        <v>9</v>
      </c>
      <c r="C17" s="6">
        <v>2</v>
      </c>
      <c r="D17" s="7">
        <v>46.055979643765902</v>
      </c>
      <c r="E17" s="7">
        <v>93.2</v>
      </c>
      <c r="F17" s="9">
        <v>71.948319459209699</v>
      </c>
      <c r="G17" s="7">
        <v>81.335908835606887</v>
      </c>
      <c r="H17" s="7">
        <v>2.2000000000000002</v>
      </c>
      <c r="I17" s="9">
        <v>2</v>
      </c>
      <c r="J17" s="7">
        <v>11.959999999999999</v>
      </c>
      <c r="K17" s="11">
        <v>5.7635998517230487</v>
      </c>
      <c r="L17" s="7">
        <v>49.988301016949151</v>
      </c>
      <c r="M17" s="9">
        <v>93.989120876601447</v>
      </c>
      <c r="N17" s="7">
        <v>76.250018071912649</v>
      </c>
      <c r="O17" s="9">
        <v>270.18</v>
      </c>
      <c r="P17" s="9">
        <v>192.34</v>
      </c>
      <c r="Q17" s="9">
        <v>44</v>
      </c>
      <c r="R17" s="6">
        <f>RANK(Q17,$Q$7:$Q$20)</f>
        <v>4</v>
      </c>
      <c r="S17" s="6">
        <v>21</v>
      </c>
      <c r="T17" s="6">
        <f>RANK(S17,$S$7:$S$20)</f>
        <v>5</v>
      </c>
    </row>
    <row r="18" spans="1:20" x14ac:dyDescent="0.15">
      <c r="D18" s="7"/>
      <c r="E18" s="7"/>
      <c r="F18" s="9"/>
      <c r="G18" s="7"/>
      <c r="H18" s="7"/>
      <c r="I18" s="9"/>
      <c r="J18" s="7"/>
      <c r="K18" s="11"/>
      <c r="L18" s="7"/>
      <c r="M18" s="9"/>
      <c r="N18" s="7"/>
      <c r="O18" s="9"/>
      <c r="P18" s="9"/>
      <c r="Q18" s="9"/>
    </row>
    <row r="19" spans="1:20" x14ac:dyDescent="0.15">
      <c r="A19" s="3">
        <v>2909</v>
      </c>
      <c r="B19" s="6" t="s">
        <v>10</v>
      </c>
      <c r="C19" s="6">
        <v>2</v>
      </c>
      <c r="D19" s="7">
        <v>44.303178484107576</v>
      </c>
      <c r="E19" s="7">
        <v>91.1</v>
      </c>
      <c r="F19" s="9">
        <v>74.214974563657847</v>
      </c>
      <c r="G19" s="7">
        <v>79.682790304460482</v>
      </c>
      <c r="H19" s="7">
        <v>1.74</v>
      </c>
      <c r="I19" s="9">
        <v>1</v>
      </c>
      <c r="J19" s="7">
        <v>13.68</v>
      </c>
      <c r="K19" s="11">
        <v>6.0071247642277319</v>
      </c>
      <c r="L19" s="7">
        <v>44.078360822572932</v>
      </c>
      <c r="M19" s="9">
        <v>122.15494151844024</v>
      </c>
      <c r="N19" s="7">
        <v>79.988037796000427</v>
      </c>
      <c r="O19" s="9">
        <v>310.91000000000003</v>
      </c>
      <c r="P19" s="9">
        <v>204.87</v>
      </c>
      <c r="Q19" s="9">
        <v>41</v>
      </c>
      <c r="R19" s="6">
        <f>RANK(Q19,$Q$7:$Q$20)</f>
        <v>10</v>
      </c>
      <c r="S19" s="6">
        <v>20</v>
      </c>
      <c r="T19" s="6">
        <f>RANK(S19,$S$7:$S$20)</f>
        <v>8</v>
      </c>
    </row>
    <row r="20" spans="1:20" x14ac:dyDescent="0.15">
      <c r="A20" s="3">
        <v>2911</v>
      </c>
      <c r="B20" s="6" t="s">
        <v>12</v>
      </c>
      <c r="C20" s="6">
        <v>2</v>
      </c>
      <c r="D20" s="7">
        <v>46.493723535100344</v>
      </c>
      <c r="E20" s="7">
        <v>94.3</v>
      </c>
      <c r="F20" s="9">
        <v>83</v>
      </c>
      <c r="G20" s="7">
        <v>80.226810224594956</v>
      </c>
      <c r="H20" s="7">
        <v>1.9300000000000002</v>
      </c>
      <c r="I20" s="9">
        <v>2</v>
      </c>
      <c r="J20" s="7">
        <v>12.298323909531497</v>
      </c>
      <c r="K20" s="11">
        <v>5.6934341111419888</v>
      </c>
      <c r="L20" s="7">
        <v>46.633396348104633</v>
      </c>
      <c r="M20" s="9">
        <v>106.38218211513012</v>
      </c>
      <c r="N20" s="7">
        <v>76.893155837054479</v>
      </c>
      <c r="O20" s="9">
        <v>294.2</v>
      </c>
      <c r="P20" s="9">
        <v>206.72</v>
      </c>
      <c r="Q20" s="9">
        <v>50</v>
      </c>
      <c r="R20" s="6">
        <f>RANK(Q20,$Q$7:$Q$20)</f>
        <v>1</v>
      </c>
      <c r="S20" s="6">
        <v>25</v>
      </c>
      <c r="T20" s="6">
        <f>RANK(S20,$S$7:$S$20)</f>
        <v>2</v>
      </c>
    </row>
    <row r="21" spans="1:20" x14ac:dyDescent="0.15">
      <c r="D21" s="7"/>
      <c r="E21" s="7"/>
      <c r="F21" s="9"/>
      <c r="G21" s="7"/>
      <c r="H21" s="7"/>
      <c r="I21" s="9"/>
      <c r="J21" s="7"/>
      <c r="K21" s="11"/>
      <c r="L21" s="7"/>
      <c r="M21" s="9"/>
      <c r="N21" s="7"/>
      <c r="O21" s="9"/>
      <c r="P21" s="9"/>
      <c r="Q21" s="9"/>
    </row>
    <row r="22" spans="1:20" x14ac:dyDescent="0.15">
      <c r="A22" s="2">
        <v>2910</v>
      </c>
      <c r="B22" s="5" t="s">
        <v>11</v>
      </c>
      <c r="C22" s="5">
        <v>2</v>
      </c>
      <c r="D22" s="8">
        <v>40.952380952380949</v>
      </c>
      <c r="E22" s="8">
        <v>96</v>
      </c>
      <c r="F22" s="10">
        <v>70.721414402673531</v>
      </c>
      <c r="G22" s="8">
        <v>84.52424638027388</v>
      </c>
      <c r="H22" s="8">
        <v>1.42</v>
      </c>
      <c r="I22" s="10">
        <v>1</v>
      </c>
      <c r="J22" s="8">
        <v>11.579457364341085</v>
      </c>
      <c r="K22" s="12">
        <v>5.9737165355763269</v>
      </c>
      <c r="L22" s="8">
        <v>54.765577293413187</v>
      </c>
      <c r="M22" s="10">
        <v>155.93250031073313</v>
      </c>
      <c r="N22" s="8">
        <v>110.87236868918038</v>
      </c>
      <c r="O22" s="10">
        <v>127.06</v>
      </c>
      <c r="P22" s="10">
        <v>227.39</v>
      </c>
      <c r="Q22" s="10">
        <v>56</v>
      </c>
      <c r="S22" s="6">
        <v>26</v>
      </c>
    </row>
    <row r="23" spans="1:20" x14ac:dyDescent="0.15">
      <c r="D23" s="7"/>
      <c r="E23" s="7"/>
      <c r="F23" s="9"/>
      <c r="G23" s="7"/>
      <c r="H23" s="7"/>
      <c r="I23" s="9"/>
      <c r="J23" s="7"/>
      <c r="K23" s="11"/>
      <c r="L23" s="7"/>
      <c r="M23" s="9"/>
      <c r="N23" s="7"/>
      <c r="O23" s="9"/>
      <c r="P23" s="9"/>
      <c r="Q23" s="9"/>
    </row>
    <row r="24" spans="1:20" x14ac:dyDescent="0.15">
      <c r="A24" s="3" t="s">
        <v>42</v>
      </c>
      <c r="D24" s="7">
        <f>MIN(D7:D20)</f>
        <v>40.636363636363633</v>
      </c>
      <c r="E24" s="7">
        <f>MIN(E7:E20)</f>
        <v>91.1</v>
      </c>
      <c r="F24" s="9">
        <f>MIN(F7:F20)</f>
        <v>48.325198370649048</v>
      </c>
      <c r="G24" s="7">
        <f>MIN(G7:G20)</f>
        <v>78.583054449891492</v>
      </c>
      <c r="H24" s="7">
        <f>MIN(H7:H20)</f>
        <v>1.46</v>
      </c>
      <c r="I24" s="9"/>
      <c r="J24" s="7">
        <f t="shared" ref="J24:P24" si="0">MIN(J7:J20)</f>
        <v>10.81</v>
      </c>
      <c r="K24" s="11">
        <f t="shared" si="0"/>
        <v>4.7152015160447931</v>
      </c>
      <c r="L24" s="7">
        <f t="shared" si="0"/>
        <v>39.939983507825147</v>
      </c>
      <c r="M24" s="9">
        <f t="shared" si="0"/>
        <v>78.818306284891278</v>
      </c>
      <c r="N24" s="7">
        <f t="shared" si="0"/>
        <v>53.632817872049415</v>
      </c>
      <c r="O24" s="9">
        <f t="shared" si="0"/>
        <v>270.18</v>
      </c>
      <c r="P24" s="9">
        <f t="shared" si="0"/>
        <v>137.12</v>
      </c>
      <c r="Q24" s="9"/>
    </row>
    <row r="25" spans="1:20" x14ac:dyDescent="0.15">
      <c r="A25" s="3" t="s">
        <v>43</v>
      </c>
      <c r="D25" s="7">
        <f>MAX(D7:D20)</f>
        <v>46.493723535100344</v>
      </c>
      <c r="E25" s="7">
        <f>MAX(E7:E20)</f>
        <v>95.7</v>
      </c>
      <c r="F25" s="9">
        <f>MAX(F7:F20)</f>
        <v>83</v>
      </c>
      <c r="G25" s="7">
        <f>MAX(G7:G20)</f>
        <v>81.388504239745458</v>
      </c>
      <c r="H25" s="7">
        <f>MAX(H7:H20)</f>
        <v>2.2000000000000002</v>
      </c>
      <c r="I25" s="9"/>
      <c r="J25" s="7">
        <f t="shared" ref="J25:P25" si="1">MAX(J7:J20)</f>
        <v>13.68</v>
      </c>
      <c r="K25" s="11">
        <f t="shared" si="1"/>
        <v>6.0662812835737734</v>
      </c>
      <c r="L25" s="7">
        <f t="shared" si="1"/>
        <v>55.910743355350064</v>
      </c>
      <c r="M25" s="9">
        <f t="shared" si="1"/>
        <v>122.15494151844024</v>
      </c>
      <c r="N25" s="7">
        <f t="shared" si="1"/>
        <v>88.196939038677669</v>
      </c>
      <c r="O25" s="9">
        <f t="shared" si="1"/>
        <v>710.98</v>
      </c>
      <c r="P25" s="9">
        <f t="shared" si="1"/>
        <v>219.56</v>
      </c>
      <c r="Q25" s="9"/>
    </row>
    <row r="26" spans="1:20" x14ac:dyDescent="0.15">
      <c r="A26" s="3" t="s">
        <v>44</v>
      </c>
      <c r="D26" s="7">
        <f>AVERAGE(D7:D20)</f>
        <v>43.685327470498606</v>
      </c>
      <c r="E26" s="7">
        <f>AVERAGE(E7:E20)</f>
        <v>93.38333333333334</v>
      </c>
      <c r="F26" s="9">
        <f>AVERAGE(F7:F20)</f>
        <v>71.273276514063951</v>
      </c>
      <c r="G26" s="7">
        <f>AVERAGE(G7:G20)</f>
        <v>80.08657677031961</v>
      </c>
      <c r="H26" s="7">
        <f>AVERAGE(H7:H20)</f>
        <v>1.7549999999999997</v>
      </c>
      <c r="I26" s="9"/>
      <c r="J26" s="7">
        <f t="shared" ref="J26:P26" si="2">AVERAGE(J7:J20)</f>
        <v>12.226965346096984</v>
      </c>
      <c r="K26" s="11">
        <f t="shared" si="2"/>
        <v>5.5771322529320599</v>
      </c>
      <c r="L26" s="7">
        <f t="shared" si="2"/>
        <v>48.340331546373768</v>
      </c>
      <c r="M26" s="9">
        <f t="shared" si="2"/>
        <v>98.926794892085738</v>
      </c>
      <c r="N26" s="7">
        <f t="shared" si="2"/>
        <v>74.996147614549429</v>
      </c>
      <c r="O26" s="9">
        <f t="shared" si="2"/>
        <v>412.34666666666658</v>
      </c>
      <c r="P26" s="9">
        <f t="shared" si="2"/>
        <v>191.39499999999995</v>
      </c>
      <c r="Q26" s="9"/>
    </row>
    <row r="27" spans="1:20" x14ac:dyDescent="0.15">
      <c r="A27" s="3" t="s">
        <v>45</v>
      </c>
      <c r="D27" s="7">
        <f>STDEV(D7:D20)</f>
        <v>2.4494919263870547</v>
      </c>
      <c r="E27" s="7">
        <f>STDEV(E7:E20)</f>
        <v>1.5302010167017788</v>
      </c>
      <c r="F27" s="9">
        <f>STDEV(F7:F20)</f>
        <v>8.378282286150549</v>
      </c>
      <c r="G27" s="7">
        <f>STDEV(G7:G20)</f>
        <v>0.80151789496944237</v>
      </c>
      <c r="H27" s="7">
        <f>STDEV(H7:H20)</f>
        <v>0.21198198894331841</v>
      </c>
      <c r="I27" s="9"/>
      <c r="J27" s="7">
        <f t="shared" ref="J27:P27" si="3">STDEV(J7:J20)</f>
        <v>0.85452730646719177</v>
      </c>
      <c r="K27" s="11">
        <f t="shared" si="3"/>
        <v>0.49119913592474124</v>
      </c>
      <c r="L27" s="7">
        <f t="shared" si="3"/>
        <v>4.6364956591176547</v>
      </c>
      <c r="M27" s="9">
        <f t="shared" si="3"/>
        <v>13.701236820491328</v>
      </c>
      <c r="N27" s="7">
        <f t="shared" si="3"/>
        <v>12.664992101705042</v>
      </c>
      <c r="O27" s="9">
        <f t="shared" si="3"/>
        <v>137.85893075125341</v>
      </c>
      <c r="P27" s="9">
        <f t="shared" si="3"/>
        <v>33.228143465770849</v>
      </c>
      <c r="Q27" s="9"/>
    </row>
    <row r="28" spans="1:20" x14ac:dyDescent="0.15">
      <c r="A28" s="3" t="s">
        <v>46</v>
      </c>
      <c r="D28" s="7">
        <f>100*D27/D26</f>
        <v>5.6071273084566791</v>
      </c>
      <c r="E28" s="7">
        <f t="shared" ref="E28:H28" si="4">100*E27/E26</f>
        <v>1.6386232554364932</v>
      </c>
      <c r="F28" s="9">
        <f t="shared" si="4"/>
        <v>11.755152416063417</v>
      </c>
      <c r="G28" s="7">
        <f t="shared" si="4"/>
        <v>1.0008142778634632</v>
      </c>
      <c r="H28" s="7">
        <f t="shared" si="4"/>
        <v>12.078745808736095</v>
      </c>
      <c r="I28" s="9"/>
      <c r="J28" s="7">
        <f t="shared" ref="J28:P28" si="5">100*J27/J26</f>
        <v>6.9888748538897971</v>
      </c>
      <c r="K28" s="11">
        <f t="shared" si="5"/>
        <v>8.8073783021104379</v>
      </c>
      <c r="L28" s="7">
        <f t="shared" si="5"/>
        <v>9.5913609005138483</v>
      </c>
      <c r="M28" s="9">
        <f t="shared" si="5"/>
        <v>13.84987437977478</v>
      </c>
      <c r="N28" s="7">
        <f t="shared" si="5"/>
        <v>16.887523565607793</v>
      </c>
      <c r="O28" s="9">
        <f t="shared" si="5"/>
        <v>33.432774385125811</v>
      </c>
      <c r="P28" s="9">
        <f t="shared" si="5"/>
        <v>17.361030050822048</v>
      </c>
      <c r="Q28" s="9"/>
    </row>
    <row r="29" spans="1:20" x14ac:dyDescent="0.15">
      <c r="D29" s="7"/>
      <c r="E29" s="7"/>
      <c r="F29" s="9"/>
      <c r="G29" s="7"/>
      <c r="H29" s="7"/>
      <c r="I29" s="9"/>
      <c r="J29" s="7"/>
      <c r="K29" s="11"/>
      <c r="L29" s="7"/>
      <c r="M29" s="9"/>
      <c r="N29" s="7"/>
      <c r="O29" s="9"/>
      <c r="P29" s="9"/>
      <c r="Q29" s="9"/>
    </row>
    <row r="30" spans="1:20" x14ac:dyDescent="0.15">
      <c r="A30" s="4" t="s">
        <v>49</v>
      </c>
      <c r="D30" s="7"/>
      <c r="E30" s="7"/>
      <c r="F30" s="9"/>
      <c r="G30" s="7"/>
      <c r="H30" s="7"/>
      <c r="I30" s="9"/>
      <c r="J30" s="7"/>
      <c r="K30" s="11"/>
      <c r="L30" s="7"/>
      <c r="M30" s="9"/>
      <c r="N30" s="7"/>
      <c r="O30" s="9"/>
      <c r="P30" s="9"/>
      <c r="Q30" s="9"/>
    </row>
    <row r="31" spans="1:20" x14ac:dyDescent="0.15">
      <c r="A31" s="4" t="s">
        <v>50</v>
      </c>
      <c r="D31" s="7"/>
      <c r="E31" s="7"/>
      <c r="F31" s="9"/>
      <c r="G31" s="7"/>
      <c r="H31" s="7"/>
      <c r="I31" s="9"/>
      <c r="J31" s="7"/>
      <c r="K31" s="11"/>
      <c r="L31" s="7"/>
      <c r="M31" s="9"/>
      <c r="N31" s="7"/>
      <c r="O31" s="9"/>
      <c r="P31" s="9"/>
      <c r="Q31" s="9"/>
    </row>
    <row r="32" spans="1:20" x14ac:dyDescent="0.15">
      <c r="A32" s="4" t="s">
        <v>51</v>
      </c>
      <c r="D32" s="7"/>
      <c r="E32" s="7"/>
      <c r="F32" s="9"/>
      <c r="G32" s="7"/>
      <c r="H32" s="7"/>
      <c r="I32" s="9"/>
      <c r="J32" s="7"/>
      <c r="K32" s="11"/>
      <c r="L32" s="7"/>
      <c r="M32" s="9"/>
      <c r="N32" s="7"/>
      <c r="O32" s="9"/>
      <c r="P32" s="9"/>
      <c r="Q32" s="9"/>
    </row>
    <row r="33" spans="1:17" x14ac:dyDescent="0.15">
      <c r="D33" s="7"/>
      <c r="E33" s="7"/>
      <c r="F33" s="9"/>
      <c r="G33" s="7"/>
      <c r="H33" s="7"/>
      <c r="I33" s="9"/>
      <c r="J33" s="7"/>
      <c r="K33" s="11"/>
      <c r="L33" s="7"/>
      <c r="M33" s="9"/>
      <c r="N33" s="7"/>
      <c r="O33" s="9"/>
      <c r="P33" s="9"/>
      <c r="Q33" s="9"/>
    </row>
    <row r="34" spans="1:17" x14ac:dyDescent="0.15">
      <c r="A34" s="4" t="s">
        <v>54</v>
      </c>
      <c r="D34" s="7"/>
      <c r="E34" s="7"/>
      <c r="F34" s="9"/>
      <c r="G34" s="7"/>
      <c r="H34" s="7"/>
      <c r="I34" s="9"/>
      <c r="J34" s="7"/>
      <c r="K34" s="11"/>
      <c r="L34" s="7"/>
      <c r="M34" s="9"/>
      <c r="N34" s="7"/>
      <c r="O34" s="9"/>
      <c r="P34" s="9"/>
      <c r="Q34" s="9"/>
    </row>
    <row r="35" spans="1:17" x14ac:dyDescent="0.15">
      <c r="D35" s="7"/>
      <c r="E35" s="7"/>
      <c r="F35" s="9"/>
      <c r="G35" s="7"/>
      <c r="H35" s="7"/>
      <c r="I35" s="9"/>
      <c r="J35" s="7"/>
      <c r="K35" s="11"/>
      <c r="L35" s="7"/>
      <c r="M35" s="9"/>
      <c r="N35" s="7"/>
      <c r="O35" s="9"/>
      <c r="P35" s="9"/>
      <c r="Q35" s="9"/>
    </row>
    <row r="36" spans="1:17" x14ac:dyDescent="0.15">
      <c r="A36" s="4" t="s">
        <v>47</v>
      </c>
      <c r="D36" s="7">
        <f>D26-3*D27</f>
        <v>36.336851691337444</v>
      </c>
      <c r="E36" s="7">
        <f t="shared" ref="E36:H36" si="6">E26-3*E27</f>
        <v>88.792730283227996</v>
      </c>
      <c r="F36" s="9">
        <f t="shared" si="6"/>
        <v>46.138429655612306</v>
      </c>
      <c r="G36" s="7">
        <f t="shared" si="6"/>
        <v>77.682023085411288</v>
      </c>
      <c r="H36" s="7">
        <f t="shared" si="6"/>
        <v>1.1190540331700445</v>
      </c>
      <c r="I36" s="9"/>
      <c r="J36" s="7">
        <f t="shared" ref="J36:P36" si="7">J26-3*J27</f>
        <v>9.6633834266954075</v>
      </c>
      <c r="K36" s="11">
        <f t="shared" si="7"/>
        <v>4.103534845157836</v>
      </c>
      <c r="L36" s="7">
        <f t="shared" si="7"/>
        <v>34.430844569020806</v>
      </c>
      <c r="M36" s="9">
        <f t="shared" si="7"/>
        <v>57.823084430611758</v>
      </c>
      <c r="N36" s="7">
        <f t="shared" si="7"/>
        <v>37.001171309434298</v>
      </c>
      <c r="O36" s="9">
        <f t="shared" si="7"/>
        <v>-1.2301255870936529</v>
      </c>
      <c r="P36" s="9">
        <f t="shared" si="7"/>
        <v>91.7105696026874</v>
      </c>
      <c r="Q36" s="9"/>
    </row>
    <row r="37" spans="1:17" x14ac:dyDescent="0.15">
      <c r="A37" s="4" t="s">
        <v>48</v>
      </c>
      <c r="D37" s="7">
        <f>D26+3*D27</f>
        <v>51.033803249659769</v>
      </c>
      <c r="E37" s="7">
        <f t="shared" ref="E37:H37" si="8">E26+3*E27</f>
        <v>97.973936383438684</v>
      </c>
      <c r="F37" s="9">
        <f t="shared" si="8"/>
        <v>96.408123372515604</v>
      </c>
      <c r="G37" s="7">
        <f t="shared" si="8"/>
        <v>82.491130455227932</v>
      </c>
      <c r="H37" s="7">
        <f t="shared" si="8"/>
        <v>2.3909459668299551</v>
      </c>
      <c r="I37" s="9"/>
      <c r="J37" s="7">
        <f t="shared" ref="J37:P37" si="9">J26+3*J27</f>
        <v>14.79054726549856</v>
      </c>
      <c r="K37" s="11">
        <f t="shared" si="9"/>
        <v>7.0507296607062839</v>
      </c>
      <c r="L37" s="7">
        <f t="shared" si="9"/>
        <v>62.249818523726731</v>
      </c>
      <c r="M37" s="9">
        <f t="shared" si="9"/>
        <v>140.0305053535597</v>
      </c>
      <c r="N37" s="7">
        <f t="shared" si="9"/>
        <v>112.99112391966456</v>
      </c>
      <c r="O37" s="9">
        <f t="shared" si="9"/>
        <v>825.92345892042681</v>
      </c>
      <c r="P37" s="9">
        <f t="shared" si="9"/>
        <v>291.07943039731254</v>
      </c>
      <c r="Q37" s="9"/>
    </row>
    <row r="38" spans="1:17" x14ac:dyDescent="0.15">
      <c r="D38" s="7"/>
      <c r="E38" s="7"/>
      <c r="F38" s="9"/>
      <c r="G38" s="7"/>
      <c r="H38" s="7"/>
      <c r="I38" s="9"/>
      <c r="J38" s="7"/>
      <c r="K38" s="11"/>
      <c r="L38" s="7"/>
      <c r="M38" s="9"/>
      <c r="N38" s="7"/>
      <c r="O38" s="9"/>
      <c r="P38" s="9"/>
      <c r="Q38" s="9"/>
    </row>
    <row r="39" spans="1:17" x14ac:dyDescent="0.15">
      <c r="D39" s="7"/>
      <c r="F39" s="9"/>
      <c r="I39" s="9"/>
      <c r="K39" s="11"/>
      <c r="L39" s="7"/>
      <c r="M39" s="9"/>
      <c r="N39" s="7"/>
      <c r="O39" s="9"/>
      <c r="P39" s="9"/>
      <c r="Q39" s="9"/>
    </row>
    <row r="40" spans="1:17" x14ac:dyDescent="0.15">
      <c r="D40" s="7"/>
      <c r="I40" s="9"/>
    </row>
  </sheetData>
  <pageMargins left="0.25" right="0.25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Martens</dc:creator>
  <cp:lastModifiedBy>Microsoft Office User</cp:lastModifiedBy>
  <dcterms:created xsi:type="dcterms:W3CDTF">2020-02-06T18:20:56Z</dcterms:created>
  <dcterms:modified xsi:type="dcterms:W3CDTF">2021-09-07T19:18:18Z</dcterms:modified>
</cp:coreProperties>
</file>