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slicers/slicer3.xml" ContentType="application/vnd.ms-excel.slicer+xml"/>
  <Override PartName="/xl/drawings/drawing5.xml" ContentType="application/vnd.openxmlformats-officedocument.drawing+xml"/>
  <Override PartName="/xl/tables/table2.xml" ContentType="application/vnd.openxmlformats-officedocument.spreadsheetml.table+xml"/>
  <Override PartName="/xl/slicers/slicer4.xml" ContentType="application/vnd.ms-excel.slicer+xml"/>
  <Override PartName="/xl/drawings/drawing6.xml" ContentType="application/vnd.openxmlformats-officedocument.drawing+xml"/>
  <Override PartName="/xl/tables/table3.xml" ContentType="application/vnd.openxmlformats-officedocument.spreadsheetml.table+xml"/>
  <Override PartName="/xl/slicers/slicer5.xml" ContentType="application/vnd.ms-excel.slicer+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evanm\Documents\Excel\Project-Management-Dashboard\"/>
    </mc:Choice>
  </mc:AlternateContent>
  <xr:revisionPtr revIDLastSave="0" documentId="13_ncr:1_{79898BEC-BB15-44F5-8CFB-0BA320DDC156}" xr6:coauthVersionLast="47" xr6:coauthVersionMax="47" xr10:uidLastSave="{00000000-0000-0000-0000-000000000000}"/>
  <bookViews>
    <workbookView xWindow="-120" yWindow="-120" windowWidth="29040" windowHeight="15840" xr2:uid="{72DC2D84-FDD5-40D0-A2CB-B0775245EBA6}"/>
  </bookViews>
  <sheets>
    <sheet name="Dashboard" sheetId="6" r:id="rId1"/>
    <sheet name="Formulas" sheetId="5" r:id="rId2"/>
    <sheet name="Projects" sheetId="2" r:id="rId3"/>
    <sheet name="Goals" sheetId="4" r:id="rId4"/>
    <sheet name="IssuesRisks" sheetId="3" r:id="rId5"/>
    <sheet name="README" sheetId="7" r:id="rId6"/>
  </sheets>
  <definedNames>
    <definedName name="_xlnm._FilterDatabase" localSheetId="1" hidden="1">Formulas!$B$5:$E$5</definedName>
    <definedName name="_xlcn.WorksheetConnection_Dashboard.xlsxProjects1" hidden="1">ProjectList[]</definedName>
    <definedName name="projectName">ProjectList[ProjectName]</definedName>
    <definedName name="Slicer_ProjectName">#N/A</definedName>
    <definedName name="Slicer_ProjectName1">#N/A</definedName>
    <definedName name="Slicer_ProjectName2">#N/A</definedName>
    <definedName name="Slicer_ProjectName3">#N/A</definedName>
  </definedNames>
  <calcPr calcId="191029"/>
  <pivotCaches>
    <pivotCache cacheId="745" r:id="rId7"/>
  </pivotCaches>
  <extLst>
    <ext xmlns:x14="http://schemas.microsoft.com/office/spreadsheetml/2009/9/main" uri="{876F7934-8845-4945-9796-88D515C7AA90}">
      <x14:pivotCaches>
        <pivotCache cacheId="744"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4:slicerCache r:id="rId1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jects" name="Projects" connection="WorksheetConnection_Dashboard.xlsx!Project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5" l="1"/>
  <c r="M7" i="5" a="1"/>
  <c r="M7" i="5" s="1"/>
  <c r="C7" i="5" a="1"/>
  <c r="C7" i="5" s="1"/>
  <c r="C5" i="5"/>
  <c r="D5" i="5"/>
  <c r="E5" i="5"/>
  <c r="B5" i="5"/>
  <c r="H9" i="5" l="1"/>
  <c r="K9" i="5" s="1"/>
  <c r="R20" i="5"/>
  <c r="S10" i="5"/>
  <c r="S20" i="5"/>
  <c r="S9" i="5"/>
  <c r="R11" i="5"/>
  <c r="R21" i="5"/>
  <c r="S11" i="5"/>
  <c r="S21" i="5"/>
  <c r="R9" i="5"/>
  <c r="R14" i="5"/>
  <c r="R24" i="5"/>
  <c r="R19" i="5"/>
  <c r="S14" i="5"/>
  <c r="S24" i="5"/>
  <c r="S19" i="5"/>
  <c r="R15" i="5"/>
  <c r="R25" i="5"/>
  <c r="R10" i="5"/>
  <c r="S15" i="5"/>
  <c r="S25" i="5"/>
  <c r="R16" i="5"/>
  <c r="R26" i="5"/>
  <c r="S16" i="5"/>
  <c r="S26" i="5"/>
  <c r="I9" i="5" l="1"/>
  <c r="J9"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866540-9958-411C-8407-2E3BF724531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1D4B178-55C8-41CF-A6D4-FB68D663C4DC}" interval="1" name="WorksheetConnection_Dashboard.xlsx!Projects" type="102" refreshedVersion="8" minRefreshableVersion="5" saveData="1">
    <extLst>
      <ext xmlns:x15="http://schemas.microsoft.com/office/spreadsheetml/2010/11/main" uri="{DE250136-89BD-433C-8126-D09CA5730AF9}">
        <x15:connection id="Projects" autoDelete="1">
          <x15:rangePr sourceName="_xlcn.WorksheetConnection_Dashboard.xlsxProject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<sst xmlns="http://schemas.openxmlformats.org/spreadsheetml/2006/main" count="231" uniqueCount="78">
  <si>
    <t>Contractor</t>
  </si>
  <si>
    <t>Owner</t>
  </si>
  <si>
    <t>ACOR</t>
  </si>
  <si>
    <t>Officer</t>
  </si>
  <si>
    <t>Budget</t>
  </si>
  <si>
    <t>Current
Status</t>
  </si>
  <si>
    <t>Priority</t>
  </si>
  <si>
    <t>Closed</t>
  </si>
  <si>
    <t>High</t>
  </si>
  <si>
    <t>Work In Progress</t>
  </si>
  <si>
    <t>Critical</t>
  </si>
  <si>
    <t>Medium</t>
  </si>
  <si>
    <t>ProjectName</t>
  </si>
  <si>
    <t>Risk</t>
  </si>
  <si>
    <t>Low</t>
  </si>
  <si>
    <t>Issue</t>
  </si>
  <si>
    <t>Open</t>
  </si>
  <si>
    <t>Name 1</t>
  </si>
  <si>
    <t>Name 2</t>
  </si>
  <si>
    <t>Name 3</t>
  </si>
  <si>
    <t>Contractor 3</t>
  </si>
  <si>
    <t>Contractor 2</t>
  </si>
  <si>
    <t>Contractor 1</t>
  </si>
  <si>
    <t>Owner 1</t>
  </si>
  <si>
    <t>Owner 2</t>
  </si>
  <si>
    <t>Owner 3</t>
  </si>
  <si>
    <t>ACOR 3</t>
  </si>
  <si>
    <t>ACOR 1</t>
  </si>
  <si>
    <t>ACOR 2</t>
  </si>
  <si>
    <t>Officer 1</t>
  </si>
  <si>
    <t>Officer 2</t>
  </si>
  <si>
    <t>Officer 3</t>
  </si>
  <si>
    <t>Random text 1</t>
  </si>
  <si>
    <t>Random text 2</t>
  </si>
  <si>
    <t>Random text 3</t>
  </si>
  <si>
    <t>Random text 4</t>
  </si>
  <si>
    <t>Random text 5</t>
  </si>
  <si>
    <t>Random text 6</t>
  </si>
  <si>
    <t>Random text 7</t>
  </si>
  <si>
    <t>Random text 8</t>
  </si>
  <si>
    <t>Random text 9</t>
  </si>
  <si>
    <t>Random text 10</t>
  </si>
  <si>
    <t>Random text 11</t>
  </si>
  <si>
    <t>Random text 12</t>
  </si>
  <si>
    <t>Random text 13</t>
  </si>
  <si>
    <t>IssueOrRisk</t>
  </si>
  <si>
    <t xml:space="preserve"> PotentialImpact</t>
  </si>
  <si>
    <t>StartDate</t>
  </si>
  <si>
    <t>GoalName</t>
  </si>
  <si>
    <t>EndDate</t>
  </si>
  <si>
    <t>RevisedEndlDate</t>
  </si>
  <si>
    <t>Deadline</t>
  </si>
  <si>
    <t>Goal 1</t>
  </si>
  <si>
    <t>Goal 2</t>
  </si>
  <si>
    <t>Goal 3</t>
  </si>
  <si>
    <t>Goal 4</t>
  </si>
  <si>
    <t>Goal 5</t>
  </si>
  <si>
    <t>Goal 6</t>
  </si>
  <si>
    <t>Goal 7</t>
  </si>
  <si>
    <t>Completed</t>
  </si>
  <si>
    <t>DO NOT TOUCH THIS SHEET</t>
  </si>
  <si>
    <t>Adding more than 10 projects may cause unexpected errors.</t>
  </si>
  <si>
    <t>Do not edit the formulas sheet.</t>
  </si>
  <si>
    <t>The dashboard is designed for 1920x1080 screen at 100% zoom.</t>
  </si>
  <si>
    <t>Row Labels</t>
  </si>
  <si>
    <t>Grand Total</t>
  </si>
  <si>
    <t>Adding a project will update every minute. Go to 'data =&gt; refresh all' to instantly update.</t>
  </si>
  <si>
    <t>Random text 14</t>
  </si>
  <si>
    <t>Placeholder</t>
  </si>
  <si>
    <t>Cost</t>
  </si>
  <si>
    <t>Complete</t>
  </si>
  <si>
    <t>Remaining</t>
  </si>
  <si>
    <t>Goal 8</t>
  </si>
  <si>
    <t>Goal 9</t>
  </si>
  <si>
    <t>Goal 10</t>
  </si>
  <si>
    <t>Red</t>
  </si>
  <si>
    <t>Orange</t>
  </si>
  <si>
    <t>Dark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</si>
</sst>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_(&quot;$&quot;* #,##0_);_(&quot;$&quot;* \(#,##0\);_(&quot;$&quot;* &quot;-&quot;??_);_(@_)"/>
  </numFmts>
  <fonts count="5">
    <font>
      <sz val="11"/>
      <color theme="1"/>
      <name val="Aptos Narrow"/>
      <family val="2"/>
      <scheme val="minor"/>
    </font>
    <font>
      <sz val="8"/>
      <name val="Aptos Narrow"/>
      <family val="2"/>
      <scheme val="minor"/>
    </font>
    <font>
      <b/>
      <sz val="36"/>
      <color theme="1"/>
      <name val="Aptos Narrow"/>
      <family val="2"/>
      <scheme val="minor"/>
    </font>
    <font>
      <sz val="11"/>
      <color theme="1"/>
      <name val="Comic Sans pro"/>
    </font>
    <font>
      <sz val="16"/>
      <color theme="1"/>
      <name val="Comic Sans"/>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164" fontId="0" fillId="0" borderId="0" xfId="0" applyNumberFormat="1"/>
    <xf numFmtId="0" fontId="0" fillId="2" borderId="0" xfId="0" applyFill="1"/>
    <xf numFmtId="14" fontId="0" fillId="2" borderId="0" xfId="0" applyNumberFormat="1" applyFill="1"/>
    <xf numFmtId="14" fontId="0" fillId="2" borderId="0" xfId="0" applyNumberFormat="1" applyFill="1" applyAlignment="1">
      <alignment wrapText="1"/>
    </xf>
    <xf numFmtId="44" fontId="0" fillId="0" borderId="0" xfId="0" applyNumberFormat="1"/>
    <xf numFmtId="0" fontId="0" fillId="0" borderId="0" xfId="0">
      <extLst>
        <ext xmlns:xfpb="http://schemas.microsoft.com/office/spreadsheetml/2022/featurepropertybag" uri="{C7286773-470A-42A8-94C5-96B5CB345126}">
          <xfpb:xfComplement i="0"/>
        </ext>
      </extLst>
    </xf>
    <xf numFmtId="0" fontId="0" fillId="0" borderId="0" xfId="0" pivotButton="1"/>
    <xf numFmtId="0" fontId="0" fillId="0" borderId="0" xfId="0" applyAlignment="1">
      <alignment horizontal="left"/>
    </xf>
    <xf numFmtId="0" fontId="2" fillId="0" borderId="0" xfId="0" applyFont="1" applyAlignment="1">
      <alignment horizontal="center" vertical="center"/>
    </xf>
    <xf numFmtId="10" fontId="0" fillId="0" borderId="0" xfId="0" applyNumberFormat="1"/>
    <xf numFmtId="10" fontId="3" fillId="0" borderId="0" xfId="0" applyNumberFormat="1" applyFont="1"/>
    <xf numFmtId="14" fontId="0" fillId="0" borderId="0" xfId="0" applyNumberFormat="1" applyFont="1">
      <extLst>
        <ext xmlns:xfpb="http://schemas.microsoft.com/office/spreadsheetml/2022/featurepropertybag" uri="{C7286773-470A-42A8-94C5-96B5CB345126}">
          <xfpb:xfComplement i="0"/>
        </ext>
      </extLst>
    </xf>
    <xf numFmtId="0" fontId="4" fillId="0" borderId="0" xfId="0" applyFont="1" applyFill="1"/>
  </cellXfs>
  <cellStyles count="1">
    <cellStyle name="Normal" xfId="0" builtinId="0"/>
  </cellStyles>
  <dxfs count="20">
    <dxf>
      <font>
        <b val="0"/>
        <i val="0"/>
        <color auto="1"/>
      </font>
      <fill>
        <patternFill>
          <bgColor rgb="FF169A16"/>
        </patternFill>
      </fill>
    </dxf>
    <dxf>
      <font>
        <b val="0"/>
        <i val="0"/>
        <color auto="1"/>
      </font>
      <fill>
        <patternFill>
          <bgColor rgb="FFE2E21E"/>
        </patternFill>
      </fill>
    </dxf>
    <dxf>
      <font>
        <b val="0"/>
        <i val="0"/>
        <color auto="1"/>
      </font>
      <fill>
        <patternFill>
          <bgColor rgb="FFDF6921"/>
        </patternFill>
      </fill>
    </dxf>
    <dxf>
      <font>
        <b/>
        <i val="0"/>
        <color auto="1"/>
      </font>
      <fill>
        <patternFill>
          <bgColor rgb="FFDD2727"/>
        </patternFill>
      </fill>
    </dxf>
    <dxf>
      <font>
        <strike/>
        <color theme="2" tint="-0.749961851863155"/>
      </font>
    </dxf>
    <dxf>
      <font>
        <strike/>
        <color theme="2" tint="-0.749961851863155"/>
      </font>
    </dxf>
    <dxf>
      <numFmt numFmtId="19" formatCode="m/d/yyyy"/>
    </dxf>
    <dxf>
      <numFmt numFmtId="19" formatCode="m/d/yyyy"/>
    </dxf>
    <dxf>
      <font>
        <b val="0"/>
        <i val="0"/>
        <strike/>
        <condense val="0"/>
        <extend val="0"/>
        <outline val="0"/>
        <shadow val="0"/>
        <u val="none"/>
        <vertAlign val="baseline"/>
        <sz val="11"/>
        <color theme="2" tint="-0.749961851863155"/>
        <name val="Aptos Narrow"/>
        <family val="2"/>
        <scheme val="minor"/>
      </font>
    </dxf>
    <dxf>
      <fill>
        <patternFill patternType="solid">
          <fgColor indexed="64"/>
          <bgColor theme="1"/>
        </patternFill>
      </fill>
    </dxf>
    <dxf>
      <font>
        <strike val="0"/>
        <outline val="0"/>
        <shadow val="0"/>
        <u val="none"/>
        <vertAlign val="baseline"/>
        <sz val="11"/>
        <color theme="1"/>
        <name val="Aptos Narrow"/>
        <family val="2"/>
        <scheme val="minor"/>
      </font>
      <numFmt numFmtId="19" formatCode="m/d/yyyy"/>
      <extLst>
        <ext xmlns:xfpb="http://schemas.microsoft.com/office/spreadsheetml/2022/featurepropertybag" uri="{0417FA29-78FA-4A13-93AC-8FF0FAFDF519}">
          <xfpb:DXFComplement i="0"/>
        </ext>
      </extLst>
    </dxf>
    <dxf>
      <numFmt numFmtId="19" formatCode="m/d/yyyy"/>
    </dxf>
    <dxf>
      <numFmt numFmtId="19" formatCode="m/d/yyyy"/>
    </dxf>
    <dxf>
      <numFmt numFmtId="34" formatCode="_(&quot;$&quot;* #,##0.00_);_(&quot;$&quot;* \(#,##0.00\);_(&quot;$&quot;* &quot;-&quot;??_);_(@_)"/>
    </dxf>
    <dxf>
      <numFmt numFmtId="34" formatCode="_(&quot;$&quot;* #,##0.00_);_(&quot;$&quot;* \(#,##0.00\);_(&quot;$&quot;* &quot;-&quot;??_);_(@_)"/>
    </dxf>
    <dxf>
      <font>
        <b val="0"/>
        <i val="0"/>
        <strike/>
        <condense val="0"/>
        <extend val="0"/>
        <outline val="0"/>
        <shadow val="0"/>
        <u val="none"/>
        <vertAlign val="baseline"/>
        <sz val="11"/>
        <color theme="2" tint="-0.749961851863155"/>
        <name val="Aptos Narrow"/>
        <family val="2"/>
        <scheme val="minor"/>
      </font>
    </dxf>
    <dxf>
      <numFmt numFmtId="19" formatCode="m/d/yyyy"/>
    </dxf>
    <dxf>
      <numFmt numFmtId="19" formatCode="m/d/yyyy"/>
    </dxf>
    <dxf>
      <numFmt numFmtId="164" formatCode="_(&quot;$&quot;* #,##0_);_(&quot;$&quot;* \(#,##0\);_(&quot;$&quot;* &quot;-&quot;??_);_(@_)"/>
    </dxf>
    <dxf>
      <font>
        <sz val="14"/>
        <name val="Source Sans Pro"/>
        <family val="2"/>
        <scheme val="none"/>
      </font>
    </dxf>
  </dxfs>
  <tableStyles count="1" defaultTableStyle="TableStyleMedium2" defaultPivotStyle="PivotStyleLight16">
    <tableStyle name="Project Slicer" pivot="0" table="0" count="5" xr9:uid="{80E6FFEA-75DD-4401-8070-DD952C3A2FF7}">
      <tableStyleElement type="wholeTable" dxfId="19"/>
    </tableStyle>
  </tableStyles>
  <colors>
    <mruColors>
      <color rgb="FF7E1010"/>
      <color rgb="FFBB1717"/>
      <color rgb="FF740E0E"/>
      <color rgb="FFEF5353"/>
      <color rgb="FF8B5F07"/>
      <color rgb="FFB17C13"/>
      <color rgb="FF169A16"/>
      <color rgb="FFFCC350"/>
      <color rgb="FFD2921E"/>
      <color rgb="FF705520"/>
    </mruColors>
  </colors>
  <extLst>
    <ext xmlns:x14="http://schemas.microsoft.com/office/spreadsheetml/2009/9/main" uri="{46F421CA-312F-682f-3DD2-61675219B42D}">
      <x14:dxfs count="4">
        <dxf>
          <fill>
            <patternFill>
              <bgColor theme="3" tint="0.24994659260841701"/>
            </patternFill>
          </fill>
        </dxf>
        <dxf>
          <fill>
            <patternFill>
              <bgColor theme="0" tint="-0.24994659260841701"/>
            </patternFill>
          </fill>
        </dxf>
        <dxf>
          <fill>
            <patternFill>
              <bgColor theme="3" tint="0.499984740745262"/>
            </patternFill>
          </fill>
        </dxf>
        <dxf>
          <fill>
            <patternFill>
              <bgColor theme="0" tint="-0.14996795556505021"/>
            </patternFill>
          </fill>
        </dxf>
      </x14:dxfs>
    </ext>
    <ext xmlns:x14="http://schemas.microsoft.com/office/spreadsheetml/2009/9/main" uri="{EB79DEF2-80B8-43e5-95BD-54CBDDF9020C}">
      <x14:slicerStyles defaultSlicerStyle="SlicerStyleLight1">
        <x14:slicerStyle name="Project Slicer">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6.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heetMetadata" Target="metadata.xml"/><Relationship Id="rId25"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3.xml"/><Relationship Id="rId10" Type="http://schemas.microsoft.com/office/2007/relationships/slicerCache" Target="slicerCaches/slicerCache2.xml"/><Relationship Id="rId19" Type="http://schemas.microsoft.com/office/2022/11/relationships/FeaturePropertyBag" Target="featurePropertyBag/featurePropertyBag.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2066884496580782E-2"/>
          <c:w val="0.97622585809208451"/>
          <c:h val="0.95543174184099644"/>
        </c:manualLayout>
      </c:layout>
      <c:barChart>
        <c:barDir val="bar"/>
        <c:grouping val="clustered"/>
        <c:varyColors val="0"/>
        <c:ser>
          <c:idx val="1"/>
          <c:order val="0"/>
          <c:tx>
            <c:strRef>
              <c:f>Formulas!$L$8</c:f>
              <c:strCache>
                <c:ptCount val="1"/>
                <c:pt idx="0">
                  <c:v>Remaining</c:v>
                </c:pt>
              </c:strCache>
            </c:strRef>
          </c:tx>
          <c:spPr>
            <a:solidFill>
              <a:schemeClr val="accent2"/>
            </a:solidFill>
            <a:ln>
              <a:noFill/>
            </a:ln>
            <a:effectLst/>
          </c:spPr>
          <c:invertIfNegative val="0"/>
          <c:dPt>
            <c:idx val="0"/>
            <c:invertIfNegative val="0"/>
            <c:bubble3D val="0"/>
            <c:spPr>
              <a:solidFill>
                <a:schemeClr val="bg2">
                  <a:lumMod val="10000"/>
                  <a:alpha val="17000"/>
                </a:schemeClr>
              </a:solidFill>
              <a:ln>
                <a:noFill/>
              </a:ln>
              <a:effectLst/>
            </c:spPr>
            <c:extLst>
              <c:ext xmlns:c16="http://schemas.microsoft.com/office/drawing/2014/chart" uri="{C3380CC4-5D6E-409C-BE32-E72D297353CC}">
                <c16:uniqueId val="{00000001-076C-4900-A745-24F1AEA83915}"/>
              </c:ext>
            </c:extLst>
          </c:dPt>
          <c:val>
            <c:numRef>
              <c:f>Formulas!$L$9</c:f>
              <c:numCache>
                <c:formatCode>0.00%</c:formatCode>
                <c:ptCount val="1"/>
                <c:pt idx="0">
                  <c:v>1</c:v>
                </c:pt>
              </c:numCache>
            </c:numRef>
          </c:val>
          <c:extLst>
            <c:ext xmlns:c16="http://schemas.microsoft.com/office/drawing/2014/chart" uri="{C3380CC4-5D6E-409C-BE32-E72D297353CC}">
              <c16:uniqueId val="{00000002-076C-4900-A745-24F1AEA83915}"/>
            </c:ext>
          </c:extLst>
        </c:ser>
        <c:ser>
          <c:idx val="0"/>
          <c:order val="1"/>
          <c:tx>
            <c:strRef>
              <c:f>Formulas!$G$9</c:f>
              <c:strCache>
                <c:ptCount val="1"/>
                <c:pt idx="0">
                  <c:v>Complete</c:v>
                </c:pt>
              </c:strCache>
            </c:strRef>
          </c:tx>
          <c:spPr>
            <a:solidFill>
              <a:schemeClr val="accent1"/>
            </a:solidFill>
            <a:ln>
              <a:noFill/>
            </a:ln>
            <a:effectLst/>
          </c:spPr>
          <c:invertIfNegative val="0"/>
          <c:dPt>
            <c:idx val="0"/>
            <c:invertIfNegative val="0"/>
            <c:bubble3D val="0"/>
            <c:spPr>
              <a:gradFill flip="none" rotWithShape="1">
                <a:gsLst>
                  <a:gs pos="50000">
                    <a:srgbClr val="61A549">
                      <a:lumMod val="97000"/>
                    </a:srgbClr>
                  </a:gs>
                  <a:gs pos="0">
                    <a:schemeClr val="accent6">
                      <a:lumMod val="67000"/>
                    </a:schemeClr>
                  </a:gs>
                  <a:gs pos="100000">
                    <a:schemeClr val="accent6">
                      <a:lumMod val="60000"/>
                      <a:lumOff val="40000"/>
                    </a:schemeClr>
                  </a:gs>
                </a:gsLst>
                <a:lin ang="16200000" scaled="1"/>
                <a:tileRect/>
              </a:gradFill>
              <a:ln>
                <a:noFill/>
              </a:ln>
              <a:effectLst/>
              <a:scene3d>
                <a:camera prst="orthographicFront"/>
                <a:lightRig rig="threePt" dir="t"/>
              </a:scene3d>
              <a:sp3d prstMaterial="metal"/>
            </c:spPr>
            <c:extLst>
              <c:ext xmlns:c16="http://schemas.microsoft.com/office/drawing/2014/chart" uri="{C3380CC4-5D6E-409C-BE32-E72D297353CC}">
                <c16:uniqueId val="{00000004-076C-4900-A745-24F1AEA83915}"/>
              </c:ext>
            </c:extLst>
          </c:dPt>
          <c:val>
            <c:numRef>
              <c:f>Formulas!$H$9</c:f>
              <c:numCache>
                <c:formatCode>0.00%</c:formatCode>
                <c:ptCount val="1"/>
                <c:pt idx="0">
                  <c:v>0.56597109999999995</c:v>
                </c:pt>
              </c:numCache>
            </c:numRef>
          </c:val>
          <c:extLst>
            <c:ext xmlns:c16="http://schemas.microsoft.com/office/drawing/2014/chart" uri="{C3380CC4-5D6E-409C-BE32-E72D297353CC}">
              <c16:uniqueId val="{00000005-076C-4900-A745-24F1AEA83915}"/>
            </c:ext>
          </c:extLst>
        </c:ser>
        <c:ser>
          <c:idx val="2"/>
          <c:order val="2"/>
          <c:tx>
            <c:strRef>
              <c:f>Formulas!$I$8</c:f>
              <c:strCache>
                <c:ptCount val="1"/>
                <c:pt idx="0">
                  <c:v>Orange</c:v>
                </c:pt>
              </c:strCache>
            </c:strRef>
          </c:tx>
          <c:spPr>
            <a:solidFill>
              <a:schemeClr val="accent3"/>
            </a:solidFill>
            <a:ln>
              <a:noFill/>
            </a:ln>
            <a:effectLst/>
          </c:spPr>
          <c:invertIfNegative val="0"/>
          <c:dPt>
            <c:idx val="0"/>
            <c:invertIfNegative val="0"/>
            <c:bubble3D val="0"/>
            <c:spPr>
              <a:gradFill flip="none" rotWithShape="1">
                <a:gsLst>
                  <a:gs pos="51401">
                    <a:srgbClr val="D2921E"/>
                  </a:gs>
                  <a:gs pos="0">
                    <a:srgbClr val="8B5F07"/>
                  </a:gs>
                  <a:gs pos="100000">
                    <a:srgbClr val="FCC350"/>
                  </a:gs>
                </a:gsLst>
                <a:lin ang="16200000" scaled="1"/>
                <a:tileRect/>
              </a:gradFill>
              <a:ln>
                <a:noFill/>
              </a:ln>
              <a:effectLst/>
              <a:scene3d>
                <a:camera prst="orthographicFront"/>
                <a:lightRig rig="threePt" dir="t"/>
              </a:scene3d>
              <a:sp3d prstMaterial="metal"/>
            </c:spPr>
            <c:extLst>
              <c:ext xmlns:c16="http://schemas.microsoft.com/office/drawing/2014/chart" uri="{C3380CC4-5D6E-409C-BE32-E72D297353CC}">
                <c16:uniqueId val="{00000007-076C-4900-A745-24F1AEA83915}"/>
              </c:ext>
            </c:extLst>
          </c:dPt>
          <c:val>
            <c:numRef>
              <c:f>Formulas!$I$9</c:f>
              <c:numCache>
                <c:formatCode>0.00%</c:formatCode>
                <c:ptCount val="1"/>
                <c:pt idx="0">
                  <c:v>0.56597109999999995</c:v>
                </c:pt>
              </c:numCache>
            </c:numRef>
          </c:val>
          <c:extLst>
            <c:ext xmlns:c16="http://schemas.microsoft.com/office/drawing/2014/chart" uri="{C3380CC4-5D6E-409C-BE32-E72D297353CC}">
              <c16:uniqueId val="{00000008-076C-4900-A745-24F1AEA83915}"/>
            </c:ext>
          </c:extLst>
        </c:ser>
        <c:ser>
          <c:idx val="3"/>
          <c:order val="3"/>
          <c:tx>
            <c:strRef>
              <c:f>Formulas!$J$8</c:f>
              <c:strCache>
                <c:ptCount val="1"/>
                <c:pt idx="0">
                  <c:v>Red</c:v>
                </c:pt>
              </c:strCache>
            </c:strRef>
          </c:tx>
          <c:spPr>
            <a:solidFill>
              <a:schemeClr val="accent4"/>
            </a:solidFill>
            <a:ln>
              <a:noFill/>
            </a:ln>
            <a:effectLst/>
          </c:spPr>
          <c:invertIfNegative val="0"/>
          <c:dPt>
            <c:idx val="0"/>
            <c:invertIfNegative val="0"/>
            <c:bubble3D val="0"/>
            <c:spPr>
              <a:gradFill flip="none" rotWithShape="1">
                <a:gsLst>
                  <a:gs pos="0">
                    <a:srgbClr val="740E0E"/>
                  </a:gs>
                  <a:gs pos="54000">
                    <a:srgbClr val="BB1717"/>
                  </a:gs>
                  <a:gs pos="100000">
                    <a:srgbClr val="EF5353"/>
                  </a:gs>
                </a:gsLst>
                <a:lin ang="2700000" scaled="1"/>
                <a:tileRect/>
              </a:gradFill>
              <a:ln>
                <a:noFill/>
              </a:ln>
              <a:effectLst/>
            </c:spPr>
            <c:extLst>
              <c:ext xmlns:c16="http://schemas.microsoft.com/office/drawing/2014/chart" uri="{C3380CC4-5D6E-409C-BE32-E72D297353CC}">
                <c16:uniqueId val="{0000000A-076C-4900-A745-24F1AEA83915}"/>
              </c:ext>
            </c:extLst>
          </c:dPt>
          <c:val>
            <c:numRef>
              <c:f>Formulas!$J$9</c:f>
              <c:numCache>
                <c:formatCode>0.00%</c:formatCode>
                <c:ptCount val="1"/>
                <c:pt idx="0">
                  <c:v>0</c:v>
                </c:pt>
              </c:numCache>
            </c:numRef>
          </c:val>
          <c:extLst>
            <c:ext xmlns:c16="http://schemas.microsoft.com/office/drawing/2014/chart" uri="{C3380CC4-5D6E-409C-BE32-E72D297353CC}">
              <c16:uniqueId val="{0000000B-076C-4900-A745-24F1AEA83915}"/>
            </c:ext>
          </c:extLst>
        </c:ser>
        <c:ser>
          <c:idx val="4"/>
          <c:order val="4"/>
          <c:tx>
            <c:strRef>
              <c:f>Formulas!$K$8</c:f>
              <c:strCache>
                <c:ptCount val="1"/>
                <c:pt idx="0">
                  <c:v>Dark Red</c:v>
                </c:pt>
              </c:strCache>
            </c:strRef>
          </c:tx>
          <c:spPr>
            <a:solidFill>
              <a:schemeClr val="accent5"/>
            </a:solidFill>
            <a:ln>
              <a:noFill/>
            </a:ln>
            <a:effectLst/>
          </c:spPr>
          <c:invertIfNegative val="0"/>
          <c:dPt>
            <c:idx val="0"/>
            <c:invertIfNegative val="0"/>
            <c:bubble3D val="0"/>
            <c:spPr>
              <a:gradFill flip="none" rotWithShape="1">
                <a:gsLst>
                  <a:gs pos="0">
                    <a:schemeClr val="bg2">
                      <a:lumMod val="10000"/>
                    </a:schemeClr>
                  </a:gs>
                  <a:gs pos="51000">
                    <a:srgbClr val="7E1010"/>
                  </a:gs>
                  <a:gs pos="100000">
                    <a:srgbClr val="FF0000"/>
                  </a:gs>
                </a:gsLst>
                <a:lin ang="2700000" scaled="1"/>
                <a:tileRect/>
              </a:gradFill>
              <a:ln>
                <a:noFill/>
              </a:ln>
              <a:effectLst/>
            </c:spPr>
            <c:extLst>
              <c:ext xmlns:c16="http://schemas.microsoft.com/office/drawing/2014/chart" uri="{C3380CC4-5D6E-409C-BE32-E72D297353CC}">
                <c16:uniqueId val="{0000000D-076C-4900-A745-24F1AEA83915}"/>
              </c:ext>
            </c:extLst>
          </c:dPt>
          <c:val>
            <c:numRef>
              <c:f>Formulas!$K$9</c:f>
              <c:numCache>
                <c:formatCode>0.00%</c:formatCode>
                <c:ptCount val="1"/>
                <c:pt idx="0">
                  <c:v>0</c:v>
                </c:pt>
              </c:numCache>
            </c:numRef>
          </c:val>
          <c:extLst>
            <c:ext xmlns:c16="http://schemas.microsoft.com/office/drawing/2014/chart" uri="{C3380CC4-5D6E-409C-BE32-E72D297353CC}">
              <c16:uniqueId val="{0000000E-076C-4900-A745-24F1AEA83915}"/>
            </c:ext>
          </c:extLst>
        </c:ser>
        <c:dLbls>
          <c:showLegendKey val="0"/>
          <c:showVal val="0"/>
          <c:showCatName val="0"/>
          <c:showSerName val="0"/>
          <c:showPercent val="0"/>
          <c:showBubbleSize val="0"/>
        </c:dLbls>
        <c:gapWidth val="0"/>
        <c:overlap val="100"/>
        <c:axId val="1703431072"/>
        <c:axId val="1703408032"/>
      </c:barChart>
      <c:catAx>
        <c:axId val="1703431072"/>
        <c:scaling>
          <c:orientation val="minMax"/>
        </c:scaling>
        <c:delete val="1"/>
        <c:axPos val="l"/>
        <c:numFmt formatCode="General" sourceLinked="1"/>
        <c:majorTickMark val="none"/>
        <c:minorTickMark val="none"/>
        <c:tickLblPos val="nextTo"/>
        <c:crossAx val="1703408032"/>
        <c:crosses val="autoZero"/>
        <c:auto val="1"/>
        <c:lblAlgn val="ctr"/>
        <c:lblOffset val="100"/>
        <c:noMultiLvlLbl val="0"/>
      </c:catAx>
      <c:valAx>
        <c:axId val="1703408032"/>
        <c:scaling>
          <c:orientation val="minMax"/>
        </c:scaling>
        <c:delete val="1"/>
        <c:axPos val="b"/>
        <c:numFmt formatCode="0.00%" sourceLinked="1"/>
        <c:majorTickMark val="none"/>
        <c:minorTickMark val="none"/>
        <c:tickLblPos val="nextTo"/>
        <c:crossAx val="1703431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Issues &amp; Risks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803149606299214E-2"/>
          <c:y val="0.13004629629629633"/>
          <c:w val="0.91564129483814527"/>
          <c:h val="0.77273148148148152"/>
        </c:manualLayout>
      </c:layout>
      <c:barChart>
        <c:barDir val="col"/>
        <c:grouping val="stacked"/>
        <c:varyColors val="0"/>
        <c:ser>
          <c:idx val="0"/>
          <c:order val="0"/>
          <c:tx>
            <c:strRef>
              <c:f>Formulas!$R$7</c:f>
              <c:strCache>
                <c:ptCount val="1"/>
                <c:pt idx="0">
                  <c:v>Issue</c:v>
                </c:pt>
              </c:strCache>
            </c:strRef>
          </c:tx>
          <c:spPr>
            <a:solidFill>
              <a:schemeClr val="accent1"/>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6CD0-4322-8E47-ABD41441F196}"/>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3-6CD0-4322-8E47-ABD41441F196}"/>
              </c:ext>
            </c:extLst>
          </c:dPt>
          <c:dPt>
            <c:idx val="3"/>
            <c:invertIfNegative val="0"/>
            <c:bubble3D val="0"/>
            <c:spPr>
              <a:solidFill>
                <a:schemeClr val="bg2">
                  <a:lumMod val="25000"/>
                </a:schemeClr>
              </a:solidFill>
              <a:ln>
                <a:noFill/>
              </a:ln>
              <a:effectLst/>
            </c:spPr>
            <c:extLst>
              <c:ext xmlns:c16="http://schemas.microsoft.com/office/drawing/2014/chart" uri="{C3380CC4-5D6E-409C-BE32-E72D297353CC}">
                <c16:uniqueId val="{00000005-6CD0-4322-8E47-ABD41441F196}"/>
              </c:ext>
            </c:extLst>
          </c:dPt>
          <c:dPt>
            <c:idx val="6"/>
            <c:invertIfNegative val="0"/>
            <c:bubble3D val="0"/>
            <c:spPr>
              <a:solidFill>
                <a:schemeClr val="accent6">
                  <a:lumMod val="75000"/>
                </a:schemeClr>
              </a:solidFill>
              <a:ln>
                <a:noFill/>
              </a:ln>
              <a:effectLst/>
            </c:spPr>
            <c:extLst>
              <c:ext xmlns:c16="http://schemas.microsoft.com/office/drawing/2014/chart" uri="{C3380CC4-5D6E-409C-BE32-E72D297353CC}">
                <c16:uniqueId val="{00000007-6CD0-4322-8E47-ABD41441F196}"/>
              </c:ext>
            </c:extLst>
          </c:dPt>
          <c:dPt>
            <c:idx val="7"/>
            <c:invertIfNegative val="0"/>
            <c:bubble3D val="0"/>
            <c:spPr>
              <a:solidFill>
                <a:schemeClr val="accent2">
                  <a:lumMod val="75000"/>
                </a:schemeClr>
              </a:solidFill>
              <a:ln>
                <a:noFill/>
              </a:ln>
              <a:effectLst/>
            </c:spPr>
            <c:extLst>
              <c:ext xmlns:c16="http://schemas.microsoft.com/office/drawing/2014/chart" uri="{C3380CC4-5D6E-409C-BE32-E72D297353CC}">
                <c16:uniqueId val="{00000009-6CD0-4322-8E47-ABD41441F196}"/>
              </c:ext>
            </c:extLst>
          </c:dPt>
          <c:dPt>
            <c:idx val="8"/>
            <c:invertIfNegative val="0"/>
            <c:bubble3D val="0"/>
            <c:spPr>
              <a:solidFill>
                <a:schemeClr val="bg2">
                  <a:lumMod val="25000"/>
                </a:schemeClr>
              </a:solidFill>
              <a:ln>
                <a:noFill/>
              </a:ln>
              <a:effectLst/>
            </c:spPr>
            <c:extLst>
              <c:ext xmlns:c16="http://schemas.microsoft.com/office/drawing/2014/chart" uri="{C3380CC4-5D6E-409C-BE32-E72D297353CC}">
                <c16:uniqueId val="{0000000B-6CD0-4322-8E47-ABD41441F196}"/>
              </c:ext>
            </c:extLst>
          </c:dPt>
          <c:dPt>
            <c:idx val="11"/>
            <c:invertIfNegative val="0"/>
            <c:bubble3D val="0"/>
            <c:spPr>
              <a:solidFill>
                <a:schemeClr val="accent6">
                  <a:lumMod val="75000"/>
                </a:schemeClr>
              </a:solidFill>
              <a:ln>
                <a:noFill/>
              </a:ln>
              <a:effectLst/>
            </c:spPr>
            <c:extLst>
              <c:ext xmlns:c16="http://schemas.microsoft.com/office/drawing/2014/chart" uri="{C3380CC4-5D6E-409C-BE32-E72D297353CC}">
                <c16:uniqueId val="{0000000D-6CD0-4322-8E47-ABD41441F196}"/>
              </c:ext>
            </c:extLst>
          </c:dPt>
          <c:dPt>
            <c:idx val="12"/>
            <c:invertIfNegative val="0"/>
            <c:bubble3D val="0"/>
            <c:spPr>
              <a:solidFill>
                <a:schemeClr val="accent2">
                  <a:lumMod val="75000"/>
                </a:schemeClr>
              </a:solidFill>
              <a:ln>
                <a:noFill/>
              </a:ln>
              <a:effectLst/>
            </c:spPr>
            <c:extLst>
              <c:ext xmlns:c16="http://schemas.microsoft.com/office/drawing/2014/chart" uri="{C3380CC4-5D6E-409C-BE32-E72D297353CC}">
                <c16:uniqueId val="{0000000F-6CD0-4322-8E47-ABD41441F196}"/>
              </c:ext>
            </c:extLst>
          </c:dPt>
          <c:dPt>
            <c:idx val="13"/>
            <c:invertIfNegative val="0"/>
            <c:bubble3D val="0"/>
            <c:spPr>
              <a:solidFill>
                <a:schemeClr val="bg2">
                  <a:lumMod val="25000"/>
                </a:schemeClr>
              </a:solidFill>
              <a:ln>
                <a:noFill/>
              </a:ln>
              <a:effectLst/>
            </c:spPr>
            <c:extLst>
              <c:ext xmlns:c16="http://schemas.microsoft.com/office/drawing/2014/chart" uri="{C3380CC4-5D6E-409C-BE32-E72D297353CC}">
                <c16:uniqueId val="{00000011-6CD0-4322-8E47-ABD41441F196}"/>
              </c:ext>
            </c:extLst>
          </c:dPt>
          <c:dPt>
            <c:idx val="16"/>
            <c:invertIfNegative val="0"/>
            <c:bubble3D val="0"/>
            <c:spPr>
              <a:solidFill>
                <a:schemeClr val="accent6">
                  <a:lumMod val="75000"/>
                </a:schemeClr>
              </a:solidFill>
              <a:ln>
                <a:noFill/>
              </a:ln>
              <a:effectLst/>
            </c:spPr>
            <c:extLst>
              <c:ext xmlns:c16="http://schemas.microsoft.com/office/drawing/2014/chart" uri="{C3380CC4-5D6E-409C-BE32-E72D297353CC}">
                <c16:uniqueId val="{00000013-6CD0-4322-8E47-ABD41441F196}"/>
              </c:ext>
            </c:extLst>
          </c:dPt>
          <c:dPt>
            <c:idx val="17"/>
            <c:invertIfNegative val="0"/>
            <c:bubble3D val="0"/>
            <c:spPr>
              <a:solidFill>
                <a:schemeClr val="accent2">
                  <a:lumMod val="75000"/>
                </a:schemeClr>
              </a:solidFill>
              <a:ln>
                <a:noFill/>
              </a:ln>
              <a:effectLst/>
            </c:spPr>
            <c:extLst>
              <c:ext xmlns:c16="http://schemas.microsoft.com/office/drawing/2014/chart" uri="{C3380CC4-5D6E-409C-BE32-E72D297353CC}">
                <c16:uniqueId val="{00000015-6CD0-4322-8E47-ABD41441F196}"/>
              </c:ext>
            </c:extLst>
          </c:dPt>
          <c:dPt>
            <c:idx val="18"/>
            <c:invertIfNegative val="0"/>
            <c:bubble3D val="0"/>
            <c:spPr>
              <a:solidFill>
                <a:schemeClr val="bg2">
                  <a:lumMod val="25000"/>
                </a:schemeClr>
              </a:solidFill>
              <a:ln>
                <a:noFill/>
              </a:ln>
              <a:effectLst/>
            </c:spPr>
            <c:extLst>
              <c:ext xmlns:c16="http://schemas.microsoft.com/office/drawing/2014/chart" uri="{C3380CC4-5D6E-409C-BE32-E72D297353CC}">
                <c16:uniqueId val="{00000017-6CD0-4322-8E47-ABD41441F196}"/>
              </c:ext>
            </c:extLst>
          </c:dPt>
          <c:cat>
            <c:multiLvlStrRef>
              <c:f>Formulas!$P$8:$Q$28</c:f>
              <c:multiLvlStrCache>
                <c:ptCount val="21"/>
                <c:lvl>
                  <c:pt idx="1">
                    <c:v>Closed</c:v>
                  </c:pt>
                  <c:pt idx="2">
                    <c:v>Work In Progress</c:v>
                  </c:pt>
                  <c:pt idx="3">
                    <c:v>Open</c:v>
                  </c:pt>
                  <c:pt idx="6">
                    <c:v>Closed</c:v>
                  </c:pt>
                  <c:pt idx="7">
                    <c:v>Work In Progress</c:v>
                  </c:pt>
                  <c:pt idx="8">
                    <c:v>Open</c:v>
                  </c:pt>
                  <c:pt idx="11">
                    <c:v>Closed</c:v>
                  </c:pt>
                  <c:pt idx="12">
                    <c:v>Work In Progress</c:v>
                  </c:pt>
                  <c:pt idx="13">
                    <c:v>Open</c:v>
                  </c:pt>
                  <c:pt idx="16">
                    <c:v>Closed</c:v>
                  </c:pt>
                  <c:pt idx="17">
                    <c:v>Work In Progress</c:v>
                  </c:pt>
                  <c:pt idx="18">
                    <c:v>Open</c:v>
                  </c:pt>
                </c:lvl>
                <c:lvl>
                  <c:pt idx="0">
                    <c:v>Low</c:v>
                  </c:pt>
                  <c:pt idx="5">
                    <c:v>Medium</c:v>
                  </c:pt>
                  <c:pt idx="10">
                    <c:v>High</c:v>
                  </c:pt>
                  <c:pt idx="15">
                    <c:v>Critical</c:v>
                  </c:pt>
                  <c:pt idx="20">
                    <c:v>Placeholder</c:v>
                  </c:pt>
                </c:lvl>
              </c:multiLvlStrCache>
            </c:multiLvlStrRef>
          </c:cat>
          <c:val>
            <c:numRef>
              <c:f>Formulas!$R$8:$R$27</c:f>
              <c:numCache>
                <c:formatCode>General</c:formatCode>
                <c:ptCount val="20"/>
                <c:pt idx="1">
                  <c:v>1</c:v>
                </c:pt>
                <c:pt idx="2">
                  <c:v>1</c:v>
                </c:pt>
                <c:pt idx="3">
                  <c:v>1</c:v>
                </c:pt>
                <c:pt idx="6">
                  <c:v>1</c:v>
                </c:pt>
                <c:pt idx="7">
                  <c:v>1</c:v>
                </c:pt>
                <c:pt idx="8">
                  <c:v>1</c:v>
                </c:pt>
                <c:pt idx="11">
                  <c:v>1</c:v>
                </c:pt>
                <c:pt idx="12">
                  <c:v>2</c:v>
                </c:pt>
                <c:pt idx="13">
                  <c:v>1</c:v>
                </c:pt>
                <c:pt idx="16">
                  <c:v>1</c:v>
                </c:pt>
                <c:pt idx="17">
                  <c:v>1</c:v>
                </c:pt>
                <c:pt idx="18">
                  <c:v>1</c:v>
                </c:pt>
              </c:numCache>
            </c:numRef>
          </c:val>
          <c:extLst>
            <c:ext xmlns:c16="http://schemas.microsoft.com/office/drawing/2014/chart" uri="{C3380CC4-5D6E-409C-BE32-E72D297353CC}">
              <c16:uniqueId val="{00000018-6CD0-4322-8E47-ABD41441F196}"/>
            </c:ext>
          </c:extLst>
        </c:ser>
        <c:ser>
          <c:idx val="1"/>
          <c:order val="1"/>
          <c:tx>
            <c:strRef>
              <c:f>Formulas!$S$7</c:f>
              <c:strCache>
                <c:ptCount val="1"/>
                <c:pt idx="0">
                  <c:v>Risk</c:v>
                </c:pt>
              </c:strCache>
            </c:strRef>
          </c:tx>
          <c:spPr>
            <a:solidFill>
              <a:schemeClr val="accent2"/>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A-6CD0-4322-8E47-ABD41441F196}"/>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C-6CD0-4322-8E47-ABD41441F196}"/>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1E-6CD0-4322-8E47-ABD41441F196}"/>
              </c:ext>
            </c:extLst>
          </c:dPt>
          <c:dPt>
            <c:idx val="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20-6CD0-4322-8E47-ABD41441F196}"/>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2-6CD0-4322-8E47-ABD41441F196}"/>
              </c:ext>
            </c:extLst>
          </c:dPt>
          <c:dPt>
            <c:idx val="8"/>
            <c:invertIfNegative val="0"/>
            <c:bubble3D val="0"/>
            <c:spPr>
              <a:solidFill>
                <a:schemeClr val="bg2">
                  <a:lumMod val="50000"/>
                </a:schemeClr>
              </a:solidFill>
              <a:ln>
                <a:noFill/>
              </a:ln>
              <a:effectLst/>
            </c:spPr>
            <c:extLst>
              <c:ext xmlns:c16="http://schemas.microsoft.com/office/drawing/2014/chart" uri="{C3380CC4-5D6E-409C-BE32-E72D297353CC}">
                <c16:uniqueId val="{00000024-6CD0-4322-8E47-ABD41441F196}"/>
              </c:ext>
            </c:extLst>
          </c:dPt>
          <c:dPt>
            <c:idx val="1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26-6CD0-4322-8E47-ABD41441F196}"/>
              </c:ext>
            </c:extLst>
          </c:dPt>
          <c:dPt>
            <c:idx val="1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8-6CD0-4322-8E47-ABD41441F196}"/>
              </c:ext>
            </c:extLst>
          </c:dPt>
          <c:dPt>
            <c:idx val="13"/>
            <c:invertIfNegative val="0"/>
            <c:bubble3D val="0"/>
            <c:spPr>
              <a:solidFill>
                <a:schemeClr val="bg2">
                  <a:lumMod val="50000"/>
                </a:schemeClr>
              </a:solidFill>
              <a:ln>
                <a:noFill/>
              </a:ln>
              <a:effectLst/>
            </c:spPr>
            <c:extLst>
              <c:ext xmlns:c16="http://schemas.microsoft.com/office/drawing/2014/chart" uri="{C3380CC4-5D6E-409C-BE32-E72D297353CC}">
                <c16:uniqueId val="{0000002A-6CD0-4322-8E47-ABD41441F196}"/>
              </c:ext>
            </c:extLst>
          </c:dPt>
          <c:dPt>
            <c:idx val="1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2C-6CD0-4322-8E47-ABD41441F196}"/>
              </c:ext>
            </c:extLst>
          </c:dPt>
          <c:dPt>
            <c:idx val="1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E-6CD0-4322-8E47-ABD41441F196}"/>
              </c:ext>
            </c:extLst>
          </c:dPt>
          <c:dPt>
            <c:idx val="18"/>
            <c:invertIfNegative val="0"/>
            <c:bubble3D val="0"/>
            <c:spPr>
              <a:solidFill>
                <a:schemeClr val="bg2">
                  <a:lumMod val="50000"/>
                </a:schemeClr>
              </a:solidFill>
              <a:ln>
                <a:noFill/>
              </a:ln>
              <a:effectLst/>
            </c:spPr>
            <c:extLst>
              <c:ext xmlns:c16="http://schemas.microsoft.com/office/drawing/2014/chart" uri="{C3380CC4-5D6E-409C-BE32-E72D297353CC}">
                <c16:uniqueId val="{00000030-6CD0-4322-8E47-ABD41441F196}"/>
              </c:ext>
            </c:extLst>
          </c:dPt>
          <c:cat>
            <c:multiLvlStrRef>
              <c:f>Formulas!$P$8:$Q$28</c:f>
              <c:multiLvlStrCache>
                <c:ptCount val="21"/>
                <c:lvl>
                  <c:pt idx="1">
                    <c:v>Closed</c:v>
                  </c:pt>
                  <c:pt idx="2">
                    <c:v>Work In Progress</c:v>
                  </c:pt>
                  <c:pt idx="3">
                    <c:v>Open</c:v>
                  </c:pt>
                  <c:pt idx="6">
                    <c:v>Closed</c:v>
                  </c:pt>
                  <c:pt idx="7">
                    <c:v>Work In Progress</c:v>
                  </c:pt>
                  <c:pt idx="8">
                    <c:v>Open</c:v>
                  </c:pt>
                  <c:pt idx="11">
                    <c:v>Closed</c:v>
                  </c:pt>
                  <c:pt idx="12">
                    <c:v>Work In Progress</c:v>
                  </c:pt>
                  <c:pt idx="13">
                    <c:v>Open</c:v>
                  </c:pt>
                  <c:pt idx="16">
                    <c:v>Closed</c:v>
                  </c:pt>
                  <c:pt idx="17">
                    <c:v>Work In Progress</c:v>
                  </c:pt>
                  <c:pt idx="18">
                    <c:v>Open</c:v>
                  </c:pt>
                </c:lvl>
                <c:lvl>
                  <c:pt idx="0">
                    <c:v>Low</c:v>
                  </c:pt>
                  <c:pt idx="5">
                    <c:v>Medium</c:v>
                  </c:pt>
                  <c:pt idx="10">
                    <c:v>High</c:v>
                  </c:pt>
                  <c:pt idx="15">
                    <c:v>Critical</c:v>
                  </c:pt>
                  <c:pt idx="20">
                    <c:v>Placeholder</c:v>
                  </c:pt>
                </c:lvl>
              </c:multiLvlStrCache>
            </c:multiLvlStrRef>
          </c:cat>
          <c:val>
            <c:numRef>
              <c:f>Formulas!$S$8:$S$27</c:f>
              <c:numCache>
                <c:formatCode>General</c:formatCode>
                <c:ptCount val="20"/>
                <c:pt idx="1">
                  <c:v>1</c:v>
                </c:pt>
                <c:pt idx="2">
                  <c:v>1</c:v>
                </c:pt>
                <c:pt idx="3">
                  <c:v>1</c:v>
                </c:pt>
                <c:pt idx="6">
                  <c:v>1</c:v>
                </c:pt>
                <c:pt idx="7">
                  <c:v>1</c:v>
                </c:pt>
                <c:pt idx="8">
                  <c:v>1</c:v>
                </c:pt>
                <c:pt idx="11">
                  <c:v>1</c:v>
                </c:pt>
                <c:pt idx="12">
                  <c:v>1</c:v>
                </c:pt>
                <c:pt idx="13">
                  <c:v>1</c:v>
                </c:pt>
                <c:pt idx="16">
                  <c:v>1</c:v>
                </c:pt>
                <c:pt idx="17">
                  <c:v>1</c:v>
                </c:pt>
                <c:pt idx="18">
                  <c:v>1</c:v>
                </c:pt>
              </c:numCache>
            </c:numRef>
          </c:val>
          <c:extLst>
            <c:ext xmlns:c16="http://schemas.microsoft.com/office/drawing/2014/chart" uri="{C3380CC4-5D6E-409C-BE32-E72D297353CC}">
              <c16:uniqueId val="{00000031-6CD0-4322-8E47-ABD41441F196}"/>
            </c:ext>
          </c:extLst>
        </c:ser>
        <c:dLbls>
          <c:showLegendKey val="0"/>
          <c:showVal val="0"/>
          <c:showCatName val="0"/>
          <c:showSerName val="0"/>
          <c:showPercent val="0"/>
          <c:showBubbleSize val="0"/>
        </c:dLbls>
        <c:gapWidth val="150"/>
        <c:overlap val="100"/>
        <c:axId val="1102087728"/>
        <c:axId val="1102093488"/>
      </c:barChart>
      <c:catAx>
        <c:axId val="1102087728"/>
        <c:scaling>
          <c:orientation val="maxMin"/>
        </c:scaling>
        <c:delete val="1"/>
        <c:axPos val="b"/>
        <c:numFmt formatCode="General" sourceLinked="1"/>
        <c:majorTickMark val="out"/>
        <c:minorTickMark val="none"/>
        <c:tickLblPos val="nextTo"/>
        <c:crossAx val="1102093488"/>
        <c:crosses val="autoZero"/>
        <c:auto val="0"/>
        <c:lblAlgn val="ctr"/>
        <c:lblOffset val="100"/>
        <c:noMultiLvlLbl val="0"/>
      </c:catAx>
      <c:valAx>
        <c:axId val="11020934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0"/>
        <c:majorTickMark val="out"/>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08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rot="0"/>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3774141907915446E-2"/>
          <c:y val="5.7857053582587893E-3"/>
          <c:w val="0.97622585809208451"/>
          <c:h val="0.95543174184099644"/>
        </c:manualLayout>
      </c:layout>
      <c:barChart>
        <c:barDir val="bar"/>
        <c:grouping val="clustered"/>
        <c:varyColors val="0"/>
        <c:ser>
          <c:idx val="1"/>
          <c:order val="0"/>
          <c:tx>
            <c:strRef>
              <c:f>Formulas!$L$8</c:f>
              <c:strCache>
                <c:ptCount val="1"/>
                <c:pt idx="0">
                  <c:v>Remaining</c:v>
                </c:pt>
              </c:strCache>
            </c:strRef>
          </c:tx>
          <c:spPr>
            <a:solidFill>
              <a:schemeClr val="accent2"/>
            </a:solidFill>
            <a:ln>
              <a:noFill/>
            </a:ln>
            <a:effectLst/>
          </c:spPr>
          <c:invertIfNegative val="0"/>
          <c:dPt>
            <c:idx val="0"/>
            <c:invertIfNegative val="0"/>
            <c:bubble3D val="0"/>
            <c:spPr>
              <a:solidFill>
                <a:schemeClr val="bg2">
                  <a:lumMod val="10000"/>
                  <a:alpha val="17000"/>
                </a:schemeClr>
              </a:solidFill>
              <a:ln>
                <a:noFill/>
              </a:ln>
              <a:effectLst/>
            </c:spPr>
            <c:extLst>
              <c:ext xmlns:c16="http://schemas.microsoft.com/office/drawing/2014/chart" uri="{C3380CC4-5D6E-409C-BE32-E72D297353CC}">
                <c16:uniqueId val="{00000002-2A7A-4772-8503-1409F843BE4A}"/>
              </c:ext>
            </c:extLst>
          </c:dPt>
          <c:val>
            <c:numRef>
              <c:f>Formulas!$L$9</c:f>
              <c:numCache>
                <c:formatCode>0.00%</c:formatCode>
                <c:ptCount val="1"/>
                <c:pt idx="0">
                  <c:v>1</c:v>
                </c:pt>
              </c:numCache>
            </c:numRef>
          </c:val>
          <c:extLst>
            <c:ext xmlns:c16="http://schemas.microsoft.com/office/drawing/2014/chart" uri="{C3380CC4-5D6E-409C-BE32-E72D297353CC}">
              <c16:uniqueId val="{00000001-2A7A-4772-8503-1409F843BE4A}"/>
            </c:ext>
          </c:extLst>
        </c:ser>
        <c:ser>
          <c:idx val="0"/>
          <c:order val="1"/>
          <c:tx>
            <c:strRef>
              <c:f>Formulas!$G$9</c:f>
              <c:strCache>
                <c:ptCount val="1"/>
                <c:pt idx="0">
                  <c:v>Complete</c:v>
                </c:pt>
              </c:strCache>
            </c:strRef>
          </c:tx>
          <c:spPr>
            <a:solidFill>
              <a:schemeClr val="accent1"/>
            </a:solidFill>
            <a:ln>
              <a:noFill/>
            </a:ln>
            <a:effectLst/>
          </c:spPr>
          <c:invertIfNegative val="0"/>
          <c:dPt>
            <c:idx val="0"/>
            <c:invertIfNegative val="0"/>
            <c:bubble3D val="0"/>
            <c:spPr>
              <a:gradFill flip="none" rotWithShape="1">
                <a:gsLst>
                  <a:gs pos="50000">
                    <a:srgbClr val="61A549">
                      <a:lumMod val="97000"/>
                    </a:srgbClr>
                  </a:gs>
                  <a:gs pos="0">
                    <a:schemeClr val="accent6">
                      <a:lumMod val="67000"/>
                    </a:schemeClr>
                  </a:gs>
                  <a:gs pos="100000">
                    <a:schemeClr val="accent6">
                      <a:lumMod val="60000"/>
                      <a:lumOff val="40000"/>
                    </a:schemeClr>
                  </a:gs>
                </a:gsLst>
                <a:lin ang="16200000" scaled="1"/>
                <a:tileRect/>
              </a:gradFill>
              <a:ln>
                <a:noFill/>
              </a:ln>
              <a:effectLst/>
              <a:scene3d>
                <a:camera prst="orthographicFront"/>
                <a:lightRig rig="threePt" dir="t"/>
              </a:scene3d>
              <a:sp3d prstMaterial="metal"/>
            </c:spPr>
          </c:dPt>
          <c:val>
            <c:numRef>
              <c:f>Formulas!$H$9</c:f>
              <c:numCache>
                <c:formatCode>0.00%</c:formatCode>
                <c:ptCount val="1"/>
                <c:pt idx="0">
                  <c:v>0.56597109999999995</c:v>
                </c:pt>
              </c:numCache>
            </c:numRef>
          </c:val>
          <c:extLst>
            <c:ext xmlns:c16="http://schemas.microsoft.com/office/drawing/2014/chart" uri="{C3380CC4-5D6E-409C-BE32-E72D297353CC}">
              <c16:uniqueId val="{00000009-2A7A-4772-8503-1409F843BE4A}"/>
            </c:ext>
          </c:extLst>
        </c:ser>
        <c:ser>
          <c:idx val="2"/>
          <c:order val="2"/>
          <c:tx>
            <c:strRef>
              <c:f>Formulas!$I$8</c:f>
              <c:strCache>
                <c:ptCount val="1"/>
                <c:pt idx="0">
                  <c:v>Orange</c:v>
                </c:pt>
              </c:strCache>
            </c:strRef>
          </c:tx>
          <c:spPr>
            <a:solidFill>
              <a:schemeClr val="accent3"/>
            </a:solidFill>
            <a:ln>
              <a:noFill/>
            </a:ln>
            <a:effectLst/>
          </c:spPr>
          <c:invertIfNegative val="0"/>
          <c:dPt>
            <c:idx val="0"/>
            <c:invertIfNegative val="0"/>
            <c:bubble3D val="0"/>
            <c:spPr>
              <a:gradFill flip="none" rotWithShape="1">
                <a:gsLst>
                  <a:gs pos="51401">
                    <a:srgbClr val="D2921E"/>
                  </a:gs>
                  <a:gs pos="0">
                    <a:srgbClr val="8B5F07"/>
                  </a:gs>
                  <a:gs pos="100000">
                    <a:srgbClr val="FCC350"/>
                  </a:gs>
                </a:gsLst>
                <a:lin ang="16200000" scaled="1"/>
                <a:tileRect/>
              </a:gradFill>
              <a:ln>
                <a:noFill/>
              </a:ln>
              <a:effectLst/>
              <a:scene3d>
                <a:camera prst="orthographicFront"/>
                <a:lightRig rig="threePt" dir="t"/>
              </a:scene3d>
              <a:sp3d prstMaterial="metal"/>
            </c:spPr>
          </c:dPt>
          <c:val>
            <c:numRef>
              <c:f>Formulas!$I$9</c:f>
              <c:numCache>
                <c:formatCode>0.00%</c:formatCode>
                <c:ptCount val="1"/>
                <c:pt idx="0">
                  <c:v>0.56597109999999995</c:v>
                </c:pt>
              </c:numCache>
            </c:numRef>
          </c:val>
          <c:extLst>
            <c:ext xmlns:c16="http://schemas.microsoft.com/office/drawing/2014/chart" uri="{C3380CC4-5D6E-409C-BE32-E72D297353CC}">
              <c16:uniqueId val="{0000000C-2A7A-4772-8503-1409F843BE4A}"/>
            </c:ext>
          </c:extLst>
        </c:ser>
        <c:ser>
          <c:idx val="3"/>
          <c:order val="3"/>
          <c:tx>
            <c:strRef>
              <c:f>Formulas!$J$8</c:f>
              <c:strCache>
                <c:ptCount val="1"/>
                <c:pt idx="0">
                  <c:v>Red</c:v>
                </c:pt>
              </c:strCache>
            </c:strRef>
          </c:tx>
          <c:spPr>
            <a:solidFill>
              <a:schemeClr val="accent4"/>
            </a:solidFill>
            <a:ln>
              <a:noFill/>
            </a:ln>
            <a:effectLst/>
          </c:spPr>
          <c:invertIfNegative val="0"/>
          <c:dPt>
            <c:idx val="0"/>
            <c:invertIfNegative val="0"/>
            <c:bubble3D val="0"/>
            <c:spPr>
              <a:gradFill flip="none" rotWithShape="1">
                <a:gsLst>
                  <a:gs pos="0">
                    <a:srgbClr val="740E0E"/>
                  </a:gs>
                  <a:gs pos="54000">
                    <a:srgbClr val="BB1717"/>
                  </a:gs>
                  <a:gs pos="100000">
                    <a:srgbClr val="EF5353"/>
                  </a:gs>
                </a:gsLst>
                <a:lin ang="2700000" scaled="1"/>
                <a:tileRect/>
              </a:gradFill>
              <a:ln>
                <a:noFill/>
              </a:ln>
              <a:effectLst/>
            </c:spPr>
          </c:dPt>
          <c:val>
            <c:numRef>
              <c:f>Formulas!$J$9</c:f>
              <c:numCache>
                <c:formatCode>0.00%</c:formatCode>
                <c:ptCount val="1"/>
                <c:pt idx="0">
                  <c:v>0</c:v>
                </c:pt>
              </c:numCache>
            </c:numRef>
          </c:val>
          <c:extLst>
            <c:ext xmlns:c16="http://schemas.microsoft.com/office/drawing/2014/chart" uri="{C3380CC4-5D6E-409C-BE32-E72D297353CC}">
              <c16:uniqueId val="{0000000D-2A7A-4772-8503-1409F843BE4A}"/>
            </c:ext>
          </c:extLst>
        </c:ser>
        <c:ser>
          <c:idx val="4"/>
          <c:order val="4"/>
          <c:tx>
            <c:strRef>
              <c:f>Formulas!$K$8</c:f>
              <c:strCache>
                <c:ptCount val="1"/>
                <c:pt idx="0">
                  <c:v>Dark Red</c:v>
                </c:pt>
              </c:strCache>
            </c:strRef>
          </c:tx>
          <c:spPr>
            <a:solidFill>
              <a:schemeClr val="accent5"/>
            </a:solidFill>
            <a:ln>
              <a:noFill/>
            </a:ln>
            <a:effectLst/>
          </c:spPr>
          <c:invertIfNegative val="0"/>
          <c:dPt>
            <c:idx val="0"/>
            <c:invertIfNegative val="0"/>
            <c:bubble3D val="0"/>
            <c:spPr>
              <a:gradFill flip="none" rotWithShape="1">
                <a:gsLst>
                  <a:gs pos="0">
                    <a:schemeClr val="bg2">
                      <a:lumMod val="10000"/>
                    </a:schemeClr>
                  </a:gs>
                  <a:gs pos="51000">
                    <a:srgbClr val="7E1010"/>
                  </a:gs>
                  <a:gs pos="100000">
                    <a:srgbClr val="FF0000"/>
                  </a:gs>
                </a:gsLst>
                <a:lin ang="2700000" scaled="1"/>
                <a:tileRect/>
              </a:gradFill>
              <a:ln>
                <a:noFill/>
              </a:ln>
              <a:effectLst/>
            </c:spPr>
          </c:dPt>
          <c:val>
            <c:numRef>
              <c:f>Formulas!$K$9</c:f>
              <c:numCache>
                <c:formatCode>0.00%</c:formatCode>
                <c:ptCount val="1"/>
                <c:pt idx="0">
                  <c:v>0</c:v>
                </c:pt>
              </c:numCache>
            </c:numRef>
          </c:val>
          <c:extLst>
            <c:ext xmlns:c16="http://schemas.microsoft.com/office/drawing/2014/chart" uri="{C3380CC4-5D6E-409C-BE32-E72D297353CC}">
              <c16:uniqueId val="{0000000E-2A7A-4772-8503-1409F843BE4A}"/>
            </c:ext>
          </c:extLst>
        </c:ser>
        <c:dLbls>
          <c:showLegendKey val="0"/>
          <c:showVal val="0"/>
          <c:showCatName val="0"/>
          <c:showSerName val="0"/>
          <c:showPercent val="0"/>
          <c:showBubbleSize val="0"/>
        </c:dLbls>
        <c:gapWidth val="257"/>
        <c:overlap val="100"/>
        <c:axId val="1703431072"/>
        <c:axId val="1703408032"/>
      </c:barChart>
      <c:catAx>
        <c:axId val="1703431072"/>
        <c:scaling>
          <c:orientation val="minMax"/>
        </c:scaling>
        <c:delete val="1"/>
        <c:axPos val="l"/>
        <c:numFmt formatCode="General" sourceLinked="1"/>
        <c:majorTickMark val="none"/>
        <c:minorTickMark val="none"/>
        <c:tickLblPos val="nextTo"/>
        <c:crossAx val="1703408032"/>
        <c:crosses val="autoZero"/>
        <c:auto val="1"/>
        <c:lblAlgn val="ctr"/>
        <c:lblOffset val="100"/>
        <c:noMultiLvlLbl val="0"/>
      </c:catAx>
      <c:valAx>
        <c:axId val="1703408032"/>
        <c:scaling>
          <c:orientation val="minMax"/>
        </c:scaling>
        <c:delete val="1"/>
        <c:axPos val="b"/>
        <c:numFmt formatCode="0.00%" sourceLinked="1"/>
        <c:majorTickMark val="none"/>
        <c:minorTickMark val="none"/>
        <c:tickLblPos val="nextTo"/>
        <c:crossAx val="1703431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18</xdr:col>
      <xdr:colOff>285750</xdr:colOff>
      <xdr:row>5</xdr:row>
      <xdr:rowOff>9525</xdr:rowOff>
    </xdr:from>
    <xdr:to>
      <xdr:col>31</xdr:col>
      <xdr:colOff>581026</xdr:colOff>
      <xdr:row>9</xdr:row>
      <xdr:rowOff>180975</xdr:rowOff>
    </xdr:to>
    <xdr:graphicFrame macro="">
      <xdr:nvGraphicFramePr>
        <xdr:cNvPr id="19" name="Chart 18">
          <a:extLst>
            <a:ext uri="{FF2B5EF4-FFF2-40B4-BE49-F238E27FC236}">
              <a16:creationId xmlns:a16="http://schemas.microsoft.com/office/drawing/2014/main" id="{11210FF0-0897-4EA1-BF94-1C188103E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276225</xdr:colOff>
      <xdr:row>6</xdr:row>
      <xdr:rowOff>66675</xdr:rowOff>
    </xdr:from>
    <xdr:to>
      <xdr:col>29</xdr:col>
      <xdr:colOff>257175</xdr:colOff>
      <xdr:row>8</xdr:row>
      <xdr:rowOff>38100</xdr:rowOff>
    </xdr:to>
    <xdr:sp macro="" textlink="">
      <xdr:nvSpPr>
        <xdr:cNvPr id="22" name="TextBox 21">
          <a:extLst>
            <a:ext uri="{FF2B5EF4-FFF2-40B4-BE49-F238E27FC236}">
              <a16:creationId xmlns:a16="http://schemas.microsoft.com/office/drawing/2014/main" id="{1081C8A9-715E-70F7-04FB-8DC91A98A57C}"/>
            </a:ext>
          </a:extLst>
        </xdr:cNvPr>
        <xdr:cNvSpPr txBox="1"/>
      </xdr:nvSpPr>
      <xdr:spPr>
        <a:xfrm>
          <a:off x="11249025" y="1209675"/>
          <a:ext cx="66865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ln>
                <a:noFill/>
              </a:ln>
              <a:latin typeface="Source Sans Pro" panose="020B0503030403020204" pitchFamily="34" charset="0"/>
              <a:ea typeface="Source Sans Pro" panose="020B0503030403020204" pitchFamily="34" charset="0"/>
            </a:rPr>
            <a:t>Budget</a:t>
          </a:r>
          <a:r>
            <a:rPr lang="en-US" sz="2000" baseline="0">
              <a:ln>
                <a:noFill/>
              </a:ln>
              <a:latin typeface="Source Sans Pro" panose="020B0503030403020204" pitchFamily="34" charset="0"/>
              <a:ea typeface="Source Sans Pro" panose="020B0503030403020204" pitchFamily="34" charset="0"/>
            </a:rPr>
            <a:t> Used</a:t>
          </a:r>
        </a:p>
      </xdr:txBody>
    </xdr:sp>
    <xdr:clientData/>
  </xdr:twoCellAnchor>
  <xdr:twoCellAnchor>
    <xdr:from>
      <xdr:col>0</xdr:col>
      <xdr:colOff>342900</xdr:colOff>
      <xdr:row>0</xdr:row>
      <xdr:rowOff>85725</xdr:rowOff>
    </xdr:from>
    <xdr:to>
      <xdr:col>3</xdr:col>
      <xdr:colOff>257175</xdr:colOff>
      <xdr:row>3</xdr:row>
      <xdr:rowOff>38100</xdr:rowOff>
    </xdr:to>
    <xdr:sp macro="" textlink="">
      <xdr:nvSpPr>
        <xdr:cNvPr id="5" name="TextBox 4">
          <a:extLst>
            <a:ext uri="{FF2B5EF4-FFF2-40B4-BE49-F238E27FC236}">
              <a16:creationId xmlns:a16="http://schemas.microsoft.com/office/drawing/2014/main" id="{4A3FB4FF-103B-A4CA-4449-7DBA174C7E1F}"/>
            </a:ext>
          </a:extLst>
        </xdr:cNvPr>
        <xdr:cNvSpPr txBox="1"/>
      </xdr:nvSpPr>
      <xdr:spPr>
        <a:xfrm>
          <a:off x="342900" y="85725"/>
          <a:ext cx="1743075" cy="52387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i="1">
              <a:latin typeface="Source Sans Pro" panose="020F0502020204030204" pitchFamily="34" charset="0"/>
            </a:rPr>
            <a:t>Project </a:t>
          </a:r>
        </a:p>
        <a:p>
          <a:endParaRPr lang="en-US" sz="1100"/>
        </a:p>
      </xdr:txBody>
    </xdr:sp>
    <xdr:clientData/>
  </xdr:twoCellAnchor>
  <xdr:twoCellAnchor>
    <xdr:from>
      <xdr:col>3</xdr:col>
      <xdr:colOff>533400</xdr:colOff>
      <xdr:row>1</xdr:row>
      <xdr:rowOff>0</xdr:rowOff>
    </xdr:from>
    <xdr:to>
      <xdr:col>6</xdr:col>
      <xdr:colOff>295275</xdr:colOff>
      <xdr:row>3</xdr:row>
      <xdr:rowOff>19050</xdr:rowOff>
    </xdr:to>
    <xdr:sp macro="" textlink="Formulas!B5">
      <xdr:nvSpPr>
        <xdr:cNvPr id="2" name="TextBox 1">
          <a:extLst>
            <a:ext uri="{FF2B5EF4-FFF2-40B4-BE49-F238E27FC236}">
              <a16:creationId xmlns:a16="http://schemas.microsoft.com/office/drawing/2014/main" id="{53AD028C-5447-1B45-CBFC-9E449FBAF736}"/>
            </a:ext>
          </a:extLst>
        </xdr:cNvPr>
        <xdr:cNvSpPr txBox="1"/>
      </xdr:nvSpPr>
      <xdr:spPr>
        <a:xfrm>
          <a:off x="2362200" y="190500"/>
          <a:ext cx="15906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B5BCBA86-41C2-414B-B4A4-A37CD6548F47}" type="TxLink">
            <a:rPr lang="en-US" sz="2400" b="0" i="0" u="none" strike="noStrike">
              <a:solidFill>
                <a:schemeClr val="tx2">
                  <a:lumMod val="50000"/>
                  <a:lumOff val="50000"/>
                </a:schemeClr>
              </a:solidFill>
              <a:latin typeface="Aptos Narrow"/>
            </a:rPr>
            <a:pPr/>
            <a:t>Contractor:</a:t>
          </a:fld>
          <a:endParaRPr lang="en-US" sz="2400">
            <a:solidFill>
              <a:schemeClr val="tx2">
                <a:lumMod val="50000"/>
                <a:lumOff val="50000"/>
              </a:schemeClr>
            </a:solidFill>
          </a:endParaRPr>
        </a:p>
      </xdr:txBody>
    </xdr:sp>
    <xdr:clientData/>
  </xdr:twoCellAnchor>
  <xdr:twoCellAnchor>
    <xdr:from>
      <xdr:col>10</xdr:col>
      <xdr:colOff>219075</xdr:colOff>
      <xdr:row>1</xdr:row>
      <xdr:rowOff>19050</xdr:rowOff>
    </xdr:from>
    <xdr:to>
      <xdr:col>12</xdr:col>
      <xdr:colOff>152400</xdr:colOff>
      <xdr:row>3</xdr:row>
      <xdr:rowOff>85725</xdr:rowOff>
    </xdr:to>
    <xdr:sp macro="" textlink="Formulas!C5">
      <xdr:nvSpPr>
        <xdr:cNvPr id="3" name="TextBox 2">
          <a:extLst>
            <a:ext uri="{FF2B5EF4-FFF2-40B4-BE49-F238E27FC236}">
              <a16:creationId xmlns:a16="http://schemas.microsoft.com/office/drawing/2014/main" id="{7FC9D826-70E8-4F36-8434-E86B5528B9C3}"/>
            </a:ext>
          </a:extLst>
        </xdr:cNvPr>
        <xdr:cNvSpPr txBox="1"/>
      </xdr:nvSpPr>
      <xdr:spPr>
        <a:xfrm>
          <a:off x="6315075" y="209550"/>
          <a:ext cx="1152525" cy="44767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DB434481-F012-4334-9D8F-51C76B66EA6E}" type="TxLink">
            <a:rPr lang="en-US" sz="2400" b="0" i="0" u="none" strike="noStrike">
              <a:solidFill>
                <a:schemeClr val="tx2">
                  <a:lumMod val="50000"/>
                  <a:lumOff val="50000"/>
                </a:schemeClr>
              </a:solidFill>
              <a:latin typeface="Aptos Narrow"/>
            </a:rPr>
            <a:pPr/>
            <a:t>Owner:</a:t>
          </a:fld>
          <a:endParaRPr lang="en-US" sz="2400">
            <a:solidFill>
              <a:schemeClr val="tx2">
                <a:lumMod val="50000"/>
                <a:lumOff val="50000"/>
              </a:schemeClr>
            </a:solidFill>
          </a:endParaRPr>
        </a:p>
      </xdr:txBody>
    </xdr:sp>
    <xdr:clientData/>
  </xdr:twoCellAnchor>
  <xdr:twoCellAnchor>
    <xdr:from>
      <xdr:col>16</xdr:col>
      <xdr:colOff>104775</xdr:colOff>
      <xdr:row>1</xdr:row>
      <xdr:rowOff>47625</xdr:rowOff>
    </xdr:from>
    <xdr:to>
      <xdr:col>17</xdr:col>
      <xdr:colOff>495300</xdr:colOff>
      <xdr:row>3</xdr:row>
      <xdr:rowOff>104775</xdr:rowOff>
    </xdr:to>
    <xdr:sp macro="" textlink="Formulas!D5">
      <xdr:nvSpPr>
        <xdr:cNvPr id="6" name="TextBox 5">
          <a:extLst>
            <a:ext uri="{FF2B5EF4-FFF2-40B4-BE49-F238E27FC236}">
              <a16:creationId xmlns:a16="http://schemas.microsoft.com/office/drawing/2014/main" id="{4DA2C3D5-3EA7-4D94-A9B1-6ED91C893D38}"/>
            </a:ext>
          </a:extLst>
        </xdr:cNvPr>
        <xdr:cNvSpPr txBox="1"/>
      </xdr:nvSpPr>
      <xdr:spPr>
        <a:xfrm>
          <a:off x="9858375" y="238125"/>
          <a:ext cx="1000125" cy="4381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375CEE14-6AE1-4273-8A0A-F2B43BD108C4}" type="TxLink">
            <a:rPr lang="en-US" sz="2400" b="0" i="0" u="none" strike="noStrike">
              <a:solidFill>
                <a:schemeClr val="tx2">
                  <a:lumMod val="50000"/>
                  <a:lumOff val="50000"/>
                </a:schemeClr>
              </a:solidFill>
              <a:latin typeface="Aptos Narrow"/>
            </a:rPr>
            <a:pPr/>
            <a:t>ACOR:</a:t>
          </a:fld>
          <a:endParaRPr lang="en-US" sz="2400">
            <a:solidFill>
              <a:schemeClr val="tx2">
                <a:lumMod val="50000"/>
                <a:lumOff val="50000"/>
              </a:schemeClr>
            </a:solidFill>
          </a:endParaRPr>
        </a:p>
      </xdr:txBody>
    </xdr:sp>
    <xdr:clientData/>
  </xdr:twoCellAnchor>
  <xdr:twoCellAnchor>
    <xdr:from>
      <xdr:col>21</xdr:col>
      <xdr:colOff>523876</xdr:colOff>
      <xdr:row>1</xdr:row>
      <xdr:rowOff>85725</xdr:rowOff>
    </xdr:from>
    <xdr:to>
      <xdr:col>23</xdr:col>
      <xdr:colOff>428626</xdr:colOff>
      <xdr:row>3</xdr:row>
      <xdr:rowOff>133350</xdr:rowOff>
    </xdr:to>
    <xdr:sp macro="" textlink="Formulas!E5">
      <xdr:nvSpPr>
        <xdr:cNvPr id="7" name="TextBox 6">
          <a:extLst>
            <a:ext uri="{FF2B5EF4-FFF2-40B4-BE49-F238E27FC236}">
              <a16:creationId xmlns:a16="http://schemas.microsoft.com/office/drawing/2014/main" id="{C5F2507A-B4FC-4C99-B175-8DF23182C68D}"/>
            </a:ext>
          </a:extLst>
        </xdr:cNvPr>
        <xdr:cNvSpPr txBox="1"/>
      </xdr:nvSpPr>
      <xdr:spPr>
        <a:xfrm>
          <a:off x="13325476" y="276225"/>
          <a:ext cx="1123950" cy="42862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ACD35CA7-FE09-4A22-880C-8A58F4B04D2F}" type="TxLink">
            <a:rPr lang="en-US" sz="2400" b="0" i="0" u="none" strike="noStrike">
              <a:solidFill>
                <a:schemeClr val="tx2">
                  <a:lumMod val="50000"/>
                  <a:lumOff val="50000"/>
                </a:schemeClr>
              </a:solidFill>
              <a:latin typeface="Aptos Narrow"/>
            </a:rPr>
            <a:pPr/>
            <a:t>Officer:</a:t>
          </a:fld>
          <a:endParaRPr lang="en-US" sz="2400">
            <a:solidFill>
              <a:schemeClr val="tx2">
                <a:lumMod val="50000"/>
                <a:lumOff val="50000"/>
              </a:schemeClr>
            </a:solidFill>
          </a:endParaRPr>
        </a:p>
      </xdr:txBody>
    </xdr:sp>
    <xdr:clientData/>
  </xdr:twoCellAnchor>
  <xdr:twoCellAnchor>
    <xdr:from>
      <xdr:col>6</xdr:col>
      <xdr:colOff>209550</xdr:colOff>
      <xdr:row>1</xdr:row>
      <xdr:rowOff>9525</xdr:rowOff>
    </xdr:from>
    <xdr:to>
      <xdr:col>9</xdr:col>
      <xdr:colOff>542925</xdr:colOff>
      <xdr:row>3</xdr:row>
      <xdr:rowOff>28575</xdr:rowOff>
    </xdr:to>
    <xdr:sp macro="" textlink="Formulas!D7">
      <xdr:nvSpPr>
        <xdr:cNvPr id="8" name="TextBox 7">
          <a:extLst>
            <a:ext uri="{FF2B5EF4-FFF2-40B4-BE49-F238E27FC236}">
              <a16:creationId xmlns:a16="http://schemas.microsoft.com/office/drawing/2014/main" id="{6B07DA7E-33C3-4DBC-9A0B-DE3A68D7A94F}"/>
            </a:ext>
          </a:extLst>
        </xdr:cNvPr>
        <xdr:cNvSpPr txBox="1"/>
      </xdr:nvSpPr>
      <xdr:spPr>
        <a:xfrm>
          <a:off x="3867150" y="200025"/>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A3F1D5FC-7053-43CA-9B8C-A32184C99A26}" type="TxLink">
            <a:rPr lang="en-US" sz="2400" b="0" i="0" u="none" strike="noStrike">
              <a:solidFill>
                <a:srgbClr val="000000"/>
              </a:solidFill>
              <a:latin typeface="Aptos Narrow"/>
            </a:rPr>
            <a:pPr/>
            <a:t>Contractor 2</a:t>
          </a:fld>
          <a:endParaRPr lang="en-US" sz="2400">
            <a:solidFill>
              <a:schemeClr val="tx2">
                <a:lumMod val="50000"/>
                <a:lumOff val="50000"/>
              </a:schemeClr>
            </a:solidFill>
          </a:endParaRPr>
        </a:p>
      </xdr:txBody>
    </xdr:sp>
    <xdr:clientData/>
  </xdr:twoCellAnchor>
  <xdr:twoCellAnchor>
    <xdr:from>
      <xdr:col>11</xdr:col>
      <xdr:colOff>581025</xdr:colOff>
      <xdr:row>1</xdr:row>
      <xdr:rowOff>38100</xdr:rowOff>
    </xdr:from>
    <xdr:to>
      <xdr:col>15</xdr:col>
      <xdr:colOff>304800</xdr:colOff>
      <xdr:row>3</xdr:row>
      <xdr:rowOff>57150</xdr:rowOff>
    </xdr:to>
    <xdr:sp macro="" textlink="Formulas!E7">
      <xdr:nvSpPr>
        <xdr:cNvPr id="12" name="TextBox 11">
          <a:extLst>
            <a:ext uri="{FF2B5EF4-FFF2-40B4-BE49-F238E27FC236}">
              <a16:creationId xmlns:a16="http://schemas.microsoft.com/office/drawing/2014/main" id="{A222D092-88E1-4099-B4DD-A9D4D9494AEA}"/>
            </a:ext>
          </a:extLst>
        </xdr:cNvPr>
        <xdr:cNvSpPr txBox="1"/>
      </xdr:nvSpPr>
      <xdr:spPr>
        <a:xfrm>
          <a:off x="7286625" y="228600"/>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2BF49210-B53C-40A6-B3F9-310E9038F5E7}" type="TxLink">
            <a:rPr lang="en-US" sz="2400" b="0" i="0" u="none" strike="noStrike">
              <a:solidFill>
                <a:srgbClr val="000000"/>
              </a:solidFill>
              <a:latin typeface="Aptos Narrow"/>
            </a:rPr>
            <a:pPr/>
            <a:t>Owner 2</a:t>
          </a:fld>
          <a:endParaRPr lang="en-US" sz="2400">
            <a:solidFill>
              <a:schemeClr val="tx2">
                <a:lumMod val="50000"/>
                <a:lumOff val="50000"/>
              </a:schemeClr>
            </a:solidFill>
          </a:endParaRPr>
        </a:p>
      </xdr:txBody>
    </xdr:sp>
    <xdr:clientData/>
  </xdr:twoCellAnchor>
  <xdr:twoCellAnchor>
    <xdr:from>
      <xdr:col>17</xdr:col>
      <xdr:colOff>438150</xdr:colOff>
      <xdr:row>1</xdr:row>
      <xdr:rowOff>47625</xdr:rowOff>
    </xdr:from>
    <xdr:to>
      <xdr:col>21</xdr:col>
      <xdr:colOff>161925</xdr:colOff>
      <xdr:row>3</xdr:row>
      <xdr:rowOff>66675</xdr:rowOff>
    </xdr:to>
    <xdr:sp macro="" textlink="Formulas!F7">
      <xdr:nvSpPr>
        <xdr:cNvPr id="13" name="TextBox 12">
          <a:extLst>
            <a:ext uri="{FF2B5EF4-FFF2-40B4-BE49-F238E27FC236}">
              <a16:creationId xmlns:a16="http://schemas.microsoft.com/office/drawing/2014/main" id="{8DAAE47C-6EB0-4B06-A062-C685F033B999}"/>
            </a:ext>
          </a:extLst>
        </xdr:cNvPr>
        <xdr:cNvSpPr txBox="1"/>
      </xdr:nvSpPr>
      <xdr:spPr>
        <a:xfrm>
          <a:off x="10801350" y="238125"/>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9ABD14C0-9E50-4ABA-9CF5-F3FDD76E5C68}" type="TxLink">
            <a:rPr lang="en-US" sz="2400" b="0" i="0" u="none" strike="noStrike">
              <a:solidFill>
                <a:srgbClr val="000000"/>
              </a:solidFill>
              <a:latin typeface="Aptos Narrow"/>
            </a:rPr>
            <a:pPr/>
            <a:t>ACOR 2</a:t>
          </a:fld>
          <a:endParaRPr lang="en-US" sz="2400">
            <a:solidFill>
              <a:schemeClr val="tx2">
                <a:lumMod val="50000"/>
                <a:lumOff val="50000"/>
              </a:schemeClr>
            </a:solidFill>
          </a:endParaRPr>
        </a:p>
      </xdr:txBody>
    </xdr:sp>
    <xdr:clientData/>
  </xdr:twoCellAnchor>
  <xdr:twoCellAnchor>
    <xdr:from>
      <xdr:col>23</xdr:col>
      <xdr:colOff>342900</xdr:colOff>
      <xdr:row>1</xdr:row>
      <xdr:rowOff>95250</xdr:rowOff>
    </xdr:from>
    <xdr:to>
      <xdr:col>27</xdr:col>
      <xdr:colOff>66675</xdr:colOff>
      <xdr:row>3</xdr:row>
      <xdr:rowOff>114300</xdr:rowOff>
    </xdr:to>
    <xdr:sp macro="" textlink="Formulas!G7">
      <xdr:nvSpPr>
        <xdr:cNvPr id="14" name="TextBox 13">
          <a:extLst>
            <a:ext uri="{FF2B5EF4-FFF2-40B4-BE49-F238E27FC236}">
              <a16:creationId xmlns:a16="http://schemas.microsoft.com/office/drawing/2014/main" id="{ED40A9DA-973B-4C51-8138-2E0945DF2853}"/>
            </a:ext>
          </a:extLst>
        </xdr:cNvPr>
        <xdr:cNvSpPr txBox="1"/>
      </xdr:nvSpPr>
      <xdr:spPr>
        <a:xfrm>
          <a:off x="14363700" y="285750"/>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DA0B9C34-676D-488F-91BD-C2400EDD1BC3}" type="TxLink">
            <a:rPr lang="en-US" sz="2400" b="0" i="0" u="none" strike="noStrike">
              <a:solidFill>
                <a:srgbClr val="000000"/>
              </a:solidFill>
              <a:latin typeface="Aptos Narrow"/>
            </a:rPr>
            <a:pPr/>
            <a:t>Officer 2</a:t>
          </a:fld>
          <a:endParaRPr lang="en-US" sz="2400">
            <a:solidFill>
              <a:schemeClr val="tx2">
                <a:lumMod val="50000"/>
                <a:lumOff val="50000"/>
              </a:schemeClr>
            </a:solidFill>
          </a:endParaRPr>
        </a:p>
      </xdr:txBody>
    </xdr:sp>
    <xdr:clientData/>
  </xdr:twoCellAnchor>
  <xdr:twoCellAnchor editAs="oneCell">
    <xdr:from>
      <xdr:col>0</xdr:col>
      <xdr:colOff>447674</xdr:colOff>
      <xdr:row>3</xdr:row>
      <xdr:rowOff>66675</xdr:rowOff>
    </xdr:from>
    <xdr:to>
      <xdr:col>29</xdr:col>
      <xdr:colOff>285750</xdr:colOff>
      <xdr:row>6</xdr:row>
      <xdr:rowOff>28575</xdr:rowOff>
    </xdr:to>
    <mc:AlternateContent xmlns:mc="http://schemas.openxmlformats.org/markup-compatibility/2006">
      <mc:Choice xmlns:a14="http://schemas.microsoft.com/office/drawing/2010/main" Requires="a14">
        <xdr:graphicFrame macro="">
          <xdr:nvGraphicFramePr>
            <xdr:cNvPr id="15" name="ProjectName 3">
              <a:extLst>
                <a:ext uri="{FF2B5EF4-FFF2-40B4-BE49-F238E27FC236}">
                  <a16:creationId xmlns:a16="http://schemas.microsoft.com/office/drawing/2014/main" id="{807C35CA-D9B1-47FC-8BD9-DBEC38FAE8F2}"/>
                </a:ext>
              </a:extLst>
            </xdr:cNvPr>
            <xdr:cNvGraphicFramePr/>
          </xdr:nvGraphicFramePr>
          <xdr:xfrm>
            <a:off x="0" y="0"/>
            <a:ext cx="0" cy="0"/>
          </xdr:xfrm>
          <a:graphic>
            <a:graphicData uri="http://schemas.microsoft.com/office/drawing/2010/slicer">
              <sle:slicer xmlns:sle="http://schemas.microsoft.com/office/drawing/2010/slicer" name="ProjectName 3"/>
            </a:graphicData>
          </a:graphic>
        </xdr:graphicFrame>
      </mc:Choice>
      <mc:Fallback>
        <xdr:sp macro="" textlink="">
          <xdr:nvSpPr>
            <xdr:cNvPr id="0" name=""/>
            <xdr:cNvSpPr>
              <a:spLocks noTextEdit="1"/>
            </xdr:cNvSpPr>
          </xdr:nvSpPr>
          <xdr:spPr>
            <a:xfrm>
              <a:off x="447674" y="638175"/>
              <a:ext cx="17516476" cy="533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38099</xdr:colOff>
      <xdr:row>23</xdr:row>
      <xdr:rowOff>147637</xdr:rowOff>
    </xdr:from>
    <xdr:to>
      <xdr:col>29</xdr:col>
      <xdr:colOff>342899</xdr:colOff>
      <xdr:row>38</xdr:row>
      <xdr:rowOff>33337</xdr:rowOff>
    </xdr:to>
    <xdr:graphicFrame macro="">
      <xdr:nvGraphicFramePr>
        <xdr:cNvPr id="9" name="Chart 8">
          <a:extLst>
            <a:ext uri="{FF2B5EF4-FFF2-40B4-BE49-F238E27FC236}">
              <a16:creationId xmlns:a16="http://schemas.microsoft.com/office/drawing/2014/main" id="{4CE209BC-3059-4387-9855-D46B0E65D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380998</xdr:colOff>
      <xdr:row>24</xdr:row>
      <xdr:rowOff>95249</xdr:rowOff>
    </xdr:from>
    <xdr:to>
      <xdr:col>29</xdr:col>
      <xdr:colOff>333373</xdr:colOff>
      <xdr:row>25</xdr:row>
      <xdr:rowOff>85724</xdr:rowOff>
    </xdr:to>
    <xdr:sp macro="" textlink="">
      <xdr:nvSpPr>
        <xdr:cNvPr id="10" name="TextBox 9">
          <a:extLst>
            <a:ext uri="{FF2B5EF4-FFF2-40B4-BE49-F238E27FC236}">
              <a16:creationId xmlns:a16="http://schemas.microsoft.com/office/drawing/2014/main" id="{A3D16664-8823-47DD-A51C-DF6619E68656}"/>
            </a:ext>
          </a:extLst>
        </xdr:cNvPr>
        <xdr:cNvSpPr txBox="1"/>
      </xdr:nvSpPr>
      <xdr:spPr>
        <a:xfrm>
          <a:off x="16230598" y="4667249"/>
          <a:ext cx="1781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accent6">
                  <a:lumMod val="75000"/>
                </a:schemeClr>
              </a:solidFill>
            </a:rPr>
            <a:t>■</a:t>
          </a:r>
          <a:r>
            <a:rPr lang="en-US" sz="800"/>
            <a:t> Open</a:t>
          </a:r>
          <a:r>
            <a:rPr lang="en-US" sz="800" baseline="0"/>
            <a:t>     </a:t>
          </a:r>
          <a:r>
            <a:rPr lang="en-US" sz="800">
              <a:solidFill>
                <a:schemeClr val="accent2">
                  <a:lumMod val="75000"/>
                </a:schemeClr>
              </a:solidFill>
            </a:rPr>
            <a:t>■</a:t>
          </a:r>
          <a:r>
            <a:rPr lang="en-US" sz="800"/>
            <a:t> Work</a:t>
          </a:r>
          <a:r>
            <a:rPr lang="en-US" sz="800" baseline="0"/>
            <a:t> In Progress   </a:t>
          </a:r>
          <a:r>
            <a:rPr lang="en-US" sz="800" baseline="0">
              <a:solidFill>
                <a:schemeClr val="tx1">
                  <a:lumMod val="85000"/>
                  <a:lumOff val="15000"/>
                </a:schemeClr>
              </a:solidFill>
            </a:rPr>
            <a:t>■ </a:t>
          </a:r>
          <a:r>
            <a:rPr lang="en-US" sz="800" baseline="0"/>
            <a:t>Closed</a:t>
          </a:r>
          <a:endParaRPr lang="en-US" sz="800"/>
        </a:p>
      </xdr:txBody>
    </xdr:sp>
    <xdr:clientData/>
  </xdr:twoCellAnchor>
  <xdr:twoCellAnchor>
    <xdr:from>
      <xdr:col>22</xdr:col>
      <xdr:colOff>600073</xdr:colOff>
      <xdr:row>24</xdr:row>
      <xdr:rowOff>104775</xdr:rowOff>
    </xdr:from>
    <xdr:to>
      <xdr:col>24</xdr:col>
      <xdr:colOff>333374</xdr:colOff>
      <xdr:row>25</xdr:row>
      <xdr:rowOff>95249</xdr:rowOff>
    </xdr:to>
    <xdr:sp macro="" textlink="">
      <xdr:nvSpPr>
        <xdr:cNvPr id="11" name="TextBox 10">
          <a:extLst>
            <a:ext uri="{FF2B5EF4-FFF2-40B4-BE49-F238E27FC236}">
              <a16:creationId xmlns:a16="http://schemas.microsoft.com/office/drawing/2014/main" id="{2556EDC2-8100-4C10-8E47-53F54714EB97}"/>
            </a:ext>
          </a:extLst>
        </xdr:cNvPr>
        <xdr:cNvSpPr txBox="1"/>
      </xdr:nvSpPr>
      <xdr:spPr>
        <a:xfrm>
          <a:off x="14011273" y="4676775"/>
          <a:ext cx="952501"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tx1"/>
              </a:solidFill>
            </a:rPr>
            <a:t>▧</a:t>
          </a:r>
          <a:r>
            <a:rPr lang="en-US" sz="800"/>
            <a:t> Issues </a:t>
          </a:r>
          <a:r>
            <a:rPr lang="en-US" sz="800" baseline="0"/>
            <a:t>   </a:t>
          </a:r>
          <a:r>
            <a:rPr lang="en-US" sz="800" baseline="0">
              <a:solidFill>
                <a:schemeClr val="bg1"/>
              </a:solidFill>
            </a:rPr>
            <a:t>▧</a:t>
          </a:r>
          <a:r>
            <a:rPr lang="en-US" sz="800" baseline="0"/>
            <a:t> Risks</a:t>
          </a:r>
          <a:endParaRPr lang="en-US" sz="800"/>
        </a:p>
      </xdr:txBody>
    </xdr:sp>
    <xdr:clientData/>
  </xdr:twoCellAnchor>
  <xdr:twoCellAnchor>
    <xdr:from>
      <xdr:col>18</xdr:col>
      <xdr:colOff>304872</xdr:colOff>
      <xdr:row>7</xdr:row>
      <xdr:rowOff>152401</xdr:rowOff>
    </xdr:from>
    <xdr:to>
      <xdr:col>29</xdr:col>
      <xdr:colOff>247650</xdr:colOff>
      <xdr:row>9</xdr:row>
      <xdr:rowOff>152400</xdr:rowOff>
    </xdr:to>
    <xdr:sp macro="" textlink="Formulas!$H$9">
      <xdr:nvSpPr>
        <xdr:cNvPr id="20" name="TextBox 19">
          <a:extLst>
            <a:ext uri="{FF2B5EF4-FFF2-40B4-BE49-F238E27FC236}">
              <a16:creationId xmlns:a16="http://schemas.microsoft.com/office/drawing/2014/main" id="{2E10FB34-78FD-4427-B3A5-9FAA82C406D1}"/>
            </a:ext>
          </a:extLst>
        </xdr:cNvPr>
        <xdr:cNvSpPr txBox="1"/>
      </xdr:nvSpPr>
      <xdr:spPr>
        <a:xfrm>
          <a:off x="11277672" y="1485901"/>
          <a:ext cx="6648378"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FBE54D8-EEC1-42A0-99C1-DFE615ACBD63}" type="TxLink">
            <a:rPr lang="en-US" sz="2000" b="0" i="0" u="none" strike="noStrike">
              <a:solidFill>
                <a:srgbClr val="000000"/>
              </a:solidFill>
              <a:latin typeface="Source Sans Pro" panose="020B0503030403020204" pitchFamily="34" charset="0"/>
              <a:ea typeface="Source Sans Pro" panose="020B0503030403020204" pitchFamily="34" charset="0"/>
            </a:rPr>
            <a:t>56.60%</a:t>
          </a:fld>
          <a:endParaRPr lang="en-US" sz="2000">
            <a:solidFill>
              <a:schemeClr val="tx1">
                <a:lumMod val="95000"/>
                <a:lumOff val="5000"/>
              </a:schemeClr>
            </a:solidFill>
            <a:latin typeface="Source Sans Pro" panose="020B0503030403020204" pitchFamily="34" charset="0"/>
            <a:ea typeface="Source Sans Pro" panose="020B0503030403020204"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0.10625</cdr:x>
      <cdr:y>0.90104</cdr:y>
    </cdr:from>
    <cdr:to>
      <cdr:x>0.93542</cdr:x>
      <cdr:y>0.9809</cdr:y>
    </cdr:to>
    <cdr:sp macro="" textlink="">
      <cdr:nvSpPr>
        <cdr:cNvPr id="2" name="TextBox 1">
          <a:extLst xmlns:a="http://schemas.openxmlformats.org/drawingml/2006/main">
            <a:ext uri="{FF2B5EF4-FFF2-40B4-BE49-F238E27FC236}">
              <a16:creationId xmlns:a16="http://schemas.microsoft.com/office/drawing/2014/main" id="{265E1B29-E007-70AB-A09E-4C563C42EA5B}"/>
            </a:ext>
          </a:extLst>
        </cdr:cNvPr>
        <cdr:cNvSpPr txBox="1"/>
      </cdr:nvSpPr>
      <cdr:spPr>
        <a:xfrm xmlns:a="http://schemas.openxmlformats.org/drawingml/2006/main">
          <a:off x="485775" y="2471738"/>
          <a:ext cx="37909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0.00208</cdr:x>
      <cdr:y>0.89931</cdr:y>
    </cdr:from>
    <cdr:to>
      <cdr:x>1</cdr:x>
      <cdr:y>1</cdr:y>
    </cdr:to>
    <cdr:sp macro="" textlink="">
      <cdr:nvSpPr>
        <cdr:cNvPr id="3" name="TextBox 2">
          <a:extLst xmlns:a="http://schemas.openxmlformats.org/drawingml/2006/main">
            <a:ext uri="{FF2B5EF4-FFF2-40B4-BE49-F238E27FC236}">
              <a16:creationId xmlns:a16="http://schemas.microsoft.com/office/drawing/2014/main" id="{DFE1946B-729C-6A66-2B38-B2C8C3E11A14}"/>
            </a:ext>
          </a:extLst>
        </cdr:cNvPr>
        <cdr:cNvSpPr txBox="1"/>
      </cdr:nvSpPr>
      <cdr:spPr>
        <a:xfrm xmlns:a="http://schemas.openxmlformats.org/drawingml/2006/main">
          <a:off x="9525" y="2466975"/>
          <a:ext cx="4562475" cy="2762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200"/>
            <a:t>  </a:t>
          </a:r>
          <a:r>
            <a:rPr lang="en-US" sz="1200">
              <a:solidFill>
                <a:srgbClr val="FF0000"/>
              </a:solidFill>
            </a:rPr>
            <a:t>Critical </a:t>
          </a:r>
          <a:r>
            <a:rPr lang="en-US" sz="1200"/>
            <a:t> </a:t>
          </a:r>
          <a:r>
            <a:rPr lang="en-US" sz="1200" baseline="0"/>
            <a:t> </a:t>
          </a:r>
          <a:r>
            <a:rPr lang="en-US" sz="1200"/>
            <a:t>                     </a:t>
          </a:r>
          <a:r>
            <a:rPr lang="en-US" sz="1200">
              <a:solidFill>
                <a:schemeClr val="accent2"/>
              </a:solidFill>
            </a:rPr>
            <a:t>High</a:t>
          </a:r>
          <a:r>
            <a:rPr lang="en-US" sz="1200"/>
            <a:t>                      </a:t>
          </a:r>
          <a:r>
            <a:rPr lang="en-US" sz="1200">
              <a:solidFill>
                <a:srgbClr val="FFFF00"/>
              </a:solidFill>
            </a:rPr>
            <a:t>Medium</a:t>
          </a:r>
          <a:r>
            <a:rPr lang="en-US" sz="1200"/>
            <a:t>                         </a:t>
          </a:r>
          <a:r>
            <a:rPr lang="en-US" sz="1200">
              <a:solidFill>
                <a:schemeClr val="accent6">
                  <a:lumMod val="75000"/>
                </a:schemeClr>
              </a:solidFill>
            </a:rPr>
            <a:t>Low</a:t>
          </a:r>
        </a:p>
      </cdr:txBody>
    </cdr:sp>
  </cdr:relSizeAnchor>
  <cdr:relSizeAnchor xmlns:cdr="http://schemas.openxmlformats.org/drawingml/2006/chartDrawing">
    <cdr:from>
      <cdr:x>0.64167</cdr:x>
      <cdr:y>0.02951</cdr:y>
    </cdr:from>
    <cdr:to>
      <cdr:x>0.97917</cdr:x>
      <cdr:y>0.16493</cdr:y>
    </cdr:to>
    <cdr:sp macro="" textlink="">
      <cdr:nvSpPr>
        <cdr:cNvPr id="4" name="TextBox 3">
          <a:extLst xmlns:a="http://schemas.openxmlformats.org/drawingml/2006/main">
            <a:ext uri="{FF2B5EF4-FFF2-40B4-BE49-F238E27FC236}">
              <a16:creationId xmlns:a16="http://schemas.microsoft.com/office/drawing/2014/main" id="{75BDB28E-C7E6-8213-2B28-3B9AD4573B79}"/>
            </a:ext>
          </a:extLst>
        </cdr:cNvPr>
        <cdr:cNvSpPr txBox="1"/>
      </cdr:nvSpPr>
      <cdr:spPr>
        <a:xfrm xmlns:a="http://schemas.openxmlformats.org/drawingml/2006/main">
          <a:off x="2933700" y="80963"/>
          <a:ext cx="15430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0.6875</cdr:x>
      <cdr:y>0.01563</cdr:y>
    </cdr:from>
    <cdr:to>
      <cdr:x>0.98333</cdr:x>
      <cdr:y>0.12674</cdr:y>
    </cdr:to>
    <cdr:sp macro="" textlink="">
      <cdr:nvSpPr>
        <cdr:cNvPr id="5" name="TextBox 4">
          <a:extLst xmlns:a="http://schemas.openxmlformats.org/drawingml/2006/main">
            <a:ext uri="{FF2B5EF4-FFF2-40B4-BE49-F238E27FC236}">
              <a16:creationId xmlns:a16="http://schemas.microsoft.com/office/drawing/2014/main" id="{DBB04115-F0B2-952A-40FA-549A6E6688F8}"/>
            </a:ext>
          </a:extLst>
        </cdr:cNvPr>
        <cdr:cNvSpPr txBox="1"/>
      </cdr:nvSpPr>
      <cdr:spPr>
        <a:xfrm xmlns:a="http://schemas.openxmlformats.org/drawingml/2006/main">
          <a:off x="3143250" y="42863"/>
          <a:ext cx="135255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504825</xdr:colOff>
      <xdr:row>12</xdr:row>
      <xdr:rowOff>28575</xdr:rowOff>
    </xdr:from>
    <xdr:to>
      <xdr:col>3</xdr:col>
      <xdr:colOff>409575</xdr:colOff>
      <xdr:row>25</xdr:row>
      <xdr:rowOff>152400</xdr:rowOff>
    </xdr:to>
    <mc:AlternateContent xmlns:mc="http://schemas.openxmlformats.org/markup-compatibility/2006">
      <mc:Choice xmlns:a14="http://schemas.microsoft.com/office/drawing/2010/main" Requires="a14">
        <xdr:graphicFrame macro="">
          <xdr:nvGraphicFramePr>
            <xdr:cNvPr id="2" name="ProjectName 2">
              <a:extLst>
                <a:ext uri="{FF2B5EF4-FFF2-40B4-BE49-F238E27FC236}">
                  <a16:creationId xmlns:a16="http://schemas.microsoft.com/office/drawing/2014/main" id="{E38E798A-3F00-7E00-4996-E16DC6668DF5}"/>
                </a:ext>
              </a:extLst>
            </xdr:cNvPr>
            <xdr:cNvGraphicFramePr/>
          </xdr:nvGraphicFramePr>
          <xdr:xfrm>
            <a:off x="0" y="0"/>
            <a:ext cx="0" cy="0"/>
          </xdr:xfrm>
          <a:graphic>
            <a:graphicData uri="http://schemas.microsoft.com/office/drawing/2010/slicer">
              <sle:slicer xmlns:sle="http://schemas.microsoft.com/office/drawing/2010/slicer" name="ProjectName 2"/>
            </a:graphicData>
          </a:graphic>
        </xdr:graphicFrame>
      </mc:Choice>
      <mc:Fallback>
        <xdr:sp macro="" textlink="">
          <xdr:nvSpPr>
            <xdr:cNvPr id="0" name=""/>
            <xdr:cNvSpPr>
              <a:spLocks noTextEdit="1"/>
            </xdr:cNvSpPr>
          </xdr:nvSpPr>
          <xdr:spPr>
            <a:xfrm>
              <a:off x="504825" y="23145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781049</xdr:colOff>
      <xdr:row>24</xdr:row>
      <xdr:rowOff>19050</xdr:rowOff>
    </xdr:from>
    <xdr:to>
      <xdr:col>12</xdr:col>
      <xdr:colOff>657225</xdr:colOff>
      <xdr:row>31</xdr:row>
      <xdr:rowOff>85725</xdr:rowOff>
    </xdr:to>
    <xdr:graphicFrame macro="">
      <xdr:nvGraphicFramePr>
        <xdr:cNvPr id="6" name="Chart 5">
          <a:extLst>
            <a:ext uri="{FF2B5EF4-FFF2-40B4-BE49-F238E27FC236}">
              <a16:creationId xmlns:a16="http://schemas.microsoft.com/office/drawing/2014/main" id="{0DB661D0-3568-BD1C-3A4C-DF658AAD5C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fPrintsWithSheet="0"/>
  </xdr:twoCellAnchor>
  <xdr:twoCellAnchor>
    <xdr:from>
      <xdr:col>2</xdr:col>
      <xdr:colOff>38100</xdr:colOff>
      <xdr:row>26</xdr:row>
      <xdr:rowOff>133351</xdr:rowOff>
    </xdr:from>
    <xdr:to>
      <xdr:col>11</xdr:col>
      <xdr:colOff>257174</xdr:colOff>
      <xdr:row>28</xdr:row>
      <xdr:rowOff>133351</xdr:rowOff>
    </xdr:to>
    <xdr:sp macro="" textlink="$H$9" fLocksText="0">
      <xdr:nvSpPr>
        <xdr:cNvPr id="7" name="TextBox 6">
          <a:extLst>
            <a:ext uri="{FF2B5EF4-FFF2-40B4-BE49-F238E27FC236}">
              <a16:creationId xmlns:a16="http://schemas.microsoft.com/office/drawing/2014/main" id="{72D8DDBB-4BC5-0145-69D2-895617E2F69C}"/>
            </a:ext>
          </a:extLst>
        </xdr:cNvPr>
        <xdr:cNvSpPr txBox="1"/>
      </xdr:nvSpPr>
      <xdr:spPr>
        <a:xfrm>
          <a:off x="1447800" y="5153026"/>
          <a:ext cx="5181599" cy="3810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C04E9C-3177-4262-A387-67B376B7E5EB}" type="TxLink">
            <a:rPr lang="en-US" sz="2000" b="0" i="0" u="none" strike="noStrike">
              <a:solidFill>
                <a:srgbClr val="000000"/>
              </a:solidFill>
              <a:latin typeface="Source Sans Pro" panose="020B0503030403020204" pitchFamily="34" charset="0"/>
              <a:ea typeface="Source Sans Pro" panose="020B0503030403020204" pitchFamily="34" charset="0"/>
            </a:rPr>
            <a:t>56.60%</a:t>
          </a:fld>
          <a:endParaRPr lang="en-US" sz="2000">
            <a:solidFill>
              <a:schemeClr val="tx1">
                <a:lumMod val="95000"/>
                <a:lumOff val="5000"/>
              </a:schemeClr>
            </a:solidFill>
            <a:latin typeface="Source Sans Pro" panose="020B0503030403020204" pitchFamily="34" charset="0"/>
            <a:ea typeface="Source Sans Pro" panose="020B0503030403020204" pitchFamily="34" charset="0"/>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absolute">
    <xdr:from>
      <xdr:col>9</xdr:col>
      <xdr:colOff>190500</xdr:colOff>
      <xdr:row>0</xdr:row>
      <xdr:rowOff>19049</xdr:rowOff>
    </xdr:from>
    <xdr:to>
      <xdr:col>12</xdr:col>
      <xdr:colOff>190500</xdr:colOff>
      <xdr:row>14</xdr:row>
      <xdr:rowOff>28574</xdr:rowOff>
    </xdr:to>
    <mc:AlternateContent xmlns:mc="http://schemas.openxmlformats.org/markup-compatibility/2006" xmlns:sle15="http://schemas.microsoft.com/office/drawing/2012/slicer">
      <mc:Choice Requires="sle15">
        <xdr:graphicFrame macro="">
          <xdr:nvGraphicFramePr>
            <xdr:cNvPr id="5" name="ProjectName">
              <a:extLst>
                <a:ext uri="{FF2B5EF4-FFF2-40B4-BE49-F238E27FC236}">
                  <a16:creationId xmlns:a16="http://schemas.microsoft.com/office/drawing/2014/main" id="{B572596E-5701-2C4A-B995-75DAC1587774}"/>
                </a:ext>
              </a:extLst>
            </xdr:cNvPr>
            <xdr:cNvGraphicFramePr/>
          </xdr:nvGraphicFramePr>
          <xdr:xfrm>
            <a:off x="0" y="0"/>
            <a:ext cx="0" cy="0"/>
          </xdr:xfrm>
          <a:graphic>
            <a:graphicData uri="http://schemas.microsoft.com/office/drawing/2010/slicer">
              <sle:slicer xmlns:sle="http://schemas.microsoft.com/office/drawing/2010/slicer" name="ProjectName"/>
            </a:graphicData>
          </a:graphic>
        </xdr:graphicFrame>
      </mc:Choice>
      <mc:Fallback xmlns="">
        <xdr:sp macro="" textlink="">
          <xdr:nvSpPr>
            <xdr:cNvPr id="0" name=""/>
            <xdr:cNvSpPr>
              <a:spLocks noTextEdit="1"/>
            </xdr:cNvSpPr>
          </xdr:nvSpPr>
          <xdr:spPr>
            <a:xfrm>
              <a:off x="6648450" y="19049"/>
              <a:ext cx="1828800" cy="26765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9</xdr:col>
      <xdr:colOff>466725</xdr:colOff>
      <xdr:row>0</xdr:row>
      <xdr:rowOff>104775</xdr:rowOff>
    </xdr:from>
    <xdr:to>
      <xdr:col>12</xdr:col>
      <xdr:colOff>466725</xdr:colOff>
      <xdr:row>14</xdr:row>
      <xdr:rowOff>104775</xdr:rowOff>
    </xdr:to>
    <mc:AlternateContent xmlns:mc="http://schemas.openxmlformats.org/markup-compatibility/2006" xmlns:sle15="http://schemas.microsoft.com/office/drawing/2012/slicer">
      <mc:Choice Requires="sle15">
        <xdr:graphicFrame macro="">
          <xdr:nvGraphicFramePr>
            <xdr:cNvPr id="2" name="ProjectName 1">
              <a:extLst>
                <a:ext uri="{FF2B5EF4-FFF2-40B4-BE49-F238E27FC236}">
                  <a16:creationId xmlns:a16="http://schemas.microsoft.com/office/drawing/2014/main" id="{2F6EC754-9361-B9C6-6A07-AEB27B559CBB}"/>
                </a:ext>
              </a:extLst>
            </xdr:cNvPr>
            <xdr:cNvGraphicFramePr/>
          </xdr:nvGraphicFramePr>
          <xdr:xfrm>
            <a:off x="0" y="0"/>
            <a:ext cx="0" cy="0"/>
          </xdr:xfrm>
          <a:graphic>
            <a:graphicData uri="http://schemas.microsoft.com/office/drawing/2010/slicer">
              <sle:slicer xmlns:sle="http://schemas.microsoft.com/office/drawing/2010/slicer" name="ProjectName 1"/>
            </a:graphicData>
          </a:graphic>
        </xdr:graphicFrame>
      </mc:Choice>
      <mc:Fallback xmlns="">
        <xdr:sp macro="" textlink="">
          <xdr:nvSpPr>
            <xdr:cNvPr id="0" name=""/>
            <xdr:cNvSpPr>
              <a:spLocks noTextEdit="1"/>
            </xdr:cNvSpPr>
          </xdr:nvSpPr>
          <xdr:spPr>
            <a:xfrm>
              <a:off x="8220075" y="1047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8</xdr:col>
      <xdr:colOff>238125</xdr:colOff>
      <xdr:row>0</xdr:row>
      <xdr:rowOff>161925</xdr:rowOff>
    </xdr:from>
    <xdr:to>
      <xdr:col>11</xdr:col>
      <xdr:colOff>238125</xdr:colOff>
      <xdr:row>14</xdr:row>
      <xdr:rowOff>161925</xdr:rowOff>
    </xdr:to>
    <mc:AlternateContent xmlns:mc="http://schemas.openxmlformats.org/markup-compatibility/2006" xmlns:sle15="http://schemas.microsoft.com/office/drawing/2012/slicer">
      <mc:Choice Requires="sle15">
        <xdr:graphicFrame macro="">
          <xdr:nvGraphicFramePr>
            <xdr:cNvPr id="2" name="ProjectName 4">
              <a:extLst>
                <a:ext uri="{FF2B5EF4-FFF2-40B4-BE49-F238E27FC236}">
                  <a16:creationId xmlns:a16="http://schemas.microsoft.com/office/drawing/2014/main" id="{F742F4A0-5DE7-BA45-00F4-3E8EAE230893}"/>
                </a:ext>
              </a:extLst>
            </xdr:cNvPr>
            <xdr:cNvGraphicFramePr/>
          </xdr:nvGraphicFramePr>
          <xdr:xfrm>
            <a:off x="0" y="0"/>
            <a:ext cx="0" cy="0"/>
          </xdr:xfrm>
          <a:graphic>
            <a:graphicData uri="http://schemas.microsoft.com/office/drawing/2010/slicer">
              <sle:slicer xmlns:sle="http://schemas.microsoft.com/office/drawing/2010/slicer" name="ProjectName 4"/>
            </a:graphicData>
          </a:graphic>
        </xdr:graphicFrame>
      </mc:Choice>
      <mc:Fallback xmlns="">
        <xdr:sp macro="" textlink="">
          <xdr:nvSpPr>
            <xdr:cNvPr id="0" name=""/>
            <xdr:cNvSpPr>
              <a:spLocks noTextEdit="1"/>
            </xdr:cNvSpPr>
          </xdr:nvSpPr>
          <xdr:spPr>
            <a:xfrm>
              <a:off x="9144000" y="1619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Evan Mader" refreshedDate="45546.593742013887" backgroundQuery="1" createdVersion="8" refreshedVersion="8" minRefreshableVersion="3" recordCount="0" supportSubquery="1" supportAdvancedDrill="1" xr:uid="{EE9F16E4-5FC3-4450-81C6-8949159C46BD}">
  <cacheSource type="external" connectionId="1"/>
  <cacheFields count="1">
    <cacheField name="[Projects].[ProjectName].[ProjectName]" caption="ProjectName" numFmtId="0" level="1">
      <sharedItems count="1">
        <s v="Name 2"/>
      </sharedItems>
    </cacheField>
  </cacheFields>
  <cacheHierarchies count="11">
    <cacheHierarchy uniqueName="[Projects].[ProjectName]" caption="ProjectName" attribute="1" defaultMemberUniqueName="[Projects].[ProjectName].[All]" allUniqueName="[Projects].[ProjectName].[All]" dimensionUniqueName="[Projects]" displayFolder="" count="2" memberValueDatatype="130" unbalanced="0">
      <fieldsUsage count="2">
        <fieldUsage x="-1"/>
        <fieldUsage x="0"/>
      </fieldsUsage>
    </cacheHierarchy>
    <cacheHierarchy uniqueName="[Projects].[Contractor]" caption="Contractor" attribute="1" defaultMemberUniqueName="[Projects].[Contractor].[All]" allUniqueName="[Projects].[Contractor].[All]" dimensionUniqueName="[Projects]" displayFolder="" count="0" memberValueDatatype="130" unbalanced="0"/>
    <cacheHierarchy uniqueName="[Projects].[Owner]" caption="Owner" attribute="1" defaultMemberUniqueName="[Projects].[Owner].[All]" allUniqueName="[Projects].[Owner].[All]" dimensionUniqueName="[Projects]" displayFolder="" count="0" memberValueDatatype="130" unbalanced="0"/>
    <cacheHierarchy uniqueName="[Projects].[ACOR]" caption="ACOR" attribute="1" defaultMemberUniqueName="[Projects].[ACOR].[All]" allUniqueName="[Projects].[ACOR].[All]" dimensionUniqueName="[Projects]" displayFolder="" count="0" memberValueDatatype="130" unbalanced="0"/>
    <cacheHierarchy uniqueName="[Projects].[Officer]" caption="Officer" attribute="1" defaultMemberUniqueName="[Projects].[Officer].[All]" allUniqueName="[Projects].[Officer].[All]" dimensionUniqueName="[Projects]" displayFolder="" count="0" memberValueDatatype="130" unbalanced="0"/>
    <cacheHierarchy uniqueName="[Projects].[Budget]" caption="Budget" attribute="1" defaultMemberUniqueName="[Projects].[Budget].[All]" allUniqueName="[Projects].[Budget].[All]" dimensionUniqueName="[Projects]" displayFolder="" count="0" memberValueDatatype="20" unbalanced="0"/>
    <cacheHierarchy uniqueName="[Projects].[StartDate]" caption="StartDate" attribute="1" time="1" defaultMemberUniqueName="[Projects].[StartDate].[All]" allUniqueName="[Projects].[StartDate].[All]" dimensionUniqueName="[Projects]" displayFolder="" count="0" memberValueDatatype="7" unbalanced="0"/>
    <cacheHierarchy uniqueName="[Projects].[Deadline]" caption="Deadline" attribute="1" time="1" defaultMemberUniqueName="[Projects].[Deadline].[All]" allUniqueName="[Projects].[Deadline].[All]" dimensionUniqueName="[Projects]" displayFolder="" count="0" memberValueDatatype="7" unbalanced="0"/>
    <cacheHierarchy uniqueName="[Measures].[__XL_Count Projects]" caption="__XL_Count Projects" measure="1" displayFolder="" measureGroup="Projects" count="0" hidden="1"/>
    <cacheHierarchy uniqueName="[Measures].[__No measures defined]" caption="__No measures defined" measure="1" displayFolder="" count="0" hidden="1"/>
    <cacheHierarchy uniqueName="[Measures].[Count of ProjectName]" caption="Count of ProjectName" measure="1" displayFolder="" measureGroup="Projects"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Projects" uniqueName="[Projects]" caption="Projects"/>
  </dimensions>
  <measureGroups count="1">
    <measureGroup name="Projects" caption="Project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van Mader" refreshedDate="45546.593739236108" backgroundQuery="1" createdVersion="3" refreshedVersion="8" minRefreshableVersion="3" recordCount="0" supportSubquery="1" supportAdvancedDrill="1" xr:uid="{D47B71CB-C653-4CA6-B234-54E08F693FC3}">
  <cacheSource type="external" connectionId="1">
    <extLst>
      <ext xmlns:x14="http://schemas.microsoft.com/office/spreadsheetml/2009/9/main" uri="{F057638F-6D5F-4e77-A914-E7F072B9BCA8}">
        <x14:sourceConnection name="ThisWorkbookDataModel"/>
      </ext>
    </extLst>
  </cacheSource>
  <cacheFields count="0"/>
  <cacheHierarchies count="11">
    <cacheHierarchy uniqueName="[Projects].[ProjectName]" caption="ProjectName" attribute="1" defaultMemberUniqueName="[Projects].[ProjectName].[All]" allUniqueName="[Projects].[ProjectName].[All]" dimensionUniqueName="[Projects]" displayFolder="" count="2" memberValueDatatype="130" unbalanced="0"/>
    <cacheHierarchy uniqueName="[Projects].[Contractor]" caption="Contractor" attribute="1" defaultMemberUniqueName="[Projects].[Contractor].[All]" allUniqueName="[Projects].[Contractor].[All]" dimensionUniqueName="[Projects]" displayFolder="" count="0" memberValueDatatype="130" unbalanced="0"/>
    <cacheHierarchy uniqueName="[Projects].[Owner]" caption="Owner" attribute="1" defaultMemberUniqueName="[Projects].[Owner].[All]" allUniqueName="[Projects].[Owner].[All]" dimensionUniqueName="[Projects]" displayFolder="" count="0" memberValueDatatype="130" unbalanced="0"/>
    <cacheHierarchy uniqueName="[Projects].[ACOR]" caption="ACOR" attribute="1" defaultMemberUniqueName="[Projects].[ACOR].[All]" allUniqueName="[Projects].[ACOR].[All]" dimensionUniqueName="[Projects]" displayFolder="" count="0" memberValueDatatype="130" unbalanced="0"/>
    <cacheHierarchy uniqueName="[Projects].[Officer]" caption="Officer" attribute="1" defaultMemberUniqueName="[Projects].[Officer].[All]" allUniqueName="[Projects].[Officer].[All]" dimensionUniqueName="[Projects]" displayFolder="" count="0" memberValueDatatype="130" unbalanced="0"/>
    <cacheHierarchy uniqueName="[Projects].[Budget]" caption="Budget" attribute="1" defaultMemberUniqueName="[Projects].[Budget].[All]" allUniqueName="[Projects].[Budget].[All]" dimensionUniqueName="[Projects]" displayFolder="" count="0" memberValueDatatype="20" unbalanced="0"/>
    <cacheHierarchy uniqueName="[Projects].[StartDate]" caption="StartDate" attribute="1" time="1" defaultMemberUniqueName="[Projects].[StartDate].[All]" allUniqueName="[Projects].[StartDate].[All]" dimensionUniqueName="[Projects]" displayFolder="" count="0" memberValueDatatype="7" unbalanced="0"/>
    <cacheHierarchy uniqueName="[Projects].[Deadline]" caption="Deadline" attribute="1" time="1" defaultMemberUniqueName="[Projects].[Deadline].[All]" allUniqueName="[Projects].[Deadline].[All]" dimensionUniqueName="[Projects]" displayFolder="" count="0" memberValueDatatype="7" unbalanced="0"/>
    <cacheHierarchy uniqueName="[Measures].[__XL_Count Projects]" caption="__XL_Count Projects" measure="1" displayFolder="" measureGroup="Projects" count="0" hidden="1"/>
    <cacheHierarchy uniqueName="[Measures].[__No measures defined]" caption="__No measures defined" measure="1" displayFolder="" count="0" hidden="1"/>
    <cacheHierarchy uniqueName="[Measures].[Count of ProjectName]" caption="Count of ProjectName" measure="1" displayFolder="" measureGroup="Project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9770455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C37139-ADEA-4C23-8E78-8B59AF8CAAC4}" name="PivotTable6" cacheId="745" applyNumberFormats="0" applyBorderFormats="0" applyFontFormats="0" applyPatternFormats="0" applyAlignmentFormats="0" applyWidthHeightFormats="1" dataCaption="Values" tag="9446c20b-13d4-4a73-8d9e-c02752b9abf7" updatedVersion="8" minRefreshableVersion="3" useAutoFormatting="1" subtotalHiddenItems="1" itemPrintTitles="1" createdVersion="8" indent="0" outline="1" outlineData="1" multipleFieldFilters="0">
  <location ref="B7:B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1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Projects">
        <x15:activeTabTopLevelEntity name="[Proje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1" xr10:uid="{987892BF-C3D3-431F-9183-ACD6AEA6FCD3}" sourceName="[Projects].[ProjectName]">
  <pivotTables>
    <pivotTable tabId="5" name="PivotTable6"/>
  </pivotTables>
  <data>
    <olap pivotCacheId="97704556">
      <levels count="2">
        <level uniqueName="[Projects].[ProjectName].[(All)]" sourceCaption="(All)" count="0"/>
        <level uniqueName="[Projects].[ProjectName].[ProjectName]" sourceCaption="ProjectName" count="3">
          <ranges>
            <range startItem="0">
              <i n="[Projects].[ProjectName].&amp;[Name 1]" c="Name 1"/>
              <i n="[Projects].[ProjectName].&amp;[Name 2]" c="Name 2"/>
              <i n="[Projects].[ProjectName].&amp;[Name 3]" c="Name 3"/>
            </range>
          </ranges>
        </level>
      </levels>
      <selections count="1">
        <selection n="[Projects].[ProjectName].&amp;[Name 2]"/>
      </selections>
    </olap>
  </data>
  <extLst>
    <x:ext xmlns:x15="http://schemas.microsoft.com/office/spreadsheetml/2010/11/main" uri="{470722E0-AACD-4C17-9CDC-17EF765DBC7E}">
      <x15:slicerCacheHideItemsWithNoData count="1">
        <x15:slicerCacheOlapLevelName uniqueName="[Projects].[ProjectName].[ProjectName]"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 xr10:uid="{386309F5-80CE-488B-9CD2-42302EB96F03}" sourceName="ProjectName">
  <extLst>
    <x:ext xmlns:x15="http://schemas.microsoft.com/office/spreadsheetml/2010/11/main" uri="{2F2917AC-EB37-4324-AD4E-5DD8C200BD13}">
      <x15:tableSlicerCache tableId="1" column="2" customListSort="0"/>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2" xr10:uid="{3EA2AD93-0A2C-43AC-8E6B-635E1D7E26F8}" sourceName="ProjectName">
  <extLst>
    <x:ext xmlns:x15="http://schemas.microsoft.com/office/spreadsheetml/2010/11/main" uri="{2F2917AC-EB37-4324-AD4E-5DD8C200BD13}">
      <x15:tableSlicerCache tableId="5"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3" xr10:uid="{DB75F6D2-6007-4E70-8CC6-7D6E44BDAC89}" sourceName="ProjectName">
  <extLst>
    <x:ext xmlns:x15="http://schemas.microsoft.com/office/spreadsheetml/2010/11/main" uri="{2F2917AC-EB37-4324-AD4E-5DD8C200BD13}">
      <x15:tableSlicerCache tableId="2"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3" xr10:uid="{F9DC62D7-37CF-47C7-B723-E21DAC59C114}" cache="Slicer_ProjectName1" caption="ProjectName" columnCount="10" showCaption="0" level="1" style="Project Slic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2" xr10:uid="{67A14D67-98FC-4FF6-8178-4D8FA53E7E7C}" cache="Slicer_ProjectName1" caption="ProjectName" level="1" style="Project Slic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xr10:uid="{40F44923-12FB-4E38-B507-DD6AB97E6E8B}" cache="Slicer_ProjectName" caption="ProjectName" style="Project Slic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1" xr10:uid="{5371FB82-A864-49D7-B6F7-32682630CD13}" cache="Slicer_ProjectName2" caption="ProjectName" style="Project Slicer"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4" xr10:uid="{F9B880ED-0B32-4545-BCAF-7D0D53FEEE0A}" cache="Slicer_ProjectName3" caption="ProjectName" style="Project 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3E5E16-496B-4C05-85B3-D75AD708D2AB}" name="ProjectList" displayName="ProjectList" ref="A1:H4" totalsRowShown="0">
  <autoFilter ref="A1:H4" xr:uid="{0D3E5E16-496B-4C05-85B3-D75AD708D2AB}"/>
  <tableColumns count="8">
    <tableColumn id="2" xr3:uid="{5288DFAB-6117-4BB9-912D-CB65972B530E}" name="ProjectName"/>
    <tableColumn id="3" xr3:uid="{CC138B3E-0080-480D-B1B0-7BA0FE8E6639}" name="Contractor"/>
    <tableColumn id="4" xr3:uid="{F61CE071-4366-4466-A3EA-4010B18ACDE0}" name="Owner"/>
    <tableColumn id="5" xr3:uid="{19BA5324-27BC-47E9-B3DF-0F85761691FE}" name="ACOR"/>
    <tableColumn id="6" xr3:uid="{1F98D3D1-90C7-4AD6-8467-882DD6255804}" name="Officer"/>
    <tableColumn id="7" xr3:uid="{0FF42FCC-9782-4019-97FE-918A9402C2C6}" name="Budget" dataDxfId="18"/>
    <tableColumn id="8" xr3:uid="{2C994F02-8790-4752-AC41-8454B450B0C6}" name="StartDate" dataDxfId="17"/>
    <tableColumn id="10" xr3:uid="{48C639C7-F0A8-46B1-A3E5-7F7542BB0F4F}" name="Deadline" dataDxfId="16"/>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627FEA-99B2-4193-A224-FA161032CB17}" name="Goals" displayName="Goals" ref="A1:G11" totalsRowShown="0">
  <autoFilter ref="A1:G11" xr:uid="{F3627FEA-99B2-4193-A224-FA161032CB17}"/>
  <sortState xmlns:xlrd2="http://schemas.microsoft.com/office/spreadsheetml/2017/richdata2" ref="A2:G8">
    <sortCondition descending="1" sortBy="fontColor" ref="B2:B8" dxfId="15"/>
    <sortCondition ref="B2:B8"/>
    <sortCondition descending="1" ref="D2:D8"/>
    <sortCondition descending="1" ref="E2:E8"/>
  </sortState>
  <tableColumns count="7">
    <tableColumn id="1" xr3:uid="{03D28F59-9CAF-4732-91C6-82FC9A78F972}" name="GoalName"/>
    <tableColumn id="2" xr3:uid="{51FAB66C-2C20-4B6D-9772-48F1F63B58FE}" name="ProjectName"/>
    <tableColumn id="3" xr3:uid="{DC3467C3-BBC5-484B-9FD9-F7A6A250525B}" name="Cost" dataDxfId="14"/>
    <tableColumn id="4" xr3:uid="{FC5B33D0-3D4A-442A-A09D-91E2E41ECF21}" name="Budget" dataDxfId="13"/>
    <tableColumn id="5" xr3:uid="{5347BAF7-AFB1-4B3B-B04C-9CD59BE8F978}" name="StartDate" dataDxfId="12"/>
    <tableColumn id="6" xr3:uid="{6300185F-C3C4-48A0-AAC8-E6925D60CB6E}" name="EndDate" dataDxfId="11"/>
    <tableColumn id="9" xr3:uid="{7B2B6980-E5AC-43AB-A6B2-99B69F302CBC}" name="Completed" dataDxfId="10"/>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09C419-2968-476D-B546-6B9E9CC096AF}" name="IssuesRisks" displayName="IssuesRisks" ref="A1:G33" headerRowDxfId="9">
  <autoFilter ref="A1:G33" xr:uid="{6B09C419-2968-476D-B546-6B9E9CC096AF}"/>
  <sortState xmlns:xlrd2="http://schemas.microsoft.com/office/spreadsheetml/2017/richdata2" ref="A4:G32">
    <sortCondition descending="1" sortBy="fontColor" ref="B2:B32" dxfId="8"/>
    <sortCondition ref="C2:C32" customList="Critical,High,Medium,Low"/>
    <sortCondition descending="1" ref="B2:B32" customList="Open,Work In Progress"/>
    <sortCondition ref="A2:A32"/>
    <sortCondition ref="D2:D32"/>
    <sortCondition ref="F2:F32"/>
    <sortCondition descending="1" ref="G2:G32"/>
  </sortState>
  <tableColumns count="7">
    <tableColumn id="10" xr3:uid="{3C529A55-8B6B-4C32-A86D-A4403D6EA4E4}" name="ProjectName" totalsRowLabel="Total"/>
    <tableColumn id="2" xr3:uid="{C862ADF4-D980-4CCB-9FBA-5871DCBAB4C2}" name="Current_x000a_Status"/>
    <tableColumn id="3" xr3:uid="{066FC3B2-78CC-45A8-A841-8CE8BBB8F7B0}" name="Priority"/>
    <tableColumn id="4" xr3:uid="{35232A25-5E8C-4EB3-8E73-78D64B41568A}" name="IssueOrRisk"/>
    <tableColumn id="5" xr3:uid="{935FED67-F3D2-4418-8C8E-8F35EC16EBC3}" name=" PotentialImpact"/>
    <tableColumn id="8" xr3:uid="{216E265C-47A7-4648-965A-5DBDA12BB29F}" name="EndDate" dataDxfId="7"/>
    <tableColumn id="9" xr3:uid="{A967068E-645D-4F37-9D87-0E8BFD97E7E1}" name="RevisedEndlDate" totalsRowFunction="count"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xml"/><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2ED82-8BD9-4D93-9DFD-E701308E6768}">
  <sheetPr codeName="Sheet1"/>
  <dimension ref="A1"/>
  <sheetViews>
    <sheetView showGridLines="0" showRowColHeaders="0" tabSelected="1" workbookViewId="0">
      <selection activeCell="N22" sqref="N22"/>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37C4-C82E-46C4-83C2-FBFF92156204}">
  <sheetPr codeName="Sheet2"/>
  <dimension ref="A1:S31"/>
  <sheetViews>
    <sheetView workbookViewId="0">
      <selection activeCell="I24" sqref="I24"/>
    </sheetView>
  </sheetViews>
  <sheetFormatPr defaultRowHeight="15"/>
  <cols>
    <col min="1" max="1" width="7.7109375" bestFit="1" customWidth="1"/>
    <col min="2" max="2" width="13.42578125" bestFit="1" customWidth="1"/>
    <col min="3" max="3" width="7.7109375" bestFit="1" customWidth="1"/>
    <col min="4" max="4" width="11.7109375" bestFit="1" customWidth="1"/>
    <col min="5" max="5" width="8.140625" bestFit="1" customWidth="1"/>
    <col min="6" max="6" width="7.28515625" bestFit="1" customWidth="1"/>
    <col min="7" max="7" width="8.28515625" bestFit="1" customWidth="1"/>
    <col min="8" max="8" width="9.140625" bestFit="1" customWidth="1"/>
    <col min="9" max="9" width="8" bestFit="1" customWidth="1"/>
    <col min="10" max="10" width="6" bestFit="1" customWidth="1"/>
    <col min="11" max="11" width="8.140625" bestFit="1" customWidth="1"/>
    <col min="12" max="12" width="10.140625" bestFit="1" customWidth="1"/>
    <col min="13" max="13" width="16" bestFit="1" customWidth="1"/>
    <col min="14" max="14" width="8.140625" bestFit="1" customWidth="1"/>
    <col min="15" max="15" width="5.7109375" bestFit="1" customWidth="1"/>
    <col min="16" max="16" width="11.5703125" bestFit="1" customWidth="1"/>
    <col min="17" max="17" width="16" bestFit="1" customWidth="1"/>
    <col min="18" max="18" width="5.7109375" bestFit="1" customWidth="1"/>
    <col min="19" max="19" width="4.7109375" bestFit="1" customWidth="1"/>
    <col min="20" max="20" width="7.7109375" bestFit="1" customWidth="1"/>
    <col min="21" max="21" width="16" bestFit="1" customWidth="1"/>
    <col min="22" max="22" width="9" bestFit="1" customWidth="1"/>
    <col min="23" max="23" width="5.7109375" bestFit="1" customWidth="1"/>
    <col min="24" max="24" width="14.42578125" bestFit="1" customWidth="1"/>
    <col min="25" max="26" width="6" bestFit="1" customWidth="1"/>
  </cols>
  <sheetData>
    <row r="1" spans="1:19">
      <c r="A1" s="10" t="s">
        <v>60</v>
      </c>
      <c r="B1" s="10"/>
      <c r="C1" s="10"/>
      <c r="D1" s="10"/>
      <c r="E1" s="10"/>
      <c r="F1" s="10"/>
      <c r="G1" s="10"/>
      <c r="H1" s="10"/>
      <c r="I1" s="10"/>
      <c r="J1" s="10"/>
    </row>
    <row r="2" spans="1:19">
      <c r="A2" s="10"/>
      <c r="B2" s="10"/>
      <c r="C2" s="10"/>
      <c r="D2" s="10"/>
      <c r="E2" s="10"/>
      <c r="F2" s="10"/>
      <c r="G2" s="10"/>
      <c r="H2" s="10"/>
      <c r="I2" s="10"/>
      <c r="J2" s="10"/>
    </row>
    <row r="3" spans="1:19">
      <c r="A3" s="10"/>
      <c r="B3" s="10"/>
      <c r="C3" s="10"/>
      <c r="D3" s="10"/>
      <c r="E3" s="10"/>
      <c r="F3" s="10"/>
      <c r="G3" s="10"/>
      <c r="H3" s="10"/>
      <c r="I3" s="10"/>
      <c r="J3" s="10"/>
    </row>
    <row r="5" spans="1:19">
      <c r="B5" t="str">
        <f>CONCATENATE(Projects!B1, ":")</f>
        <v>Contractor:</v>
      </c>
      <c r="C5" t="str">
        <f>CONCATENATE(Projects!C1, ":")</f>
        <v>Owner:</v>
      </c>
      <c r="D5" t="str">
        <f>CONCATENATE(Projects!D1, ":")</f>
        <v>ACOR:</v>
      </c>
      <c r="E5" t="str">
        <f>CONCATENATE(Projects!E1, ":")</f>
        <v>Officer:</v>
      </c>
    </row>
    <row r="7" spans="1:19">
      <c r="B7" s="8" t="s">
        <v>64</v>
      </c>
      <c r="C7" t="str" cm="1">
        <f t="array" ref="C7:J7">_xlfn._xlws.FILTER(ProjectList[], ProjectList[ProjectName] = $B$8)</f>
        <v>Name 2</v>
      </c>
      <c r="D7" t="str">
        <v>Contractor 2</v>
      </c>
      <c r="E7" t="str">
        <v>Owner 2</v>
      </c>
      <c r="F7" t="str">
        <v>ACOR 2</v>
      </c>
      <c r="G7" t="str">
        <v>Officer 2</v>
      </c>
      <c r="H7">
        <v>20000000</v>
      </c>
      <c r="I7">
        <v>38477</v>
      </c>
      <c r="J7">
        <v>39365</v>
      </c>
      <c r="M7" t="str" cm="1">
        <f t="array" ref="M7:O31">_xlfn._xlws.FILTER(IssuesRisks!B2:D33, IssuesRisks[ProjectName] = $B$8)</f>
        <v>Work In Progress</v>
      </c>
      <c r="N7" t="str">
        <v>Critical</v>
      </c>
      <c r="O7" t="str">
        <v>Issue</v>
      </c>
      <c r="R7" t="s">
        <v>15</v>
      </c>
      <c r="S7" t="s">
        <v>13</v>
      </c>
    </row>
    <row r="8" spans="1:19">
      <c r="B8" s="9" t="s">
        <v>18</v>
      </c>
      <c r="H8">
        <f>SUMIF(Goals[ProjectName], $B$8, Goals[Cost])</f>
        <v>11319422</v>
      </c>
      <c r="I8" t="s">
        <v>76</v>
      </c>
      <c r="J8" t="s">
        <v>75</v>
      </c>
      <c r="K8" t="s">
        <v>77</v>
      </c>
      <c r="L8" t="s">
        <v>71</v>
      </c>
      <c r="M8" t="str">
        <v>Work In Progress</v>
      </c>
      <c r="N8" t="str">
        <v>Critical</v>
      </c>
      <c r="O8" t="str">
        <v>Risk</v>
      </c>
      <c r="P8" t="s">
        <v>14</v>
      </c>
    </row>
    <row r="9" spans="1:19">
      <c r="B9" s="9" t="s">
        <v>65</v>
      </c>
      <c r="G9" t="s">
        <v>70</v>
      </c>
      <c r="H9" s="11">
        <f>$H$8/$H$7</f>
        <v>0.56597109999999995</v>
      </c>
      <c r="I9" s="12">
        <f>IF($H$9 &gt;= 0.5, $H$9, 0)</f>
        <v>0.56597109999999995</v>
      </c>
      <c r="J9" s="11">
        <f>IF($H$9 &gt;= 0.8, $H$9, 0)</f>
        <v>0</v>
      </c>
      <c r="K9" s="11">
        <f>IF($H$9 &gt;= 1, $H$9, 0)</f>
        <v>0</v>
      </c>
      <c r="L9" s="11">
        <v>1</v>
      </c>
      <c r="M9" t="str">
        <v>Open</v>
      </c>
      <c r="N9" t="str">
        <v>Critical</v>
      </c>
      <c r="O9" t="str">
        <v>Issue</v>
      </c>
      <c r="Q9" t="s">
        <v>7</v>
      </c>
      <c r="R9">
        <f>COUNTIFS($N:$N, $P$8, $O:$O, R$7, $M:$M, $Q9)</f>
        <v>1</v>
      </c>
      <c r="S9">
        <f>COUNTIFS($N:$N, $P$8, $O:$O, S$7, $M:$M, $Q9)</f>
        <v>1</v>
      </c>
    </row>
    <row r="10" spans="1:19">
      <c r="H10" s="11"/>
      <c r="M10" t="str">
        <v>Open</v>
      </c>
      <c r="N10" t="str">
        <v>Critical</v>
      </c>
      <c r="O10" t="str">
        <v>Risk</v>
      </c>
      <c r="Q10" t="s">
        <v>9</v>
      </c>
      <c r="R10">
        <f t="shared" ref="R10:S11" si="0">COUNTIFS($N:$N, $P$8, $O:$O, R$7, $M:$M, $Q10)</f>
        <v>1</v>
      </c>
      <c r="S10">
        <f t="shared" si="0"/>
        <v>1</v>
      </c>
    </row>
    <row r="11" spans="1:19">
      <c r="M11" t="str">
        <v>Work In Progress</v>
      </c>
      <c r="N11" t="str">
        <v>High</v>
      </c>
      <c r="O11" t="str">
        <v>Issue</v>
      </c>
      <c r="Q11" t="s">
        <v>16</v>
      </c>
      <c r="R11">
        <f t="shared" si="0"/>
        <v>1</v>
      </c>
      <c r="S11">
        <f t="shared" si="0"/>
        <v>1</v>
      </c>
    </row>
    <row r="12" spans="1:19">
      <c r="M12" t="str">
        <v>Work In Progress</v>
      </c>
      <c r="N12" t="str">
        <v>High</v>
      </c>
      <c r="O12" t="str">
        <v>Risk</v>
      </c>
    </row>
    <row r="13" spans="1:19">
      <c r="M13" t="str">
        <v>Open</v>
      </c>
      <c r="N13" t="str">
        <v>High</v>
      </c>
      <c r="O13" t="str">
        <v>Issue</v>
      </c>
      <c r="P13" t="s">
        <v>11</v>
      </c>
    </row>
    <row r="14" spans="1:19">
      <c r="M14" t="str">
        <v>Open</v>
      </c>
      <c r="N14" t="str">
        <v>High</v>
      </c>
      <c r="O14" t="str">
        <v>Risk</v>
      </c>
      <c r="Q14" t="s">
        <v>7</v>
      </c>
      <c r="R14">
        <f>COUNTIFS($N:$N, $P$13, $O:$O, R$7, $M:$M, $Q9)</f>
        <v>1</v>
      </c>
      <c r="S14">
        <f>COUNTIFS($N:$N, $P$13, $O:$O, S$7, $M:$M, $Q9)</f>
        <v>1</v>
      </c>
    </row>
    <row r="15" spans="1:19">
      <c r="M15" t="str">
        <v>Work In Progress</v>
      </c>
      <c r="N15" t="str">
        <v>Medium</v>
      </c>
      <c r="O15" t="str">
        <v>Issue</v>
      </c>
      <c r="Q15" t="s">
        <v>9</v>
      </c>
      <c r="R15">
        <f t="shared" ref="R15:S16" si="1">COUNTIFS($N:$N, $P$13, $O:$O, R$7, $M:$M, $Q10)</f>
        <v>1</v>
      </c>
      <c r="S15">
        <f t="shared" si="1"/>
        <v>1</v>
      </c>
    </row>
    <row r="16" spans="1:19">
      <c r="M16" t="str">
        <v>Work In Progress</v>
      </c>
      <c r="N16" t="str">
        <v>Medium</v>
      </c>
      <c r="O16" t="str">
        <v>Risk</v>
      </c>
      <c r="Q16" t="s">
        <v>16</v>
      </c>
      <c r="R16">
        <f t="shared" si="1"/>
        <v>1</v>
      </c>
      <c r="S16">
        <f t="shared" si="1"/>
        <v>1</v>
      </c>
    </row>
    <row r="17" spans="8:19">
      <c r="M17" t="str">
        <v>Open</v>
      </c>
      <c r="N17" t="str">
        <v>Medium</v>
      </c>
      <c r="O17" t="str">
        <v>Issue</v>
      </c>
    </row>
    <row r="18" spans="8:19">
      <c r="M18" t="str">
        <v>Open</v>
      </c>
      <c r="N18" t="str">
        <v>Medium</v>
      </c>
      <c r="O18" t="str">
        <v>Risk</v>
      </c>
      <c r="P18" t="s">
        <v>8</v>
      </c>
    </row>
    <row r="19" spans="8:19">
      <c r="M19" t="str">
        <v>Work In Progress</v>
      </c>
      <c r="N19" t="str">
        <v>Low</v>
      </c>
      <c r="O19" t="str">
        <v>Risk</v>
      </c>
      <c r="Q19" t="s">
        <v>7</v>
      </c>
      <c r="R19">
        <f>COUNTIFS($N:$N, $P$18, $O:$O, R$7, $M:$M, $Q9)</f>
        <v>1</v>
      </c>
      <c r="S19">
        <f>COUNTIFS($N:$N, $P$18, $O:$O, S$7, $M:$M, $Q9)</f>
        <v>1</v>
      </c>
    </row>
    <row r="20" spans="8:19">
      <c r="M20" t="str">
        <v>Work In Progress</v>
      </c>
      <c r="N20" t="str">
        <v>Low</v>
      </c>
      <c r="O20" t="str">
        <v>Issue</v>
      </c>
      <c r="Q20" t="s">
        <v>9</v>
      </c>
      <c r="R20">
        <f t="shared" ref="R20:S21" si="2">COUNTIFS($N:$N, $P$18, $O:$O, R$7, $M:$M, $Q10)</f>
        <v>2</v>
      </c>
      <c r="S20">
        <f t="shared" si="2"/>
        <v>1</v>
      </c>
    </row>
    <row r="21" spans="8:19" ht="20.25">
      <c r="H21" s="14"/>
      <c r="M21" t="str">
        <v>Open</v>
      </c>
      <c r="N21" t="str">
        <v>Low</v>
      </c>
      <c r="O21" t="str">
        <v>Risk</v>
      </c>
      <c r="Q21" t="s">
        <v>16</v>
      </c>
      <c r="R21">
        <f t="shared" si="2"/>
        <v>1</v>
      </c>
      <c r="S21">
        <f t="shared" si="2"/>
        <v>1</v>
      </c>
    </row>
    <row r="22" spans="8:19">
      <c r="M22" t="str">
        <v>Open</v>
      </c>
      <c r="N22" t="str">
        <v>Low</v>
      </c>
      <c r="O22" t="str">
        <v>Issue</v>
      </c>
    </row>
    <row r="23" spans="8:19">
      <c r="M23" t="str">
        <v>Closed</v>
      </c>
      <c r="N23" t="str">
        <v>Critical</v>
      </c>
      <c r="O23" t="str">
        <v>Issue</v>
      </c>
      <c r="P23" t="s">
        <v>10</v>
      </c>
    </row>
    <row r="24" spans="8:19">
      <c r="M24" t="str">
        <v>Closed</v>
      </c>
      <c r="N24" t="str">
        <v>Critical</v>
      </c>
      <c r="O24" t="str">
        <v>Risk</v>
      </c>
      <c r="Q24" t="s">
        <v>7</v>
      </c>
      <c r="R24">
        <f>COUNTIFS($N:$N, $P$23, $O:$O, R$7, $M:$M, $Q9)</f>
        <v>1</v>
      </c>
      <c r="S24">
        <f>COUNTIFS($N:$N, $P$23, $O:$O, S$7, $M:$M, $Q9)</f>
        <v>1</v>
      </c>
    </row>
    <row r="25" spans="8:19">
      <c r="M25" t="str">
        <v>Closed</v>
      </c>
      <c r="N25" t="str">
        <v>High</v>
      </c>
      <c r="O25" t="str">
        <v>Issue</v>
      </c>
      <c r="Q25" t="s">
        <v>9</v>
      </c>
      <c r="R25">
        <f t="shared" ref="R25:S26" si="3">COUNTIFS($N:$N, $P$23, $O:$O, R$7, $M:$M, $Q10)</f>
        <v>1</v>
      </c>
      <c r="S25">
        <f t="shared" si="3"/>
        <v>1</v>
      </c>
    </row>
    <row r="26" spans="8:19">
      <c r="M26" t="str">
        <v>Closed</v>
      </c>
      <c r="N26" t="str">
        <v>High</v>
      </c>
      <c r="O26" t="str">
        <v>Risk</v>
      </c>
      <c r="Q26" t="s">
        <v>16</v>
      </c>
      <c r="R26">
        <f t="shared" si="3"/>
        <v>1</v>
      </c>
      <c r="S26">
        <f t="shared" si="3"/>
        <v>1</v>
      </c>
    </row>
    <row r="27" spans="8:19">
      <c r="M27" t="str">
        <v>Closed</v>
      </c>
      <c r="N27" t="str">
        <v>Medium</v>
      </c>
      <c r="O27" t="str">
        <v>Issue</v>
      </c>
    </row>
    <row r="28" spans="8:19">
      <c r="M28" t="str">
        <v>Closed</v>
      </c>
      <c r="N28" t="str">
        <v>Medium</v>
      </c>
      <c r="O28" t="str">
        <v>Risk</v>
      </c>
      <c r="P28" t="s">
        <v>68</v>
      </c>
    </row>
    <row r="29" spans="8:19">
      <c r="M29" t="str">
        <v>Closed</v>
      </c>
      <c r="N29" t="str">
        <v>Low</v>
      </c>
      <c r="O29" t="str">
        <v>Issue</v>
      </c>
    </row>
    <row r="30" spans="8:19">
      <c r="M30" t="str">
        <v>Closed</v>
      </c>
      <c r="N30" t="str">
        <v>Low</v>
      </c>
      <c r="O30" t="str">
        <v>Risk</v>
      </c>
    </row>
    <row r="31" spans="8:19">
      <c r="M31" t="str">
        <v>Work In Progress</v>
      </c>
      <c r="N31" t="str">
        <v>High</v>
      </c>
      <c r="O31" t="str">
        <v>Issue</v>
      </c>
    </row>
  </sheetData>
  <mergeCells count="1">
    <mergeCell ref="A1:J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74C82-32F9-48CF-93B6-91A039B7B6F5}">
  <sheetPr codeName="Sheet3"/>
  <dimension ref="A1:H8"/>
  <sheetViews>
    <sheetView workbookViewId="0">
      <selection activeCell="A5" sqref="A5"/>
    </sheetView>
  </sheetViews>
  <sheetFormatPr defaultRowHeight="15"/>
  <cols>
    <col min="1" max="1" width="12.7109375" bestFit="1" customWidth="1"/>
    <col min="2" max="2" width="11.7109375" bestFit="1" customWidth="1"/>
    <col min="3" max="3" width="8.140625" bestFit="1" customWidth="1"/>
    <col min="4" max="4" width="7.28515625" bestFit="1" customWidth="1"/>
    <col min="5" max="5" width="8.28515625" bestFit="1" customWidth="1"/>
    <col min="6" max="6" width="12.5703125" bestFit="1" customWidth="1"/>
    <col min="7" max="7" width="10.42578125" bestFit="1" customWidth="1"/>
    <col min="8" max="8" width="16.5703125" bestFit="1" customWidth="1"/>
  </cols>
  <sheetData>
    <row r="1" spans="1:8">
      <c r="A1" t="s">
        <v>12</v>
      </c>
      <c r="B1" t="s">
        <v>0</v>
      </c>
      <c r="C1" t="s">
        <v>1</v>
      </c>
      <c r="D1" t="s">
        <v>2</v>
      </c>
      <c r="E1" t="s">
        <v>3</v>
      </c>
      <c r="F1" t="s">
        <v>4</v>
      </c>
      <c r="G1" t="s">
        <v>47</v>
      </c>
      <c r="H1" s="1" t="s">
        <v>51</v>
      </c>
    </row>
    <row r="2" spans="1:8">
      <c r="A2" t="s">
        <v>17</v>
      </c>
      <c r="B2" t="s">
        <v>22</v>
      </c>
      <c r="C2" t="s">
        <v>23</v>
      </c>
      <c r="D2" t="s">
        <v>27</v>
      </c>
      <c r="E2" t="s">
        <v>29</v>
      </c>
      <c r="F2" s="2">
        <v>10000000</v>
      </c>
      <c r="G2" s="1">
        <v>36526</v>
      </c>
      <c r="H2" s="1">
        <v>37289</v>
      </c>
    </row>
    <row r="3" spans="1:8">
      <c r="A3" t="s">
        <v>18</v>
      </c>
      <c r="B3" t="s">
        <v>21</v>
      </c>
      <c r="C3" t="s">
        <v>24</v>
      </c>
      <c r="D3" t="s">
        <v>28</v>
      </c>
      <c r="E3" t="s">
        <v>30</v>
      </c>
      <c r="F3" s="2">
        <v>20000000</v>
      </c>
      <c r="G3" s="1">
        <v>38477</v>
      </c>
      <c r="H3" s="1">
        <v>39365</v>
      </c>
    </row>
    <row r="4" spans="1:8">
      <c r="A4" t="s">
        <v>19</v>
      </c>
      <c r="B4" t="s">
        <v>20</v>
      </c>
      <c r="C4" t="s">
        <v>25</v>
      </c>
      <c r="D4" t="s">
        <v>26</v>
      </c>
      <c r="E4" t="s">
        <v>31</v>
      </c>
      <c r="F4" s="2">
        <v>30000000</v>
      </c>
      <c r="G4" s="1">
        <v>40461</v>
      </c>
      <c r="H4" s="1">
        <v>41255</v>
      </c>
    </row>
    <row r="7" spans="1:8">
      <c r="F7" s="2"/>
      <c r="G7" s="1"/>
      <c r="H7" s="1"/>
    </row>
    <row r="8" spans="1:8">
      <c r="F8" s="2"/>
      <c r="G8" s="1"/>
      <c r="H8" s="1"/>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3EBA-FDCE-4517-B426-8D00352DD476}">
  <sheetPr codeName="Sheet5"/>
  <dimension ref="A1:H11"/>
  <sheetViews>
    <sheetView workbookViewId="0">
      <selection activeCell="C12" sqref="C12"/>
    </sheetView>
  </sheetViews>
  <sheetFormatPr defaultRowHeight="15"/>
  <cols>
    <col min="1" max="1" width="12.7109375" bestFit="1" customWidth="1"/>
    <col min="2" max="2" width="15" bestFit="1" customWidth="1"/>
    <col min="3" max="3" width="15.28515625" bestFit="1" customWidth="1"/>
    <col min="4" max="4" width="18.42578125" bestFit="1" customWidth="1"/>
    <col min="5" max="5" width="11.85546875" bestFit="1" customWidth="1"/>
    <col min="6" max="6" width="11" customWidth="1"/>
    <col min="7" max="7" width="13.42578125" bestFit="1" customWidth="1"/>
    <col min="8" max="8" width="9.42578125" bestFit="1" customWidth="1"/>
  </cols>
  <sheetData>
    <row r="1" spans="1:8">
      <c r="A1" t="s">
        <v>48</v>
      </c>
      <c r="B1" t="s">
        <v>12</v>
      </c>
      <c r="C1" s="6" t="s">
        <v>69</v>
      </c>
      <c r="D1" s="6" t="s">
        <v>4</v>
      </c>
      <c r="E1" s="1" t="s">
        <v>47</v>
      </c>
      <c r="F1" s="1" t="s">
        <v>49</v>
      </c>
      <c r="G1" t="s">
        <v>59</v>
      </c>
    </row>
    <row r="2" spans="1:8">
      <c r="A2" t="s">
        <v>52</v>
      </c>
      <c r="B2" t="s">
        <v>17</v>
      </c>
      <c r="C2" s="6">
        <v>707463</v>
      </c>
      <c r="D2" s="6">
        <v>839874</v>
      </c>
      <c r="E2" s="1">
        <v>43699</v>
      </c>
      <c r="F2" s="1">
        <v>46357</v>
      </c>
      <c r="G2" s="7" t="b">
        <v>0</v>
      </c>
      <c r="H2" s="1"/>
    </row>
    <row r="3" spans="1:8">
      <c r="A3" t="s">
        <v>58</v>
      </c>
      <c r="B3" t="s">
        <v>18</v>
      </c>
      <c r="C3" s="6">
        <v>299597</v>
      </c>
      <c r="D3" s="6">
        <v>438712</v>
      </c>
      <c r="E3" s="1">
        <v>42717</v>
      </c>
      <c r="F3" s="1">
        <v>44271</v>
      </c>
      <c r="G3" s="7" t="b">
        <v>0</v>
      </c>
      <c r="H3" s="1"/>
    </row>
    <row r="4" spans="1:8">
      <c r="A4" t="s">
        <v>56</v>
      </c>
      <c r="B4" t="s">
        <v>19</v>
      </c>
      <c r="C4" s="6">
        <v>986294</v>
      </c>
      <c r="D4" s="6">
        <v>1046670</v>
      </c>
      <c r="E4" s="1">
        <v>43667</v>
      </c>
      <c r="F4" s="1">
        <v>46371</v>
      </c>
      <c r="G4" s="7" t="b">
        <v>1</v>
      </c>
      <c r="H4" s="1"/>
    </row>
    <row r="5" spans="1:8">
      <c r="A5" t="s">
        <v>53</v>
      </c>
      <c r="B5" t="s">
        <v>17</v>
      </c>
      <c r="C5" s="6">
        <v>740855</v>
      </c>
      <c r="D5" s="6">
        <v>1055875</v>
      </c>
      <c r="E5" s="1">
        <v>43557</v>
      </c>
      <c r="F5" s="1">
        <v>46194</v>
      </c>
      <c r="G5" s="7" t="b">
        <v>1</v>
      </c>
      <c r="H5" s="1"/>
    </row>
    <row r="6" spans="1:8">
      <c r="A6" t="s">
        <v>55</v>
      </c>
      <c r="B6" t="s">
        <v>17</v>
      </c>
      <c r="C6" s="6">
        <v>379170</v>
      </c>
      <c r="D6" s="6">
        <v>759246</v>
      </c>
      <c r="E6" s="1">
        <v>43498</v>
      </c>
      <c r="F6" s="1">
        <v>45082</v>
      </c>
      <c r="G6" s="7" t="b">
        <v>1</v>
      </c>
      <c r="H6" s="1"/>
    </row>
    <row r="7" spans="1:8">
      <c r="A7" t="s">
        <v>54</v>
      </c>
      <c r="B7" t="s">
        <v>17</v>
      </c>
      <c r="C7" s="6">
        <v>169740</v>
      </c>
      <c r="D7" s="6">
        <v>303086</v>
      </c>
      <c r="E7" s="1">
        <v>42373</v>
      </c>
      <c r="F7" s="1">
        <v>45028</v>
      </c>
      <c r="G7" s="7" t="b">
        <v>1</v>
      </c>
      <c r="H7" s="1"/>
    </row>
    <row r="8" spans="1:8">
      <c r="A8" t="s">
        <v>57</v>
      </c>
      <c r="B8" t="s">
        <v>18</v>
      </c>
      <c r="C8" s="6">
        <v>19825</v>
      </c>
      <c r="D8" s="6">
        <v>202653</v>
      </c>
      <c r="E8" s="1">
        <v>43073</v>
      </c>
      <c r="F8" s="1">
        <v>45205</v>
      </c>
      <c r="G8" s="7" t="b">
        <v>0</v>
      </c>
      <c r="H8" s="1"/>
    </row>
    <row r="9" spans="1:8">
      <c r="A9" t="s">
        <v>72</v>
      </c>
      <c r="B9" t="s">
        <v>18</v>
      </c>
      <c r="C9" s="6">
        <v>8000000</v>
      </c>
      <c r="D9" s="6">
        <v>10000000</v>
      </c>
      <c r="E9" s="1">
        <v>43088</v>
      </c>
      <c r="F9" s="1">
        <v>45571</v>
      </c>
      <c r="G9" s="13" t="b">
        <v>0</v>
      </c>
    </row>
    <row r="10" spans="1:8">
      <c r="A10" t="s">
        <v>73</v>
      </c>
      <c r="B10" t="s">
        <v>18</v>
      </c>
      <c r="C10" s="6">
        <v>3000000</v>
      </c>
      <c r="D10" s="6">
        <v>3000000</v>
      </c>
      <c r="E10" s="1">
        <v>43453</v>
      </c>
      <c r="F10" s="1">
        <v>44166</v>
      </c>
      <c r="G10" s="13" t="b">
        <v>0</v>
      </c>
    </row>
    <row r="11" spans="1:8">
      <c r="A11" t="s">
        <v>74</v>
      </c>
      <c r="B11" t="s">
        <v>18</v>
      </c>
      <c r="C11" s="6">
        <v>0</v>
      </c>
      <c r="D11" s="6">
        <v>10000000</v>
      </c>
      <c r="E11" s="1">
        <v>42096</v>
      </c>
      <c r="F11" s="1">
        <v>44751</v>
      </c>
      <c r="G11" s="13" t="b">
        <v>0</v>
      </c>
    </row>
  </sheetData>
  <phoneticPr fontId="1" type="noConversion"/>
  <conditionalFormatting sqref="A2:F11">
    <cfRule type="expression" dxfId="5" priority="3">
      <formula>$G2 = TRUE</formula>
    </cfRule>
  </conditionalFormatting>
  <dataValidations count="1">
    <dataValidation type="list" allowBlank="1" showInputMessage="1" showErrorMessage="1" sqref="B2:B11" xr:uid="{75DA107F-BD36-4891-A1A8-E317FF2392A5}">
      <formula1>projectName</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3E24-C786-4714-8ED5-5A45913C1A48}">
  <sheetPr codeName="Sheet4"/>
  <dimension ref="A1:G33"/>
  <sheetViews>
    <sheetView workbookViewId="0">
      <selection activeCell="A2" sqref="A2:G33"/>
    </sheetView>
  </sheetViews>
  <sheetFormatPr defaultRowHeight="15"/>
  <cols>
    <col min="1" max="1" width="12.7109375" bestFit="1" customWidth="1"/>
    <col min="2" max="2" width="16.28515625" bestFit="1" customWidth="1"/>
    <col min="3" max="3" width="8.140625" bestFit="1" customWidth="1"/>
    <col min="4" max="4" width="12.42578125" bestFit="1" customWidth="1"/>
    <col min="5" max="5" width="29.140625" bestFit="1" customWidth="1"/>
    <col min="6" max="7" width="22.85546875" style="1" bestFit="1" customWidth="1"/>
  </cols>
  <sheetData>
    <row r="1" spans="1:7">
      <c r="A1" s="3" t="s">
        <v>12</v>
      </c>
      <c r="B1" s="3" t="s">
        <v>5</v>
      </c>
      <c r="C1" s="3" t="s">
        <v>6</v>
      </c>
      <c r="D1" s="3" t="s">
        <v>45</v>
      </c>
      <c r="E1" s="3" t="s">
        <v>46</v>
      </c>
      <c r="F1" s="4" t="s">
        <v>49</v>
      </c>
      <c r="G1" s="5" t="s">
        <v>50</v>
      </c>
    </row>
    <row r="2" spans="1:7">
      <c r="A2" t="s">
        <v>17</v>
      </c>
      <c r="B2" t="s">
        <v>9</v>
      </c>
      <c r="C2" t="s">
        <v>10</v>
      </c>
      <c r="D2" t="s">
        <v>15</v>
      </c>
      <c r="E2" t="s">
        <v>32</v>
      </c>
      <c r="F2" s="1">
        <v>45292</v>
      </c>
      <c r="G2" s="1">
        <v>46027</v>
      </c>
    </row>
    <row r="3" spans="1:7">
      <c r="A3" t="s">
        <v>19</v>
      </c>
      <c r="B3" t="s">
        <v>16</v>
      </c>
      <c r="C3" t="s">
        <v>10</v>
      </c>
      <c r="D3" t="s">
        <v>15</v>
      </c>
      <c r="E3" t="s">
        <v>33</v>
      </c>
      <c r="F3" s="1">
        <v>44566</v>
      </c>
      <c r="G3" s="1">
        <v>45426</v>
      </c>
    </row>
    <row r="4" spans="1:7">
      <c r="A4" t="s">
        <v>18</v>
      </c>
      <c r="B4" t="s">
        <v>9</v>
      </c>
      <c r="C4" t="s">
        <v>10</v>
      </c>
      <c r="D4" t="s">
        <v>15</v>
      </c>
    </row>
    <row r="5" spans="1:7">
      <c r="A5" t="s">
        <v>18</v>
      </c>
      <c r="B5" t="s">
        <v>9</v>
      </c>
      <c r="C5" t="s">
        <v>10</v>
      </c>
      <c r="D5" t="s">
        <v>13</v>
      </c>
    </row>
    <row r="6" spans="1:7">
      <c r="A6" t="s">
        <v>18</v>
      </c>
      <c r="B6" t="s">
        <v>16</v>
      </c>
      <c r="C6" t="s">
        <v>10</v>
      </c>
      <c r="D6" t="s">
        <v>15</v>
      </c>
      <c r="E6" t="s">
        <v>67</v>
      </c>
      <c r="F6" s="1">
        <v>44609</v>
      </c>
      <c r="G6" s="1">
        <v>44613</v>
      </c>
    </row>
    <row r="7" spans="1:7">
      <c r="A7" t="s">
        <v>19</v>
      </c>
      <c r="B7" t="s">
        <v>9</v>
      </c>
      <c r="C7" t="s">
        <v>8</v>
      </c>
      <c r="D7" t="s">
        <v>13</v>
      </c>
      <c r="E7" t="s">
        <v>36</v>
      </c>
      <c r="F7" s="1">
        <v>45393</v>
      </c>
      <c r="G7" s="1">
        <v>45956</v>
      </c>
    </row>
    <row r="8" spans="1:7">
      <c r="A8" t="s">
        <v>17</v>
      </c>
      <c r="B8" t="s">
        <v>16</v>
      </c>
      <c r="C8" t="s">
        <v>8</v>
      </c>
      <c r="D8" t="s">
        <v>13</v>
      </c>
      <c r="E8" t="s">
        <v>38</v>
      </c>
      <c r="F8" s="1">
        <v>43691</v>
      </c>
      <c r="G8" s="1">
        <v>44249</v>
      </c>
    </row>
    <row r="9" spans="1:7">
      <c r="A9" t="s">
        <v>18</v>
      </c>
      <c r="B9" t="s">
        <v>16</v>
      </c>
      <c r="C9" t="s">
        <v>10</v>
      </c>
      <c r="D9" t="s">
        <v>13</v>
      </c>
    </row>
    <row r="10" spans="1:7">
      <c r="A10" t="s">
        <v>18</v>
      </c>
      <c r="B10" t="s">
        <v>9</v>
      </c>
      <c r="C10" t="s">
        <v>8</v>
      </c>
      <c r="D10" t="s">
        <v>15</v>
      </c>
      <c r="E10" t="s">
        <v>37</v>
      </c>
      <c r="F10" s="1">
        <v>45108</v>
      </c>
      <c r="G10" s="1">
        <v>45783</v>
      </c>
    </row>
    <row r="11" spans="1:7">
      <c r="A11" t="s">
        <v>19</v>
      </c>
      <c r="B11" t="s">
        <v>7</v>
      </c>
      <c r="C11" t="s">
        <v>11</v>
      </c>
      <c r="D11" t="s">
        <v>15</v>
      </c>
      <c r="E11" t="s">
        <v>41</v>
      </c>
      <c r="F11" s="1">
        <v>45376</v>
      </c>
      <c r="G11" s="1">
        <v>46055</v>
      </c>
    </row>
    <row r="12" spans="1:7">
      <c r="A12" t="s">
        <v>19</v>
      </c>
      <c r="B12" t="s">
        <v>7</v>
      </c>
      <c r="C12" t="s">
        <v>11</v>
      </c>
      <c r="D12" t="s">
        <v>13</v>
      </c>
      <c r="E12" t="s">
        <v>42</v>
      </c>
      <c r="F12" s="1">
        <v>42077</v>
      </c>
      <c r="G12" s="1">
        <v>43040</v>
      </c>
    </row>
    <row r="13" spans="1:7">
      <c r="A13" t="s">
        <v>17</v>
      </c>
      <c r="B13" t="s">
        <v>7</v>
      </c>
      <c r="C13" t="s">
        <v>14</v>
      </c>
      <c r="D13" t="s">
        <v>15</v>
      </c>
      <c r="E13" t="s">
        <v>43</v>
      </c>
      <c r="F13" s="1">
        <v>44391</v>
      </c>
      <c r="G13" s="1">
        <v>44944</v>
      </c>
    </row>
    <row r="14" spans="1:7">
      <c r="A14" t="s">
        <v>18</v>
      </c>
      <c r="B14" t="s">
        <v>9</v>
      </c>
      <c r="C14" t="s">
        <v>8</v>
      </c>
      <c r="D14" t="s">
        <v>13</v>
      </c>
      <c r="E14" t="s">
        <v>34</v>
      </c>
      <c r="F14" s="1">
        <v>45444</v>
      </c>
      <c r="G14" s="1">
        <v>46335</v>
      </c>
    </row>
    <row r="15" spans="1:7">
      <c r="A15" t="s">
        <v>18</v>
      </c>
      <c r="B15" t="s">
        <v>16</v>
      </c>
      <c r="C15" t="s">
        <v>8</v>
      </c>
      <c r="D15" t="s">
        <v>15</v>
      </c>
    </row>
    <row r="16" spans="1:7">
      <c r="A16" t="s">
        <v>18</v>
      </c>
      <c r="B16" t="s">
        <v>16</v>
      </c>
      <c r="C16" t="s">
        <v>8</v>
      </c>
      <c r="D16" t="s">
        <v>13</v>
      </c>
    </row>
    <row r="17" spans="1:7">
      <c r="A17" t="s">
        <v>18</v>
      </c>
      <c r="B17" t="s">
        <v>9</v>
      </c>
      <c r="C17" t="s">
        <v>11</v>
      </c>
      <c r="D17" t="s">
        <v>15</v>
      </c>
      <c r="E17" t="s">
        <v>39</v>
      </c>
      <c r="F17" s="1">
        <v>42971</v>
      </c>
      <c r="G17" s="1">
        <v>43811</v>
      </c>
    </row>
    <row r="18" spans="1:7">
      <c r="A18" t="s">
        <v>18</v>
      </c>
      <c r="B18" t="s">
        <v>9</v>
      </c>
      <c r="C18" t="s">
        <v>11</v>
      </c>
      <c r="D18" t="s">
        <v>13</v>
      </c>
    </row>
    <row r="19" spans="1:7">
      <c r="A19" t="s">
        <v>18</v>
      </c>
      <c r="B19" t="s">
        <v>16</v>
      </c>
      <c r="C19" t="s">
        <v>11</v>
      </c>
      <c r="D19" t="s">
        <v>15</v>
      </c>
    </row>
    <row r="20" spans="1:7">
      <c r="A20" t="s">
        <v>18</v>
      </c>
      <c r="B20" t="s">
        <v>16</v>
      </c>
      <c r="C20" t="s">
        <v>11</v>
      </c>
      <c r="D20" t="s">
        <v>13</v>
      </c>
    </row>
    <row r="21" spans="1:7">
      <c r="A21" t="s">
        <v>18</v>
      </c>
      <c r="B21" t="s">
        <v>9</v>
      </c>
      <c r="C21" t="s">
        <v>14</v>
      </c>
      <c r="D21" t="s">
        <v>13</v>
      </c>
      <c r="E21" t="s">
        <v>44</v>
      </c>
      <c r="F21" s="1">
        <v>45411</v>
      </c>
      <c r="G21" s="1">
        <v>46408</v>
      </c>
    </row>
    <row r="22" spans="1:7">
      <c r="A22" t="s">
        <v>18</v>
      </c>
      <c r="B22" t="s">
        <v>9</v>
      </c>
      <c r="C22" t="s">
        <v>14</v>
      </c>
      <c r="D22" t="s">
        <v>15</v>
      </c>
    </row>
    <row r="23" spans="1:7">
      <c r="A23" t="s">
        <v>18</v>
      </c>
      <c r="B23" t="s">
        <v>16</v>
      </c>
      <c r="C23" t="s">
        <v>14</v>
      </c>
      <c r="D23" t="s">
        <v>13</v>
      </c>
      <c r="E23" t="s">
        <v>40</v>
      </c>
      <c r="F23" s="1">
        <v>45383</v>
      </c>
      <c r="G23" s="1">
        <v>46292</v>
      </c>
    </row>
    <row r="24" spans="1:7">
      <c r="A24" t="s">
        <v>18</v>
      </c>
      <c r="B24" t="s">
        <v>16</v>
      </c>
      <c r="C24" t="s">
        <v>14</v>
      </c>
      <c r="D24" t="s">
        <v>15</v>
      </c>
    </row>
    <row r="25" spans="1:7">
      <c r="A25" t="s">
        <v>18</v>
      </c>
      <c r="B25" t="s">
        <v>7</v>
      </c>
      <c r="C25" t="s">
        <v>10</v>
      </c>
      <c r="D25" t="s">
        <v>15</v>
      </c>
    </row>
    <row r="26" spans="1:7">
      <c r="A26" t="s">
        <v>18</v>
      </c>
      <c r="B26" t="s">
        <v>7</v>
      </c>
      <c r="C26" t="s">
        <v>10</v>
      </c>
      <c r="D26" t="s">
        <v>13</v>
      </c>
    </row>
    <row r="27" spans="1:7">
      <c r="A27" t="s">
        <v>18</v>
      </c>
      <c r="B27" t="s">
        <v>7</v>
      </c>
      <c r="C27" t="s">
        <v>8</v>
      </c>
      <c r="D27" t="s">
        <v>15</v>
      </c>
      <c r="E27" t="s">
        <v>35</v>
      </c>
      <c r="F27" s="1">
        <v>45536</v>
      </c>
      <c r="G27" s="1">
        <v>46040</v>
      </c>
    </row>
    <row r="28" spans="1:7">
      <c r="A28" t="s">
        <v>18</v>
      </c>
      <c r="B28" t="s">
        <v>7</v>
      </c>
      <c r="C28" t="s">
        <v>8</v>
      </c>
      <c r="D28" t="s">
        <v>13</v>
      </c>
    </row>
    <row r="29" spans="1:7">
      <c r="A29" t="s">
        <v>18</v>
      </c>
      <c r="B29" t="s">
        <v>7</v>
      </c>
      <c r="C29" t="s">
        <v>11</v>
      </c>
      <c r="D29" t="s">
        <v>15</v>
      </c>
    </row>
    <row r="30" spans="1:7">
      <c r="A30" t="s">
        <v>18</v>
      </c>
      <c r="B30" t="s">
        <v>7</v>
      </c>
      <c r="C30" t="s">
        <v>11</v>
      </c>
      <c r="D30" t="s">
        <v>13</v>
      </c>
    </row>
    <row r="31" spans="1:7">
      <c r="A31" t="s">
        <v>18</v>
      </c>
      <c r="B31" t="s">
        <v>7</v>
      </c>
      <c r="C31" t="s">
        <v>14</v>
      </c>
      <c r="D31" t="s">
        <v>15</v>
      </c>
    </row>
    <row r="32" spans="1:7">
      <c r="A32" t="s">
        <v>18</v>
      </c>
      <c r="B32" t="s">
        <v>7</v>
      </c>
      <c r="C32" t="s">
        <v>14</v>
      </c>
      <c r="D32" t="s">
        <v>13</v>
      </c>
    </row>
    <row r="33" spans="1:4">
      <c r="A33" t="s">
        <v>18</v>
      </c>
      <c r="B33" t="s">
        <v>9</v>
      </c>
      <c r="C33" t="s">
        <v>8</v>
      </c>
      <c r="D33" t="s">
        <v>15</v>
      </c>
    </row>
  </sheetData>
  <conditionalFormatting sqref="A2:G33">
    <cfRule type="expression" dxfId="4" priority="1">
      <formula>$B2 = "Closed"</formula>
    </cfRule>
    <cfRule type="expression" dxfId="3" priority="2">
      <formula>$C2 = "Critical"</formula>
    </cfRule>
    <cfRule type="expression" dxfId="2" priority="3">
      <formula>$C2 = "High"</formula>
    </cfRule>
    <cfRule type="expression" dxfId="1" priority="4">
      <formula>$C2 = "Medium"</formula>
    </cfRule>
    <cfRule type="expression" dxfId="0" priority="8">
      <formula>$C2 = "Low"</formula>
    </cfRule>
  </conditionalFormatting>
  <dataValidations count="4">
    <dataValidation type="list" allowBlank="1" showInputMessage="1" showErrorMessage="1" sqref="A2:A1048576" xr:uid="{DF0EDB28-5CE1-4CC1-AFF2-D17CB8DDF326}">
      <formula1>projectName</formula1>
    </dataValidation>
    <dataValidation type="list" showInputMessage="1" showErrorMessage="1" sqref="B2:B1048576" xr:uid="{AEE2F4D9-603A-4945-B3B2-2678FD51A2EA}">
      <formula1>"Open, Work In Progress, Closed"</formula1>
    </dataValidation>
    <dataValidation type="list" showInputMessage="1" showErrorMessage="1" sqref="C2:C1048576" xr:uid="{790F253A-34BB-47CB-916B-CE67B29550E3}">
      <formula1>"Low, Medium, High, Critical"</formula1>
    </dataValidation>
    <dataValidation type="list" showInputMessage="1" showErrorMessage="1" sqref="D2:D1048576" xr:uid="{C1307F10-B136-4F56-98E2-0C296DAE33E6}">
      <formula1>"Issue, Risk"</formula1>
    </dataValidation>
  </dataValidation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3A330-C96B-49B8-BC9C-6760CF26D191}">
  <sheetPr codeName="Sheet6"/>
  <dimension ref="B2:B5"/>
  <sheetViews>
    <sheetView workbookViewId="0">
      <selection activeCell="B6" sqref="B6"/>
    </sheetView>
  </sheetViews>
  <sheetFormatPr defaultRowHeight="15"/>
  <sheetData>
    <row r="2" spans="2:2">
      <c r="B2" t="s">
        <v>61</v>
      </c>
    </row>
    <row r="3" spans="2:2">
      <c r="B3" t="s">
        <v>62</v>
      </c>
    </row>
    <row r="4" spans="2:2">
      <c r="B4" t="s">
        <v>63</v>
      </c>
    </row>
    <row r="5" spans="2:2">
      <c r="B5"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F96DCE8B-3576-4CC2-885A-C56C03DA880C}">
  <ds:schemaRefs/>
</ds:datastoreItem>
</file>

<file path=customXml/itemProps2.xml><?xml version="1.0" encoding="utf-8"?>
<ds:datastoreItem xmlns:ds="http://schemas.openxmlformats.org/officeDocument/2006/customXml" ds:itemID="{02E46314-F87D-4FFE-BE87-D6CBCD65F937}">
  <ds:schemaRefs/>
</ds:datastoreItem>
</file>

<file path=customXml/itemProps3.xml><?xml version="1.0" encoding="utf-8"?>
<ds:datastoreItem xmlns:ds="http://schemas.openxmlformats.org/officeDocument/2006/customXml" ds:itemID="{3556B91C-B546-4FE6-81C6-8528BCC95F44}">
  <ds:schemaRefs/>
</ds:datastoreItem>
</file>

<file path=customXml/itemProps4.xml><?xml version="1.0" encoding="utf-8"?>
<ds:datastoreItem xmlns:ds="http://schemas.openxmlformats.org/officeDocument/2006/customXml" ds:itemID="{848FE2F6-3E5A-4BAA-BDB8-C72605B6C322}">
  <ds:schemaRefs/>
</ds:datastoreItem>
</file>

<file path=customXml/itemProps5.xml><?xml version="1.0" encoding="utf-8"?>
<ds:datastoreItem xmlns:ds="http://schemas.openxmlformats.org/officeDocument/2006/customXml" ds:itemID="{555AC0AF-D597-4F62-BDE6-06F937B28472}">
  <ds:schemaRefs/>
</ds:datastoreItem>
</file>

<file path=customXml/itemProps6.xml><?xml version="1.0" encoding="utf-8"?>
<ds:datastoreItem xmlns:ds="http://schemas.openxmlformats.org/officeDocument/2006/customXml" ds:itemID="{F351B847-2D88-4F41-A371-4CE82A2F07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Dashboard</vt:lpstr>
      <vt:lpstr>Formulas</vt:lpstr>
      <vt:lpstr>Projects</vt:lpstr>
      <vt:lpstr>Goals</vt:lpstr>
      <vt:lpstr>IssuesRisks</vt:lpstr>
      <vt:lpstr>README</vt:lpstr>
      <vt:lpstr>projectName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Mader</dc:creator>
  <cp:lastModifiedBy>Evan Mader</cp:lastModifiedBy>
  <dcterms:created xsi:type="dcterms:W3CDTF">2024-07-28T18:10:07Z</dcterms:created>
  <dcterms:modified xsi:type="dcterms:W3CDTF">2024-09-11T19:15:34Z</dcterms:modified>
</cp:coreProperties>
</file>