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evan/Downloads/MLB/"/>
    </mc:Choice>
  </mc:AlternateContent>
  <xr:revisionPtr revIDLastSave="0" documentId="8_{EF5113A6-6D2E-5740-AE3B-AF5B53305D9B}" xr6:coauthVersionLast="47" xr6:coauthVersionMax="47" xr10:uidLastSave="{00000000-0000-0000-0000-000000000000}"/>
  <bookViews>
    <workbookView xWindow="0" yWindow="0" windowWidth="28800" windowHeight="18000" activeTab="2" xr2:uid="{51FC4932-EE19-5646-8531-2C36EE28D823}"/>
  </bookViews>
  <sheets>
    <sheet name="WS" sheetId="1" r:id="rId1"/>
    <sheet name="2024" sheetId="2" r:id="rId2"/>
    <sheet name="Result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3" l="1"/>
  <c r="B4" i="3"/>
  <c r="B5" i="3"/>
  <c r="B6" i="3"/>
  <c r="B7" i="3"/>
  <c r="B8" i="3"/>
  <c r="B9" i="3"/>
  <c r="B10" i="3"/>
  <c r="B11" i="3" s="1"/>
  <c r="B12" i="3" s="1"/>
  <c r="B13" i="3" s="1"/>
  <c r="B33" i="3"/>
  <c r="B34" i="3"/>
  <c r="B35" i="3"/>
  <c r="B36" i="3"/>
  <c r="B37" i="3" s="1"/>
  <c r="B38" i="3" s="1"/>
  <c r="B39" i="3" s="1"/>
  <c r="B40" i="3" s="1"/>
  <c r="B41" i="3" s="1"/>
  <c r="B42" i="3" s="1"/>
  <c r="B43" i="3" s="1"/>
  <c r="B61" i="3"/>
  <c r="B62" i="3"/>
  <c r="B63" i="3" s="1"/>
  <c r="B64" i="3" s="1"/>
  <c r="B65" i="3" s="1"/>
  <c r="B66" i="3" s="1"/>
  <c r="B67" i="3" s="1"/>
  <c r="B68" i="3" s="1"/>
  <c r="B69" i="3" s="1"/>
  <c r="B198" i="3"/>
  <c r="B199" i="3" s="1"/>
  <c r="B200" i="3" s="1"/>
  <c r="B201" i="3" s="1"/>
  <c r="B202" i="3" s="1"/>
  <c r="B203" i="3" s="1"/>
  <c r="B204" i="3" s="1"/>
  <c r="X208" i="2"/>
  <c r="W208" i="2"/>
  <c r="O209" i="2"/>
  <c r="O210" i="2"/>
  <c r="O211" i="2"/>
  <c r="O212" i="2"/>
  <c r="O213" i="2"/>
  <c r="O214" i="2"/>
  <c r="O215" i="2"/>
  <c r="O208" i="2"/>
  <c r="N209" i="2"/>
  <c r="N210" i="2"/>
  <c r="N211" i="2"/>
  <c r="N212" i="2"/>
  <c r="N213" i="2"/>
  <c r="N214" i="2"/>
  <c r="N215" i="2"/>
  <c r="N208" i="2"/>
  <c r="X197" i="2"/>
  <c r="W197" i="2"/>
  <c r="R199" i="2"/>
  <c r="R200" i="2"/>
  <c r="R201" i="2"/>
  <c r="R202" i="2"/>
  <c r="R203" i="2"/>
  <c r="R204" i="2" s="1"/>
  <c r="R198" i="2"/>
  <c r="O198" i="2"/>
  <c r="O199" i="2"/>
  <c r="O200" i="2"/>
  <c r="O201" i="2"/>
  <c r="O202" i="2"/>
  <c r="O203" i="2"/>
  <c r="O204" i="2"/>
  <c r="O197" i="2"/>
  <c r="N203" i="2"/>
  <c r="N204" i="2"/>
  <c r="N202" i="2"/>
  <c r="N201" i="2"/>
  <c r="N200" i="2"/>
  <c r="N199" i="2"/>
  <c r="N198" i="2"/>
  <c r="N197" i="2"/>
  <c r="H19" i="1"/>
  <c r="M19" i="1"/>
  <c r="L19" i="1"/>
  <c r="K19" i="1"/>
  <c r="J19" i="1"/>
  <c r="I19" i="1"/>
  <c r="F19" i="1"/>
  <c r="D19" i="1"/>
  <c r="C19" i="1"/>
  <c r="X186" i="2"/>
  <c r="W186" i="2"/>
  <c r="O187" i="2"/>
  <c r="O188" i="2"/>
  <c r="O189" i="2"/>
  <c r="O190" i="2"/>
  <c r="O191" i="2"/>
  <c r="O192" i="2"/>
  <c r="O193" i="2"/>
  <c r="O186" i="2"/>
  <c r="N193" i="2"/>
  <c r="N192" i="2"/>
  <c r="N191" i="2"/>
  <c r="N190" i="2"/>
  <c r="N189" i="2"/>
  <c r="N188" i="2"/>
  <c r="N187" i="2"/>
  <c r="N186" i="2"/>
  <c r="X175" i="2"/>
  <c r="W175" i="2"/>
  <c r="O176" i="2"/>
  <c r="O177" i="2"/>
  <c r="O178" i="2"/>
  <c r="O179" i="2"/>
  <c r="O180" i="2"/>
  <c r="O181" i="2"/>
  <c r="O182" i="2"/>
  <c r="O175" i="2"/>
  <c r="N182" i="2"/>
  <c r="N181" i="2"/>
  <c r="N180" i="2"/>
  <c r="N179" i="2"/>
  <c r="N178" i="2"/>
  <c r="N177" i="2"/>
  <c r="N176" i="2"/>
  <c r="N175" i="2"/>
  <c r="X164" i="2"/>
  <c r="W164" i="2"/>
  <c r="O165" i="2"/>
  <c r="O166" i="2"/>
  <c r="O167" i="2"/>
  <c r="O168" i="2"/>
  <c r="O169" i="2"/>
  <c r="O170" i="2"/>
  <c r="O171" i="2"/>
  <c r="O164" i="2"/>
  <c r="N171" i="2"/>
  <c r="N170" i="2"/>
  <c r="N169" i="2"/>
  <c r="N168" i="2"/>
  <c r="N167" i="2"/>
  <c r="N166" i="2"/>
  <c r="N165" i="2"/>
  <c r="N164" i="2"/>
  <c r="X138" i="2"/>
  <c r="W138" i="2"/>
  <c r="X125" i="2"/>
  <c r="W125" i="2"/>
  <c r="X112" i="2"/>
  <c r="W112" i="2"/>
  <c r="X99" i="2"/>
  <c r="W99" i="2"/>
  <c r="X86" i="2"/>
  <c r="W86" i="2"/>
  <c r="X73" i="2"/>
  <c r="W73" i="2"/>
  <c r="X60" i="2"/>
  <c r="W60" i="2"/>
  <c r="X47" i="2"/>
  <c r="W47" i="2"/>
  <c r="X32" i="2"/>
  <c r="W32" i="2"/>
  <c r="X17" i="2"/>
  <c r="W17" i="2"/>
  <c r="X2" i="2"/>
  <c r="W2" i="2"/>
  <c r="X151" i="2"/>
  <c r="W151" i="2"/>
  <c r="O152" i="2"/>
  <c r="O153" i="2"/>
  <c r="O154" i="2"/>
  <c r="O155" i="2"/>
  <c r="O156" i="2"/>
  <c r="O157" i="2"/>
  <c r="O158" i="2"/>
  <c r="O159" i="2"/>
  <c r="O160" i="2"/>
  <c r="O151" i="2"/>
  <c r="N160" i="2"/>
  <c r="N159" i="2"/>
  <c r="N158" i="2"/>
  <c r="N157" i="2"/>
  <c r="N156" i="2"/>
  <c r="N155" i="2"/>
  <c r="N154" i="2"/>
  <c r="N153" i="2"/>
  <c r="N152" i="2"/>
  <c r="N151" i="2"/>
  <c r="O139" i="2"/>
  <c r="O140" i="2"/>
  <c r="O141" i="2"/>
  <c r="O142" i="2"/>
  <c r="O143" i="2"/>
  <c r="O144" i="2"/>
  <c r="O145" i="2"/>
  <c r="O146" i="2"/>
  <c r="O147" i="2"/>
  <c r="O138" i="2"/>
  <c r="N147" i="2"/>
  <c r="N146" i="2"/>
  <c r="N145" i="2"/>
  <c r="N144" i="2"/>
  <c r="N143" i="2"/>
  <c r="N142" i="2"/>
  <c r="N141" i="2"/>
  <c r="N140" i="2"/>
  <c r="N139" i="2"/>
  <c r="N138" i="2"/>
  <c r="O126" i="2"/>
  <c r="O127" i="2"/>
  <c r="O128" i="2"/>
  <c r="O129" i="2"/>
  <c r="O130" i="2"/>
  <c r="O131" i="2"/>
  <c r="O132" i="2"/>
  <c r="O133" i="2"/>
  <c r="O134" i="2"/>
  <c r="O125" i="2"/>
  <c r="N134" i="2"/>
  <c r="N133" i="2"/>
  <c r="N132" i="2"/>
  <c r="N131" i="2"/>
  <c r="N130" i="2"/>
  <c r="N129" i="2"/>
  <c r="N128" i="2"/>
  <c r="N127" i="2"/>
  <c r="N126" i="2"/>
  <c r="N125" i="2"/>
  <c r="O113" i="2"/>
  <c r="O114" i="2"/>
  <c r="O115" i="2"/>
  <c r="O116" i="2"/>
  <c r="O117" i="2"/>
  <c r="O118" i="2"/>
  <c r="O119" i="2"/>
  <c r="O120" i="2"/>
  <c r="O121" i="2"/>
  <c r="O112" i="2"/>
  <c r="N121" i="2"/>
  <c r="N120" i="2"/>
  <c r="N119" i="2"/>
  <c r="N118" i="2"/>
  <c r="N117" i="2"/>
  <c r="N116" i="2"/>
  <c r="N115" i="2"/>
  <c r="N114" i="2"/>
  <c r="N113" i="2"/>
  <c r="N112" i="2"/>
  <c r="O100" i="2"/>
  <c r="O101" i="2"/>
  <c r="O102" i="2"/>
  <c r="O103" i="2"/>
  <c r="O104" i="2"/>
  <c r="O105" i="2"/>
  <c r="O106" i="2"/>
  <c r="O107" i="2"/>
  <c r="O108" i="2"/>
  <c r="O99" i="2"/>
  <c r="N105" i="2"/>
  <c r="N106" i="2"/>
  <c r="N107" i="2"/>
  <c r="N108" i="2"/>
  <c r="N104" i="2"/>
  <c r="N103" i="2"/>
  <c r="N102" i="2"/>
  <c r="N101" i="2"/>
  <c r="N100" i="2"/>
  <c r="N99" i="2"/>
  <c r="O87" i="2"/>
  <c r="O88" i="2"/>
  <c r="O89" i="2"/>
  <c r="O90" i="2"/>
  <c r="O91" i="2"/>
  <c r="O92" i="2"/>
  <c r="O93" i="2"/>
  <c r="O94" i="2"/>
  <c r="O95" i="2"/>
  <c r="O86" i="2"/>
  <c r="N88" i="2"/>
  <c r="N89" i="2"/>
  <c r="N90" i="2"/>
  <c r="N91" i="2"/>
  <c r="N92" i="2"/>
  <c r="N93" i="2"/>
  <c r="N94" i="2"/>
  <c r="N95" i="2"/>
  <c r="N87" i="2"/>
  <c r="N86" i="2"/>
  <c r="O74" i="2"/>
  <c r="O75" i="2"/>
  <c r="O76" i="2"/>
  <c r="O77" i="2"/>
  <c r="O78" i="2"/>
  <c r="O79" i="2"/>
  <c r="O80" i="2"/>
  <c r="O81" i="2"/>
  <c r="O82" i="2"/>
  <c r="O73" i="2"/>
  <c r="N82" i="2"/>
  <c r="N81" i="2"/>
  <c r="N80" i="2"/>
  <c r="N79" i="2"/>
  <c r="N78" i="2"/>
  <c r="N77" i="2"/>
  <c r="N76" i="2"/>
  <c r="N75" i="2"/>
  <c r="N74" i="2"/>
  <c r="N73" i="2"/>
  <c r="R62" i="2"/>
  <c r="R63" i="2"/>
  <c r="R64" i="2"/>
  <c r="R65" i="2"/>
  <c r="R66" i="2"/>
  <c r="R67" i="2"/>
  <c r="R68" i="2"/>
  <c r="R69" i="2"/>
  <c r="R61" i="2"/>
  <c r="O61" i="2"/>
  <c r="O62" i="2"/>
  <c r="O63" i="2"/>
  <c r="O64" i="2"/>
  <c r="O65" i="2"/>
  <c r="O66" i="2"/>
  <c r="O67" i="2"/>
  <c r="O68" i="2"/>
  <c r="O69" i="2"/>
  <c r="O60" i="2"/>
  <c r="N69" i="2"/>
  <c r="N68" i="2"/>
  <c r="N67" i="2"/>
  <c r="N66" i="2"/>
  <c r="N65" i="2"/>
  <c r="N64" i="2"/>
  <c r="N63" i="2"/>
  <c r="N62" i="2"/>
  <c r="N61" i="2"/>
  <c r="N60" i="2"/>
  <c r="O48" i="2"/>
  <c r="O49" i="2"/>
  <c r="O50" i="2"/>
  <c r="O51" i="2"/>
  <c r="O52" i="2"/>
  <c r="O53" i="2"/>
  <c r="O54" i="2"/>
  <c r="O55" i="2"/>
  <c r="O56" i="2"/>
  <c r="O47" i="2"/>
  <c r="N56" i="2"/>
  <c r="N55" i="2"/>
  <c r="N54" i="2"/>
  <c r="N53" i="2"/>
  <c r="N52" i="2"/>
  <c r="N51" i="2"/>
  <c r="N50" i="2"/>
  <c r="N49" i="2"/>
  <c r="N48" i="2"/>
  <c r="N47" i="2"/>
  <c r="R34" i="2"/>
  <c r="R35" i="2" s="1"/>
  <c r="R36" i="2" s="1"/>
  <c r="R37" i="2" s="1"/>
  <c r="R38" i="2" s="1"/>
  <c r="R39" i="2" s="1"/>
  <c r="R40" i="2" s="1"/>
  <c r="R41" i="2" s="1"/>
  <c r="R42" i="2" s="1"/>
  <c r="R43" i="2" s="1"/>
  <c r="R33" i="2"/>
  <c r="O33" i="2"/>
  <c r="O34" i="2"/>
  <c r="O35" i="2"/>
  <c r="O36" i="2"/>
  <c r="O37" i="2"/>
  <c r="O38" i="2"/>
  <c r="O39" i="2"/>
  <c r="O40" i="2"/>
  <c r="O41" i="2"/>
  <c r="O42" i="2"/>
  <c r="O43" i="2"/>
  <c r="O32" i="2"/>
  <c r="N33" i="2"/>
  <c r="N34" i="2"/>
  <c r="N35" i="2"/>
  <c r="N36" i="2"/>
  <c r="N37" i="2"/>
  <c r="N38" i="2"/>
  <c r="N39" i="2"/>
  <c r="N40" i="2"/>
  <c r="N41" i="2"/>
  <c r="N42" i="2"/>
  <c r="N43" i="2"/>
  <c r="N32" i="2"/>
  <c r="O18" i="2"/>
  <c r="O19" i="2"/>
  <c r="O20" i="2"/>
  <c r="O21" i="2"/>
  <c r="O22" i="2"/>
  <c r="O23" i="2"/>
  <c r="O24" i="2"/>
  <c r="O25" i="2"/>
  <c r="O26" i="2"/>
  <c r="O27" i="2"/>
  <c r="O28" i="2"/>
  <c r="O17" i="2"/>
  <c r="N18" i="2"/>
  <c r="N19" i="2"/>
  <c r="N20" i="2"/>
  <c r="N21" i="2"/>
  <c r="N22" i="2"/>
  <c r="N23" i="2"/>
  <c r="N24" i="2"/>
  <c r="N25" i="2"/>
  <c r="N26" i="2"/>
  <c r="N27" i="2"/>
  <c r="N28" i="2"/>
  <c r="N17" i="2"/>
  <c r="S18" i="1"/>
  <c r="R4" i="2"/>
  <c r="R5" i="2"/>
  <c r="R6" i="2"/>
  <c r="R7" i="2"/>
  <c r="R8" i="2"/>
  <c r="R9" i="2"/>
  <c r="R10" i="2"/>
  <c r="R11" i="2"/>
  <c r="R12" i="2" s="1"/>
  <c r="R13" i="2" s="1"/>
  <c r="R3" i="2"/>
  <c r="O3" i="2"/>
  <c r="O4" i="2"/>
  <c r="O5" i="2"/>
  <c r="O6" i="2"/>
  <c r="O7" i="2"/>
  <c r="O8" i="2"/>
  <c r="O9" i="2"/>
  <c r="O10" i="2"/>
  <c r="O11" i="2"/>
  <c r="O12" i="2"/>
  <c r="O13" i="2"/>
  <c r="O2" i="2"/>
  <c r="N3" i="2"/>
  <c r="N4" i="2"/>
  <c r="N5" i="2"/>
  <c r="N6" i="2"/>
  <c r="N7" i="2"/>
  <c r="N8" i="2"/>
  <c r="N9" i="2"/>
  <c r="N10" i="2"/>
  <c r="N11" i="2"/>
  <c r="N12" i="2"/>
  <c r="N13" i="2"/>
  <c r="N2" i="2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2" i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N19" i="1" l="1"/>
  <c r="O19" i="1" s="1"/>
  <c r="O7" i="1"/>
  <c r="O15" i="1"/>
  <c r="O13" i="1"/>
  <c r="O4" i="1"/>
  <c r="O16" i="1"/>
  <c r="O14" i="1"/>
  <c r="O6" i="1"/>
  <c r="O5" i="1"/>
  <c r="O12" i="1"/>
  <c r="O2" i="1"/>
  <c r="O11" i="1"/>
  <c r="O18" i="1"/>
  <c r="O9" i="1"/>
  <c r="O17" i="1"/>
  <c r="O10" i="1"/>
  <c r="O3" i="1"/>
  <c r="O8" i="1"/>
</calcChain>
</file>

<file path=xl/sharedStrings.xml><?xml version="1.0" encoding="utf-8"?>
<sst xmlns="http://schemas.openxmlformats.org/spreadsheetml/2006/main" count="1394" uniqueCount="67">
  <si>
    <t>Year</t>
  </si>
  <si>
    <t>Team</t>
  </si>
  <si>
    <t>DRS</t>
  </si>
  <si>
    <t>Dodgers</t>
  </si>
  <si>
    <t>Rangers</t>
  </si>
  <si>
    <t>Astros</t>
  </si>
  <si>
    <t>Braves</t>
  </si>
  <si>
    <t>Nationals</t>
  </si>
  <si>
    <t>Red Sox</t>
  </si>
  <si>
    <t>Cubs</t>
  </si>
  <si>
    <t>Royals</t>
  </si>
  <si>
    <t>Giants</t>
  </si>
  <si>
    <t>Cardinals</t>
  </si>
  <si>
    <t>Yankees</t>
  </si>
  <si>
    <t>Phillies</t>
  </si>
  <si>
    <t>White Sox</t>
  </si>
  <si>
    <t>Marlins</t>
  </si>
  <si>
    <t>Angels</t>
  </si>
  <si>
    <t>Diamondbacks</t>
  </si>
  <si>
    <t>OPS+</t>
  </si>
  <si>
    <t>Contact %</t>
  </si>
  <si>
    <t>xFIP</t>
  </si>
  <si>
    <t>OPS In High Leverage</t>
  </si>
  <si>
    <t>Bullpen WPA</t>
  </si>
  <si>
    <t>K-BB %</t>
  </si>
  <si>
    <t>DIFF</t>
  </si>
  <si>
    <t>BsR</t>
  </si>
  <si>
    <t>RE24</t>
  </si>
  <si>
    <t>RP LOB %</t>
  </si>
  <si>
    <t>Score</t>
  </si>
  <si>
    <t>Rank</t>
  </si>
  <si>
    <t>Guardians</t>
  </si>
  <si>
    <t>Orioles</t>
  </si>
  <si>
    <t>Tigers</t>
  </si>
  <si>
    <t>Brewers</t>
  </si>
  <si>
    <t>Padres</t>
  </si>
  <si>
    <t>Mets</t>
  </si>
  <si>
    <t>Playoff Rank</t>
  </si>
  <si>
    <t>Ranking</t>
  </si>
  <si>
    <t>Result</t>
  </si>
  <si>
    <t>WS WIN</t>
  </si>
  <si>
    <t>WS LOSS</t>
  </si>
  <si>
    <t>WC LOSS</t>
  </si>
  <si>
    <t>ALCS LOSS</t>
  </si>
  <si>
    <t>NLDS LOSS</t>
  </si>
  <si>
    <t>NLCS LOSS</t>
  </si>
  <si>
    <t>ALDS LOSS</t>
  </si>
  <si>
    <t>Twins</t>
  </si>
  <si>
    <t>Rays</t>
  </si>
  <si>
    <t>Blue Jays</t>
  </si>
  <si>
    <t>Mariners</t>
  </si>
  <si>
    <t>NLWC LOSS</t>
  </si>
  <si>
    <t>ALWC LOSS</t>
  </si>
  <si>
    <t>MLB Odds</t>
  </si>
  <si>
    <t>Athletics</t>
  </si>
  <si>
    <t>Indians</t>
  </si>
  <si>
    <t>Rockies</t>
  </si>
  <si>
    <t>Pirates</t>
  </si>
  <si>
    <t>Reds</t>
  </si>
  <si>
    <t>AL Ranking</t>
  </si>
  <si>
    <t>NL Ranking</t>
  </si>
  <si>
    <t>Winner</t>
  </si>
  <si>
    <t>NL</t>
  </si>
  <si>
    <t>AL</t>
  </si>
  <si>
    <t>WS Winner</t>
  </si>
  <si>
    <t>Min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</si>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</sst>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0" formatCode="0.0"/>
    <numFmt numFmtId="171" formatCode="0.0%"/>
    <numFmt numFmtId="172" formatCode="0.0_);\(0.0\)"/>
    <numFmt numFmtId="173" formatCode="0.00_);\(0.00\)"/>
  </numFmts>
  <fonts count="5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b/>
      <sz val="12"/>
      <color theme="1"/>
      <name val="Aptos Narrow"/>
      <family val="2"/>
      <scheme val="minor"/>
    </font>
    <font>
      <b/>
      <sz val="12"/>
      <color rgb="FF000000"/>
      <name val="Aptos Narrow"/>
      <scheme val="minor"/>
    </font>
    <font>
      <sz val="12"/>
      <color rgb="FF000000"/>
      <name val="Aptos Narrow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8" borderId="0" xfId="0" applyFill="1"/>
    <xf numFmtId="0" fontId="2" fillId="0" borderId="0" xfId="0" applyFont="1"/>
    <xf numFmtId="9" fontId="0" fillId="0" borderId="0" xfId="0" applyNumberFormat="1"/>
    <xf numFmtId="0" fontId="0" fillId="0" borderId="0" xfId="0" applyFill="1"/>
    <xf numFmtId="1" fontId="0" fillId="0" borderId="0" xfId="0" applyNumberFormat="1"/>
    <xf numFmtId="170" fontId="0" fillId="0" borderId="0" xfId="0" applyNumberFormat="1"/>
    <xf numFmtId="171" fontId="0" fillId="0" borderId="0" xfId="0" applyNumberFormat="1"/>
    <xf numFmtId="0" fontId="3" fillId="0" borderId="0" xfId="0" applyFont="1"/>
    <xf numFmtId="0" fontId="0" fillId="9" borderId="0" xfId="0" applyFill="1"/>
    <xf numFmtId="0" fontId="0" fillId="10" borderId="0" xfId="0" applyFill="1"/>
    <xf numFmtId="0" fontId="1" fillId="0" borderId="0" xfId="0" applyFont="1" applyFill="1"/>
    <xf numFmtId="0" fontId="4" fillId="0" borderId="0" xfId="0" applyFont="1" applyFill="1"/>
    <xf numFmtId="0" fontId="4" fillId="3" borderId="0" xfId="0" applyFont="1" applyFill="1"/>
    <xf numFmtId="0" fontId="4" fillId="7" borderId="0" xfId="0" applyFont="1" applyFill="1"/>
    <xf numFmtId="0" fontId="4" fillId="2" borderId="0" xfId="0" applyFont="1" applyFill="1"/>
    <xf numFmtId="0" fontId="0" fillId="11" borderId="0" xfId="0" applyFill="1"/>
    <xf numFmtId="0" fontId="4" fillId="4" borderId="0" xfId="0" applyFont="1" applyFill="1"/>
    <xf numFmtId="170" fontId="0" fillId="9" borderId="0" xfId="0" applyNumberFormat="1" applyFill="1"/>
    <xf numFmtId="172" fontId="0" fillId="9" borderId="0" xfId="0" applyNumberFormat="1" applyFill="1"/>
    <xf numFmtId="173" fontId="0" fillId="9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633FC-BD83-C74F-BDEF-3998CF75D30D}">
  <dimension ref="A1:S47"/>
  <sheetViews>
    <sheetView zoomScale="140" workbookViewId="0">
      <selection activeCell="F21" sqref="F21"/>
    </sheetView>
  </sheetViews>
  <sheetFormatPr baseColWidth="10" defaultRowHeight="16" x14ac:dyDescent="0.2"/>
  <cols>
    <col min="1" max="1" width="5.33203125" bestFit="1" customWidth="1"/>
    <col min="2" max="2" width="9" bestFit="1" customWidth="1"/>
    <col min="3" max="3" width="5.6640625" bestFit="1" customWidth="1"/>
    <col min="4" max="4" width="19" bestFit="1" customWidth="1"/>
    <col min="5" max="5" width="9.6640625" bestFit="1" customWidth="1"/>
    <col min="6" max="6" width="11.83203125" bestFit="1" customWidth="1"/>
    <col min="7" max="7" width="7.1640625" bestFit="1" customWidth="1"/>
    <col min="8" max="8" width="5.33203125" bestFit="1" customWidth="1"/>
    <col min="9" max="9" width="4.6640625" bestFit="1" customWidth="1"/>
    <col min="10" max="10" width="5" bestFit="1" customWidth="1"/>
    <col min="11" max="11" width="5.33203125" bestFit="1" customWidth="1"/>
    <col min="12" max="12" width="7.5" bestFit="1" customWidth="1"/>
    <col min="13" max="13" width="9.1640625" bestFit="1" customWidth="1"/>
    <col min="14" max="14" width="9.6640625" bestFit="1" customWidth="1"/>
    <col min="15" max="15" width="5.33203125" bestFit="1" customWidth="1"/>
  </cols>
  <sheetData>
    <row r="1" spans="1:19" x14ac:dyDescent="0.2">
      <c r="A1" s="1" t="s">
        <v>0</v>
      </c>
      <c r="B1" s="1" t="s">
        <v>1</v>
      </c>
      <c r="C1" s="1" t="s">
        <v>19</v>
      </c>
      <c r="D1" s="1" t="s">
        <v>22</v>
      </c>
      <c r="E1" s="1" t="s">
        <v>20</v>
      </c>
      <c r="F1" s="1" t="s">
        <v>23</v>
      </c>
      <c r="G1" s="1" t="s">
        <v>24</v>
      </c>
      <c r="H1" s="1" t="s">
        <v>21</v>
      </c>
      <c r="I1" s="1" t="s">
        <v>2</v>
      </c>
      <c r="J1" s="1" t="s">
        <v>25</v>
      </c>
      <c r="K1" s="1" t="s">
        <v>26</v>
      </c>
      <c r="L1" s="1" t="s">
        <v>27</v>
      </c>
      <c r="M1" s="1" t="s">
        <v>28</v>
      </c>
      <c r="N1" s="1" t="s">
        <v>29</v>
      </c>
      <c r="O1" s="1" t="s">
        <v>30</v>
      </c>
      <c r="Q1" t="s">
        <v>30</v>
      </c>
      <c r="R1" s="1" t="s">
        <v>1</v>
      </c>
      <c r="S1" s="1" t="s">
        <v>0</v>
      </c>
    </row>
    <row r="2" spans="1:19" x14ac:dyDescent="0.2">
      <c r="A2">
        <v>2024</v>
      </c>
      <c r="B2" s="2" t="s">
        <v>3</v>
      </c>
      <c r="C2">
        <v>121</v>
      </c>
      <c r="D2">
        <v>0.79500000000000004</v>
      </c>
      <c r="E2" s="13">
        <v>0.77300000000000002</v>
      </c>
      <c r="F2">
        <v>4.97</v>
      </c>
      <c r="G2">
        <v>14.7</v>
      </c>
      <c r="H2">
        <v>4.08</v>
      </c>
      <c r="I2">
        <v>66</v>
      </c>
      <c r="J2">
        <v>156</v>
      </c>
      <c r="K2" s="12">
        <v>10.7</v>
      </c>
      <c r="L2">
        <v>129.94999999999999</v>
      </c>
      <c r="M2">
        <v>73.5</v>
      </c>
      <c r="N2">
        <f>(0.15)*C2+(0.1)*D2+(0.05)*E2+(0.15)*F2+(0.1)*G2+(0.05)*(1-H2)+(0.1)*I2+(0.1)*J2+(0.05)*K2+(0.1)*L2+(0.05)*M2</f>
        <v>59.734649999999995</v>
      </c>
      <c r="O2">
        <f>_xlfn.RANK.EQ(N2,N$2:N$18,0)</f>
        <v>2</v>
      </c>
      <c r="Q2">
        <v>1</v>
      </c>
      <c r="R2" s="2" t="s">
        <v>9</v>
      </c>
      <c r="S2">
        <v>2016</v>
      </c>
    </row>
    <row r="3" spans="1:19" x14ac:dyDescent="0.2">
      <c r="A3">
        <v>2023</v>
      </c>
      <c r="B3" s="2" t="s">
        <v>4</v>
      </c>
      <c r="C3">
        <v>116</v>
      </c>
      <c r="D3">
        <v>0.68700000000000006</v>
      </c>
      <c r="E3" s="13">
        <v>0.77900000000000003</v>
      </c>
      <c r="F3">
        <v>-2.5499999999999998</v>
      </c>
      <c r="G3" s="13">
        <v>0.14299999999999999</v>
      </c>
      <c r="H3">
        <v>4.3499999999999996</v>
      </c>
      <c r="I3" s="11">
        <v>35</v>
      </c>
      <c r="J3">
        <v>165</v>
      </c>
      <c r="K3">
        <v>-2.5499999999999998</v>
      </c>
      <c r="L3">
        <v>127.43</v>
      </c>
      <c r="M3" s="13">
        <v>0.68500000000000005</v>
      </c>
      <c r="N3">
        <f t="shared" ref="N3:N18" si="0">(0.15)*C3+(0.1)*D3+(0.05)*E3+(0.15)*F3+(0.1)*G3+(0.05)*(1-H3)+(0.1)*I3+(0.1)*J3+(0.05)*K3+(0.1)*L3+(0.05)*M3</f>
        <v>49.621699999999997</v>
      </c>
      <c r="O3">
        <f t="shared" ref="O3:O19" si="1">_xlfn.RANK.EQ(N3,N$2:N$18,0)</f>
        <v>7</v>
      </c>
      <c r="Q3">
        <v>2</v>
      </c>
      <c r="R3" s="3" t="s">
        <v>5</v>
      </c>
      <c r="S3">
        <v>2017</v>
      </c>
    </row>
    <row r="4" spans="1:19" x14ac:dyDescent="0.2">
      <c r="A4">
        <v>2022</v>
      </c>
      <c r="B4" s="3" t="s">
        <v>5</v>
      </c>
      <c r="C4" s="10">
        <v>111</v>
      </c>
      <c r="D4">
        <v>0.80900000000000005</v>
      </c>
      <c r="E4" s="13">
        <v>0.78700000000000003</v>
      </c>
      <c r="F4">
        <v>8.33</v>
      </c>
      <c r="G4" s="13">
        <v>0.182</v>
      </c>
      <c r="H4">
        <v>3.55</v>
      </c>
      <c r="I4" s="11">
        <v>67</v>
      </c>
      <c r="J4">
        <v>219</v>
      </c>
      <c r="K4" s="12">
        <v>-5.7</v>
      </c>
      <c r="L4">
        <v>64.16</v>
      </c>
      <c r="M4" s="13">
        <v>0.76800000000000002</v>
      </c>
      <c r="N4">
        <f t="shared" si="0"/>
        <v>52.679850000000009</v>
      </c>
      <c r="O4">
        <f t="shared" si="1"/>
        <v>6</v>
      </c>
      <c r="Q4">
        <v>3</v>
      </c>
      <c r="R4" s="2" t="s">
        <v>3</v>
      </c>
      <c r="S4">
        <v>2024</v>
      </c>
    </row>
    <row r="5" spans="1:19" x14ac:dyDescent="0.2">
      <c r="A5">
        <v>2021</v>
      </c>
      <c r="B5" s="4" t="s">
        <v>6</v>
      </c>
      <c r="C5">
        <v>98</v>
      </c>
      <c r="D5">
        <v>0.73799999999999999</v>
      </c>
      <c r="E5" s="13">
        <v>0.751</v>
      </c>
      <c r="F5">
        <v>3.37</v>
      </c>
      <c r="G5" s="13">
        <v>0.152</v>
      </c>
      <c r="H5">
        <v>4.09</v>
      </c>
      <c r="I5" s="11">
        <v>50</v>
      </c>
      <c r="J5">
        <v>134</v>
      </c>
      <c r="K5" s="12">
        <v>2.2000000000000002</v>
      </c>
      <c r="L5">
        <v>63.17</v>
      </c>
      <c r="M5" s="13">
        <v>0.74</v>
      </c>
      <c r="N5">
        <f t="shared" si="0"/>
        <v>40.041549999999994</v>
      </c>
      <c r="O5">
        <f t="shared" si="1"/>
        <v>12</v>
      </c>
      <c r="Q5">
        <v>4</v>
      </c>
      <c r="R5" s="4" t="s">
        <v>8</v>
      </c>
      <c r="S5">
        <v>2013</v>
      </c>
    </row>
    <row r="6" spans="1:19" x14ac:dyDescent="0.2">
      <c r="A6">
        <v>2019</v>
      </c>
      <c r="B6" s="4" t="s">
        <v>7</v>
      </c>
      <c r="C6">
        <v>104</v>
      </c>
      <c r="D6">
        <v>0.81299999999999994</v>
      </c>
      <c r="E6" s="13">
        <v>0.78900000000000003</v>
      </c>
      <c r="F6">
        <v>-8.49</v>
      </c>
      <c r="G6" s="13">
        <v>0.16200000000000001</v>
      </c>
      <c r="H6">
        <v>4.32</v>
      </c>
      <c r="I6" s="11">
        <v>26</v>
      </c>
      <c r="J6">
        <v>149</v>
      </c>
      <c r="K6" s="12">
        <v>8.6</v>
      </c>
      <c r="L6">
        <v>114.35</v>
      </c>
      <c r="M6" s="13">
        <v>0.67300000000000004</v>
      </c>
      <c r="N6">
        <f t="shared" si="0"/>
        <v>43.696100000000001</v>
      </c>
      <c r="O6">
        <f t="shared" si="1"/>
        <v>10</v>
      </c>
      <c r="Q6">
        <v>5</v>
      </c>
      <c r="R6" s="4" t="s">
        <v>8</v>
      </c>
      <c r="S6">
        <v>2018</v>
      </c>
    </row>
    <row r="7" spans="1:19" x14ac:dyDescent="0.2">
      <c r="A7">
        <f>A6-1</f>
        <v>2018</v>
      </c>
      <c r="B7" s="4" t="s">
        <v>8</v>
      </c>
      <c r="C7">
        <v>112</v>
      </c>
      <c r="D7">
        <v>0.79600000000000004</v>
      </c>
      <c r="E7" s="13">
        <v>0.79300000000000004</v>
      </c>
      <c r="F7">
        <v>6.71</v>
      </c>
      <c r="G7" s="13">
        <v>0.17</v>
      </c>
      <c r="H7">
        <v>3.92</v>
      </c>
      <c r="I7" s="11">
        <v>10</v>
      </c>
      <c r="J7">
        <v>229</v>
      </c>
      <c r="K7" s="12">
        <v>0</v>
      </c>
      <c r="L7">
        <v>116.17</v>
      </c>
      <c r="M7" s="13">
        <v>0.77</v>
      </c>
      <c r="N7">
        <f t="shared" si="0"/>
        <v>53.352249999999998</v>
      </c>
      <c r="O7">
        <f t="shared" si="1"/>
        <v>5</v>
      </c>
      <c r="Q7">
        <v>6</v>
      </c>
      <c r="R7" s="3" t="s">
        <v>5</v>
      </c>
      <c r="S7">
        <v>2022</v>
      </c>
    </row>
    <row r="8" spans="1:19" x14ac:dyDescent="0.2">
      <c r="A8">
        <f t="shared" ref="A8:A22" si="2">A7-1</f>
        <v>2017</v>
      </c>
      <c r="B8" s="3" t="s">
        <v>5</v>
      </c>
      <c r="C8">
        <v>123</v>
      </c>
      <c r="D8">
        <v>0.93100000000000005</v>
      </c>
      <c r="E8" s="13">
        <v>0.81200000000000006</v>
      </c>
      <c r="F8">
        <v>1.3</v>
      </c>
      <c r="G8" s="13">
        <v>0.17499999999999999</v>
      </c>
      <c r="H8">
        <v>3.77</v>
      </c>
      <c r="I8" s="11">
        <v>21</v>
      </c>
      <c r="J8">
        <v>196</v>
      </c>
      <c r="K8" s="12">
        <v>-0.4</v>
      </c>
      <c r="L8">
        <v>172.26</v>
      </c>
      <c r="M8" s="13">
        <v>0.73</v>
      </c>
      <c r="N8">
        <f t="shared" si="0"/>
        <v>57.600199999999994</v>
      </c>
      <c r="O8">
        <f t="shared" si="1"/>
        <v>3</v>
      </c>
      <c r="Q8">
        <v>7</v>
      </c>
      <c r="R8" s="2" t="s">
        <v>4</v>
      </c>
      <c r="S8">
        <v>2023</v>
      </c>
    </row>
    <row r="9" spans="1:19" x14ac:dyDescent="0.2">
      <c r="A9">
        <f t="shared" si="2"/>
        <v>2016</v>
      </c>
      <c r="B9" s="2" t="s">
        <v>9</v>
      </c>
      <c r="C9">
        <v>104</v>
      </c>
      <c r="D9">
        <v>0.72799999999999998</v>
      </c>
      <c r="E9" s="13">
        <v>0.77</v>
      </c>
      <c r="F9">
        <v>4.22</v>
      </c>
      <c r="G9" s="13">
        <v>0.159</v>
      </c>
      <c r="H9">
        <v>3.74</v>
      </c>
      <c r="I9" s="11">
        <v>107</v>
      </c>
      <c r="J9">
        <v>252</v>
      </c>
      <c r="K9" s="12">
        <v>3.7</v>
      </c>
      <c r="L9">
        <v>90.85</v>
      </c>
      <c r="M9" s="13">
        <v>0.753</v>
      </c>
      <c r="N9">
        <f t="shared" si="0"/>
        <v>61.430850000000007</v>
      </c>
      <c r="O9">
        <f t="shared" si="1"/>
        <v>1</v>
      </c>
      <c r="Q9">
        <v>8</v>
      </c>
      <c r="R9" s="6" t="s">
        <v>13</v>
      </c>
      <c r="S9">
        <v>2009</v>
      </c>
    </row>
    <row r="10" spans="1:19" x14ac:dyDescent="0.2">
      <c r="A10">
        <f t="shared" si="2"/>
        <v>2015</v>
      </c>
      <c r="B10" s="5" t="s">
        <v>10</v>
      </c>
      <c r="C10">
        <v>98</v>
      </c>
      <c r="D10">
        <v>0.76500000000000001</v>
      </c>
      <c r="E10" s="13">
        <v>0.81899999999999995</v>
      </c>
      <c r="F10">
        <v>10.37</v>
      </c>
      <c r="G10" s="13">
        <v>0.11</v>
      </c>
      <c r="H10">
        <v>4.25</v>
      </c>
      <c r="I10" s="11">
        <v>35</v>
      </c>
      <c r="J10">
        <v>83</v>
      </c>
      <c r="K10" s="12">
        <v>-0.3</v>
      </c>
      <c r="L10">
        <v>21.04</v>
      </c>
      <c r="M10" s="13">
        <v>0.80400000000000005</v>
      </c>
      <c r="N10">
        <f t="shared" si="0"/>
        <v>30.150649999999995</v>
      </c>
      <c r="O10">
        <f t="shared" si="1"/>
        <v>16</v>
      </c>
      <c r="Q10">
        <v>9</v>
      </c>
      <c r="R10" s="4" t="s">
        <v>8</v>
      </c>
      <c r="S10">
        <v>2007</v>
      </c>
    </row>
    <row r="11" spans="1:19" x14ac:dyDescent="0.2">
      <c r="A11">
        <f t="shared" si="2"/>
        <v>2014</v>
      </c>
      <c r="B11" s="3" t="s">
        <v>11</v>
      </c>
      <c r="C11">
        <v>100</v>
      </c>
      <c r="D11">
        <v>0.746</v>
      </c>
      <c r="E11" s="13">
        <v>0.78400000000000003</v>
      </c>
      <c r="F11">
        <v>3.8</v>
      </c>
      <c r="G11" s="13">
        <v>0.13800000000000001</v>
      </c>
      <c r="H11">
        <v>3.59</v>
      </c>
      <c r="I11" s="11">
        <v>20</v>
      </c>
      <c r="J11">
        <v>51</v>
      </c>
      <c r="K11" s="12">
        <v>0.5</v>
      </c>
      <c r="L11">
        <v>49.23</v>
      </c>
      <c r="M11" s="13">
        <v>0.751</v>
      </c>
      <c r="N11">
        <f t="shared" si="0"/>
        <v>27.653650000000003</v>
      </c>
      <c r="O11">
        <f t="shared" si="1"/>
        <v>17</v>
      </c>
      <c r="Q11">
        <v>10</v>
      </c>
      <c r="R11" s="4" t="s">
        <v>7</v>
      </c>
      <c r="S11">
        <v>2019</v>
      </c>
    </row>
    <row r="12" spans="1:19" x14ac:dyDescent="0.2">
      <c r="A12">
        <f t="shared" si="2"/>
        <v>2013</v>
      </c>
      <c r="B12" s="4" t="s">
        <v>8</v>
      </c>
      <c r="C12">
        <v>116</v>
      </c>
      <c r="D12">
        <v>0.77100000000000002</v>
      </c>
      <c r="E12" s="13">
        <v>0.79700000000000004</v>
      </c>
      <c r="F12">
        <v>2.77</v>
      </c>
      <c r="G12" s="13">
        <v>0.125</v>
      </c>
      <c r="H12">
        <v>3.89</v>
      </c>
      <c r="I12" s="11">
        <v>22</v>
      </c>
      <c r="J12">
        <v>197</v>
      </c>
      <c r="K12" s="12">
        <v>13.3</v>
      </c>
      <c r="L12">
        <v>136</v>
      </c>
      <c r="M12" s="13">
        <v>0.75600000000000001</v>
      </c>
      <c r="N12">
        <f t="shared" si="0"/>
        <v>54.003250000000001</v>
      </c>
      <c r="O12">
        <f t="shared" si="1"/>
        <v>4</v>
      </c>
      <c r="Q12">
        <v>11</v>
      </c>
      <c r="R12" s="4" t="s">
        <v>14</v>
      </c>
      <c r="S12">
        <v>2008</v>
      </c>
    </row>
    <row r="13" spans="1:19" x14ac:dyDescent="0.2">
      <c r="A13">
        <f t="shared" si="2"/>
        <v>2012</v>
      </c>
      <c r="B13" s="3" t="s">
        <v>11</v>
      </c>
      <c r="C13">
        <v>106</v>
      </c>
      <c r="D13">
        <v>0.74199999999999999</v>
      </c>
      <c r="E13" s="13">
        <v>0.81299999999999994</v>
      </c>
      <c r="F13">
        <v>2.93</v>
      </c>
      <c r="G13" s="13">
        <v>0.122</v>
      </c>
      <c r="H13">
        <v>3.95</v>
      </c>
      <c r="I13" s="11">
        <v>11</v>
      </c>
      <c r="J13">
        <v>69</v>
      </c>
      <c r="K13" s="12">
        <v>13</v>
      </c>
      <c r="L13">
        <v>81</v>
      </c>
      <c r="M13" s="13">
        <v>0.73299999999999998</v>
      </c>
      <c r="N13">
        <f t="shared" si="0"/>
        <v>33.105699999999999</v>
      </c>
      <c r="O13">
        <f t="shared" si="1"/>
        <v>14</v>
      </c>
      <c r="Q13">
        <v>12</v>
      </c>
      <c r="R13" s="4" t="s">
        <v>6</v>
      </c>
      <c r="S13">
        <v>2021</v>
      </c>
    </row>
    <row r="14" spans="1:19" x14ac:dyDescent="0.2">
      <c r="A14">
        <f t="shared" si="2"/>
        <v>2011</v>
      </c>
      <c r="B14" s="4" t="s">
        <v>12</v>
      </c>
      <c r="C14">
        <v>112</v>
      </c>
      <c r="D14">
        <v>0.85</v>
      </c>
      <c r="E14" s="13">
        <v>0.82599999999999996</v>
      </c>
      <c r="F14">
        <v>-2.93</v>
      </c>
      <c r="G14" s="13">
        <v>0.105</v>
      </c>
      <c r="H14">
        <v>3.79</v>
      </c>
      <c r="I14" s="11">
        <v>-5</v>
      </c>
      <c r="J14">
        <v>70</v>
      </c>
      <c r="K14" s="12">
        <v>-16.5</v>
      </c>
      <c r="L14">
        <v>110.54</v>
      </c>
      <c r="M14" s="13">
        <v>0.73899999999999999</v>
      </c>
      <c r="N14">
        <f t="shared" si="0"/>
        <v>33.123750000000001</v>
      </c>
      <c r="O14">
        <f t="shared" si="1"/>
        <v>13</v>
      </c>
      <c r="Q14">
        <v>13</v>
      </c>
      <c r="R14" s="4" t="s">
        <v>12</v>
      </c>
      <c r="S14">
        <v>2011</v>
      </c>
    </row>
    <row r="15" spans="1:19" x14ac:dyDescent="0.2">
      <c r="A15">
        <f t="shared" si="2"/>
        <v>2010</v>
      </c>
      <c r="B15" s="3" t="s">
        <v>11</v>
      </c>
      <c r="C15">
        <v>98</v>
      </c>
      <c r="D15">
        <v>0.71499999999999997</v>
      </c>
      <c r="E15" s="13">
        <v>0.79900000000000004</v>
      </c>
      <c r="F15">
        <v>5.98</v>
      </c>
      <c r="G15" s="13">
        <v>0.122</v>
      </c>
      <c r="H15">
        <v>3.94</v>
      </c>
      <c r="I15" s="11">
        <v>23</v>
      </c>
      <c r="J15">
        <v>114</v>
      </c>
      <c r="K15" s="12">
        <v>-18.3</v>
      </c>
      <c r="L15">
        <v>18.09</v>
      </c>
      <c r="M15" s="13">
        <v>0.78600000000000003</v>
      </c>
      <c r="N15">
        <f t="shared" si="0"/>
        <v>30.206949999999999</v>
      </c>
      <c r="O15">
        <f t="shared" si="1"/>
        <v>15</v>
      </c>
      <c r="Q15">
        <v>14</v>
      </c>
      <c r="R15" s="3" t="s">
        <v>11</v>
      </c>
      <c r="S15">
        <v>2012</v>
      </c>
    </row>
    <row r="16" spans="1:19" x14ac:dyDescent="0.2">
      <c r="A16">
        <f t="shared" si="2"/>
        <v>2009</v>
      </c>
      <c r="B16" s="6" t="s">
        <v>13</v>
      </c>
      <c r="C16">
        <v>114</v>
      </c>
      <c r="D16">
        <v>0.85199999999999998</v>
      </c>
      <c r="E16" s="13">
        <v>0.83399999999999996</v>
      </c>
      <c r="F16">
        <v>9.48</v>
      </c>
      <c r="G16" s="13">
        <v>0.11</v>
      </c>
      <c r="H16">
        <v>4.17</v>
      </c>
      <c r="I16" s="11">
        <v>-22</v>
      </c>
      <c r="J16">
        <v>162</v>
      </c>
      <c r="K16" s="12">
        <v>0.2</v>
      </c>
      <c r="L16">
        <v>134.16999999999999</v>
      </c>
      <c r="M16" s="13">
        <v>0.752</v>
      </c>
      <c r="N16">
        <f t="shared" si="0"/>
        <v>45.965999999999994</v>
      </c>
      <c r="O16">
        <f t="shared" si="1"/>
        <v>8</v>
      </c>
      <c r="Q16">
        <v>15</v>
      </c>
      <c r="R16" s="3" t="s">
        <v>11</v>
      </c>
      <c r="S16">
        <v>2010</v>
      </c>
    </row>
    <row r="17" spans="1:19" x14ac:dyDescent="0.2">
      <c r="A17">
        <f t="shared" si="2"/>
        <v>2008</v>
      </c>
      <c r="B17" s="4" t="s">
        <v>14</v>
      </c>
      <c r="C17">
        <v>99</v>
      </c>
      <c r="D17">
        <v>0.76</v>
      </c>
      <c r="E17" s="13">
        <v>0.81</v>
      </c>
      <c r="F17">
        <v>8.5</v>
      </c>
      <c r="G17" s="13">
        <v>8.7999999999999995E-2</v>
      </c>
      <c r="H17">
        <v>4.22</v>
      </c>
      <c r="I17" s="11">
        <v>76</v>
      </c>
      <c r="J17">
        <v>119</v>
      </c>
      <c r="K17" s="12">
        <v>23.6</v>
      </c>
      <c r="L17">
        <v>50.99</v>
      </c>
      <c r="M17" s="13">
        <v>0.77900000000000003</v>
      </c>
      <c r="N17">
        <f t="shared" si="0"/>
        <v>41.907250000000005</v>
      </c>
      <c r="O17">
        <f t="shared" si="1"/>
        <v>11</v>
      </c>
      <c r="Q17">
        <v>16</v>
      </c>
      <c r="R17" s="5" t="s">
        <v>10</v>
      </c>
      <c r="S17">
        <v>2015</v>
      </c>
    </row>
    <row r="18" spans="1:19" x14ac:dyDescent="0.2">
      <c r="A18">
        <f t="shared" si="2"/>
        <v>2007</v>
      </c>
      <c r="B18" s="4" t="s">
        <v>8</v>
      </c>
      <c r="C18">
        <v>107</v>
      </c>
      <c r="D18">
        <v>0.72199999999999998</v>
      </c>
      <c r="E18" s="13">
        <v>0.82299999999999995</v>
      </c>
      <c r="F18">
        <v>8.35</v>
      </c>
      <c r="G18" s="13">
        <v>0.11</v>
      </c>
      <c r="H18">
        <v>4.28</v>
      </c>
      <c r="I18" s="11">
        <v>2</v>
      </c>
      <c r="J18">
        <v>210</v>
      </c>
      <c r="K18" s="12">
        <v>-5</v>
      </c>
      <c r="L18">
        <v>76.89</v>
      </c>
      <c r="M18" s="13">
        <v>0.77100000000000002</v>
      </c>
      <c r="N18">
        <f t="shared" si="0"/>
        <v>45.940399999999997</v>
      </c>
      <c r="O18">
        <f t="shared" si="1"/>
        <v>9</v>
      </c>
      <c r="Q18">
        <v>17</v>
      </c>
      <c r="R18" s="3" t="s">
        <v>11</v>
      </c>
      <c r="S18">
        <f>S17-1</f>
        <v>2014</v>
      </c>
    </row>
    <row r="19" spans="1:19" x14ac:dyDescent="0.2">
      <c r="A19" t="s">
        <v>65</v>
      </c>
      <c r="B19" s="15" t="s">
        <v>66</v>
      </c>
      <c r="C19" s="15">
        <f>MIN(C2:C18)</f>
        <v>98</v>
      </c>
      <c r="D19" s="15">
        <f>MIN(D2:D18)</f>
        <v>0.68700000000000006</v>
      </c>
      <c r="E19" s="25">
        <v>75.099999999999994</v>
      </c>
      <c r="F19" s="15">
        <f>MIN(F2:F18)</f>
        <v>-8.49</v>
      </c>
      <c r="G19" s="26">
        <v>8.8000000000000007</v>
      </c>
      <c r="H19" s="15">
        <f>MAX(H2:H18)</f>
        <v>4.3499999999999996</v>
      </c>
      <c r="I19" s="15">
        <f>MIN(I2:I18)</f>
        <v>-22</v>
      </c>
      <c r="J19" s="15">
        <f>MIN(J2:J18)</f>
        <v>51</v>
      </c>
      <c r="K19" s="24">
        <f>MIN(K2:K18)</f>
        <v>-18.3</v>
      </c>
      <c r="L19" s="15">
        <f>MIN(L2:L18)</f>
        <v>18.09</v>
      </c>
      <c r="M19" s="15">
        <f>MIN(M2:M18)</f>
        <v>0.67300000000000004</v>
      </c>
      <c r="N19" s="15">
        <f>MIN(N2:N18)</f>
        <v>27.653650000000003</v>
      </c>
      <c r="O19">
        <f t="shared" si="1"/>
        <v>17</v>
      </c>
    </row>
    <row r="20" spans="1:19" x14ac:dyDescent="0.2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</row>
    <row r="21" spans="1:19" x14ac:dyDescent="0.2">
      <c r="B21" s="10"/>
    </row>
    <row r="22" spans="1:19" x14ac:dyDescent="0.2">
      <c r="B22" s="10"/>
      <c r="D22" s="17"/>
      <c r="E22" s="17"/>
      <c r="F22" s="10"/>
    </row>
    <row r="23" spans="1:19" x14ac:dyDescent="0.2">
      <c r="B23" s="10"/>
      <c r="D23" s="10"/>
      <c r="E23" s="10"/>
      <c r="F23" s="10"/>
    </row>
    <row r="24" spans="1:19" x14ac:dyDescent="0.2">
      <c r="B24" s="10"/>
      <c r="D24" s="10"/>
      <c r="E24" s="10"/>
      <c r="F24" s="10"/>
    </row>
    <row r="25" spans="1:19" x14ac:dyDescent="0.2">
      <c r="B25" s="10"/>
      <c r="D25" s="10"/>
      <c r="E25" s="10"/>
      <c r="F25" s="10"/>
    </row>
    <row r="26" spans="1:19" x14ac:dyDescent="0.2">
      <c r="B26" s="10"/>
      <c r="D26" s="10"/>
      <c r="E26" s="10"/>
      <c r="F26" s="10"/>
    </row>
    <row r="27" spans="1:19" x14ac:dyDescent="0.2">
      <c r="D27" s="10"/>
      <c r="E27" s="10"/>
      <c r="F27" s="10"/>
    </row>
    <row r="28" spans="1:19" x14ac:dyDescent="0.2">
      <c r="D28" s="10"/>
      <c r="E28" s="10"/>
      <c r="F28" s="10"/>
    </row>
    <row r="29" spans="1:19" x14ac:dyDescent="0.2">
      <c r="D29" s="10"/>
      <c r="E29" s="10"/>
      <c r="F29" s="10"/>
    </row>
    <row r="30" spans="1:19" x14ac:dyDescent="0.2">
      <c r="D30" s="10"/>
      <c r="E30" s="10"/>
      <c r="F30" s="10"/>
    </row>
    <row r="31" spans="1:19" x14ac:dyDescent="0.2">
      <c r="D31" s="10"/>
      <c r="E31" s="10"/>
      <c r="F31" s="10"/>
    </row>
    <row r="32" spans="1:19" x14ac:dyDescent="0.2">
      <c r="D32" s="10"/>
      <c r="E32" s="10"/>
      <c r="F32" s="10"/>
    </row>
    <row r="33" spans="2:6" x14ac:dyDescent="0.2">
      <c r="D33" s="10"/>
      <c r="E33" s="10"/>
      <c r="F33" s="10"/>
    </row>
    <row r="34" spans="2:6" x14ac:dyDescent="0.2">
      <c r="D34" s="10"/>
      <c r="E34" s="10"/>
      <c r="F34" s="10"/>
    </row>
    <row r="35" spans="2:6" x14ac:dyDescent="0.2">
      <c r="D35" s="10"/>
      <c r="E35" s="10"/>
      <c r="F35" s="10"/>
    </row>
    <row r="36" spans="2:6" x14ac:dyDescent="0.2">
      <c r="B36" s="8"/>
      <c r="C36" s="8"/>
      <c r="D36" s="10"/>
      <c r="E36" s="10"/>
      <c r="F36" s="10"/>
    </row>
    <row r="37" spans="2:6" x14ac:dyDescent="0.2">
      <c r="B37" s="8"/>
      <c r="D37" s="10"/>
      <c r="E37" s="10"/>
      <c r="F37" s="10"/>
    </row>
    <row r="38" spans="2:6" x14ac:dyDescent="0.2">
      <c r="D38" s="10"/>
      <c r="E38" s="10"/>
      <c r="F38" s="10"/>
    </row>
    <row r="39" spans="2:6" x14ac:dyDescent="0.2">
      <c r="D39" s="10"/>
      <c r="E39" s="10"/>
      <c r="F39" s="10"/>
    </row>
    <row r="40" spans="2:6" x14ac:dyDescent="0.2">
      <c r="B40" s="8"/>
      <c r="E40" s="9"/>
    </row>
    <row r="41" spans="2:6" x14ac:dyDescent="0.2">
      <c r="E41" s="9"/>
    </row>
    <row r="42" spans="2:6" x14ac:dyDescent="0.2">
      <c r="E42" s="9"/>
    </row>
    <row r="43" spans="2:6" x14ac:dyDescent="0.2">
      <c r="B43" s="8"/>
      <c r="E43" s="9"/>
    </row>
    <row r="44" spans="2:6" x14ac:dyDescent="0.2">
      <c r="B44" s="8"/>
      <c r="E44" s="9"/>
    </row>
    <row r="45" spans="2:6" x14ac:dyDescent="0.2">
      <c r="B45" s="8"/>
      <c r="E45" s="9"/>
    </row>
    <row r="46" spans="2:6" x14ac:dyDescent="0.2">
      <c r="B46" s="8"/>
      <c r="E46" s="9"/>
    </row>
    <row r="47" spans="2:6" x14ac:dyDescent="0.2">
      <c r="B47" s="8"/>
      <c r="E47" s="9"/>
    </row>
  </sheetData>
  <sortState xmlns:xlrd2="http://schemas.microsoft.com/office/spreadsheetml/2017/richdata2" ref="D23:F39">
    <sortCondition ref="F23:F39"/>
  </sortState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6D6D4-C11E-0941-9259-0AD5850B62C1}">
  <dimension ref="A1:Z225"/>
  <sheetViews>
    <sheetView zoomScale="132" workbookViewId="0">
      <selection sqref="A1:A215"/>
    </sheetView>
  </sheetViews>
  <sheetFormatPr baseColWidth="10" defaultRowHeight="16" x14ac:dyDescent="0.2"/>
  <cols>
    <col min="2" max="2" width="13.1640625" bestFit="1" customWidth="1"/>
    <col min="3" max="3" width="5.6640625" bestFit="1" customWidth="1"/>
    <col min="4" max="4" width="18.6640625" bestFit="1" customWidth="1"/>
    <col min="6" max="6" width="11.6640625" bestFit="1" customWidth="1"/>
    <col min="7" max="7" width="8.1640625" bestFit="1" customWidth="1"/>
    <col min="8" max="8" width="5.1640625" bestFit="1" customWidth="1"/>
    <col min="9" max="9" width="4.6640625" bestFit="1" customWidth="1"/>
    <col min="10" max="10" width="5" bestFit="1" customWidth="1"/>
    <col min="11" max="11" width="5.33203125" bestFit="1" customWidth="1"/>
    <col min="12" max="12" width="7.1640625" bestFit="1" customWidth="1"/>
    <col min="13" max="13" width="9.1640625" bestFit="1" customWidth="1"/>
    <col min="14" max="14" width="8.1640625" bestFit="1" customWidth="1"/>
    <col min="15" max="15" width="5.33203125" bestFit="1" customWidth="1"/>
    <col min="16" max="16" width="11.5" bestFit="1" customWidth="1"/>
    <col min="19" max="19" width="13.1640625" bestFit="1" customWidth="1"/>
  </cols>
  <sheetData>
    <row r="1" spans="1:26" x14ac:dyDescent="0.2">
      <c r="A1" s="14" t="s">
        <v>0</v>
      </c>
      <c r="B1" s="14" t="s">
        <v>1</v>
      </c>
      <c r="C1" s="14" t="s">
        <v>19</v>
      </c>
      <c r="D1" s="14" t="s">
        <v>22</v>
      </c>
      <c r="E1" s="14" t="s">
        <v>20</v>
      </c>
      <c r="F1" s="14" t="s">
        <v>23</v>
      </c>
      <c r="G1" s="14" t="s">
        <v>24</v>
      </c>
      <c r="H1" s="14" t="s">
        <v>21</v>
      </c>
      <c r="I1" s="14" t="s">
        <v>2</v>
      </c>
      <c r="J1" s="14" t="s">
        <v>25</v>
      </c>
      <c r="K1" s="14" t="s">
        <v>26</v>
      </c>
      <c r="L1" s="14" t="s">
        <v>27</v>
      </c>
      <c r="M1" s="14" t="s">
        <v>28</v>
      </c>
      <c r="N1" s="14" t="s">
        <v>29</v>
      </c>
      <c r="O1" s="14" t="s">
        <v>30</v>
      </c>
      <c r="P1" s="14" t="s">
        <v>37</v>
      </c>
      <c r="R1" s="14" t="s">
        <v>38</v>
      </c>
      <c r="S1" s="14" t="s">
        <v>1</v>
      </c>
      <c r="T1" s="14" t="s">
        <v>39</v>
      </c>
      <c r="U1" s="14" t="s">
        <v>53</v>
      </c>
      <c r="W1" s="1" t="s">
        <v>59</v>
      </c>
      <c r="X1" s="1" t="s">
        <v>60</v>
      </c>
      <c r="Y1" s="1" t="s">
        <v>61</v>
      </c>
      <c r="Z1" s="1" t="s">
        <v>64</v>
      </c>
    </row>
    <row r="2" spans="1:26" x14ac:dyDescent="0.2">
      <c r="A2">
        <v>2024</v>
      </c>
      <c r="B2" s="6" t="s">
        <v>13</v>
      </c>
      <c r="C2">
        <v>115</v>
      </c>
      <c r="D2">
        <v>0.76100000000000001</v>
      </c>
      <c r="E2" s="12">
        <v>78.3</v>
      </c>
      <c r="F2">
        <v>5.01</v>
      </c>
      <c r="G2">
        <v>15.1</v>
      </c>
      <c r="H2">
        <v>4.09</v>
      </c>
      <c r="I2">
        <v>31</v>
      </c>
      <c r="J2">
        <v>147</v>
      </c>
      <c r="K2" s="12">
        <v>-17.100000000000001</v>
      </c>
      <c r="L2">
        <v>101.67</v>
      </c>
      <c r="M2">
        <v>72.599999999999994</v>
      </c>
      <c r="N2">
        <f>(0.15)*C2+(0.1)*D2+(0.05)*E2+(0.15)*F2+(0.1)*G2+(0.05)*(1-H2)+(0.1)*I2+(0.1)*J2+(0.05)*K2+(0.1)*L2+(0.05)*M2</f>
        <v>54.090100000000014</v>
      </c>
      <c r="O2">
        <f>+_xlfn.RANK.EQ(N2,N$2:N$13,0)</f>
        <v>2</v>
      </c>
      <c r="P2">
        <v>2</v>
      </c>
      <c r="R2">
        <v>1</v>
      </c>
      <c r="S2" s="2" t="s">
        <v>3</v>
      </c>
      <c r="T2" t="s">
        <v>40</v>
      </c>
      <c r="U2">
        <v>1</v>
      </c>
      <c r="W2">
        <f>R3+R5+R7+R10+R11+R13</f>
        <v>43</v>
      </c>
      <c r="X2">
        <f>R2+R4+R6+R8+R9+R12</f>
        <v>35</v>
      </c>
      <c r="Y2" t="s">
        <v>62</v>
      </c>
      <c r="Z2" t="s">
        <v>62</v>
      </c>
    </row>
    <row r="3" spans="1:26" x14ac:dyDescent="0.2">
      <c r="A3">
        <v>2024</v>
      </c>
      <c r="B3" s="4" t="s">
        <v>31</v>
      </c>
      <c r="C3">
        <v>100</v>
      </c>
      <c r="D3">
        <v>0.76</v>
      </c>
      <c r="E3" s="12">
        <v>78.900000000000006</v>
      </c>
      <c r="F3">
        <v>14.88</v>
      </c>
      <c r="G3">
        <v>15.5</v>
      </c>
      <c r="H3">
        <v>4.01</v>
      </c>
      <c r="I3">
        <v>89</v>
      </c>
      <c r="J3">
        <v>87</v>
      </c>
      <c r="K3" s="12">
        <v>-1.1000000000000001</v>
      </c>
      <c r="L3">
        <v>5.23</v>
      </c>
      <c r="M3">
        <v>78.5</v>
      </c>
      <c r="N3">
        <f t="shared" ref="N3:N13" si="0">(0.15)*C3+(0.1)*D3+(0.05)*E3+(0.15)*F3+(0.1)*G3+(0.05)*(1-H3)+(0.1)*I3+(0.1)*J3+(0.05)*K3+(0.1)*L3+(0.05)*M3</f>
        <v>44.645500000000006</v>
      </c>
      <c r="O3">
        <f t="shared" ref="O3:O13" si="1">+_xlfn.RANK.EQ(N3,N$2:N$13,0)</f>
        <v>4</v>
      </c>
      <c r="P3">
        <v>4</v>
      </c>
      <c r="R3">
        <f>R2+1</f>
        <v>2</v>
      </c>
      <c r="S3" s="6" t="s">
        <v>13</v>
      </c>
      <c r="T3" t="s">
        <v>41</v>
      </c>
      <c r="U3">
        <v>3</v>
      </c>
    </row>
    <row r="4" spans="1:26" x14ac:dyDescent="0.2">
      <c r="A4">
        <v>2024</v>
      </c>
      <c r="B4" s="3" t="s">
        <v>5</v>
      </c>
      <c r="C4">
        <v>110</v>
      </c>
      <c r="D4">
        <v>0.71199999999999997</v>
      </c>
      <c r="E4" s="12">
        <v>78.2</v>
      </c>
      <c r="F4">
        <v>3.02</v>
      </c>
      <c r="G4">
        <v>15.5</v>
      </c>
      <c r="H4">
        <v>3.93</v>
      </c>
      <c r="I4">
        <v>1</v>
      </c>
      <c r="J4">
        <v>91</v>
      </c>
      <c r="K4" s="12">
        <v>-12.8</v>
      </c>
      <c r="L4">
        <v>43.37</v>
      </c>
      <c r="M4">
        <v>75.7</v>
      </c>
      <c r="N4">
        <f t="shared" si="0"/>
        <v>39.0197</v>
      </c>
      <c r="O4">
        <f t="shared" si="1"/>
        <v>9</v>
      </c>
      <c r="P4">
        <v>10</v>
      </c>
      <c r="R4">
        <f t="shared" ref="R4:R13" si="2">R3+1</f>
        <v>3</v>
      </c>
      <c r="S4" s="6" t="s">
        <v>34</v>
      </c>
      <c r="T4" t="s">
        <v>51</v>
      </c>
      <c r="U4">
        <v>8</v>
      </c>
    </row>
    <row r="5" spans="1:26" x14ac:dyDescent="0.2">
      <c r="A5">
        <v>2024</v>
      </c>
      <c r="B5" s="3" t="s">
        <v>32</v>
      </c>
      <c r="C5">
        <v>117</v>
      </c>
      <c r="D5">
        <v>0.70299999999999996</v>
      </c>
      <c r="E5" s="12">
        <v>77.3</v>
      </c>
      <c r="F5">
        <v>0.99</v>
      </c>
      <c r="G5">
        <v>14.8</v>
      </c>
      <c r="H5">
        <v>4.04</v>
      </c>
      <c r="I5">
        <v>1</v>
      </c>
      <c r="J5">
        <v>87</v>
      </c>
      <c r="K5" s="12">
        <v>-0.3</v>
      </c>
      <c r="L5">
        <v>86.09</v>
      </c>
      <c r="M5">
        <v>67.8</v>
      </c>
      <c r="N5">
        <f t="shared" si="0"/>
        <v>43.745800000000003</v>
      </c>
      <c r="O5">
        <f t="shared" si="1"/>
        <v>6</v>
      </c>
      <c r="P5">
        <v>11</v>
      </c>
      <c r="R5">
        <f t="shared" si="2"/>
        <v>4</v>
      </c>
      <c r="S5" s="4" t="s">
        <v>31</v>
      </c>
      <c r="T5" t="s">
        <v>43</v>
      </c>
      <c r="U5">
        <v>7</v>
      </c>
    </row>
    <row r="6" spans="1:26" x14ac:dyDescent="0.2">
      <c r="A6">
        <v>2024</v>
      </c>
      <c r="B6" s="5" t="s">
        <v>10</v>
      </c>
      <c r="C6">
        <v>99</v>
      </c>
      <c r="D6">
        <v>0.74299999999999999</v>
      </c>
      <c r="E6" s="12">
        <v>79.2</v>
      </c>
      <c r="F6">
        <v>-1.31</v>
      </c>
      <c r="G6">
        <v>14.4</v>
      </c>
      <c r="H6">
        <v>4.04</v>
      </c>
      <c r="I6">
        <v>47</v>
      </c>
      <c r="J6">
        <v>91</v>
      </c>
      <c r="K6" s="12">
        <v>8.8000000000000007</v>
      </c>
      <c r="L6">
        <v>0.11</v>
      </c>
      <c r="M6">
        <v>70</v>
      </c>
      <c r="N6">
        <f t="shared" si="0"/>
        <v>37.726799999999997</v>
      </c>
      <c r="O6">
        <f t="shared" si="1"/>
        <v>10</v>
      </c>
      <c r="P6">
        <v>8</v>
      </c>
      <c r="R6">
        <f t="shared" si="2"/>
        <v>5</v>
      </c>
      <c r="S6" s="4" t="s">
        <v>14</v>
      </c>
      <c r="T6" t="s">
        <v>44</v>
      </c>
      <c r="U6">
        <v>2</v>
      </c>
    </row>
    <row r="7" spans="1:26" x14ac:dyDescent="0.2">
      <c r="A7">
        <v>2024</v>
      </c>
      <c r="B7" s="2" t="s">
        <v>33</v>
      </c>
      <c r="C7">
        <v>94</v>
      </c>
      <c r="D7">
        <v>0.72699999999999998</v>
      </c>
      <c r="E7" s="12">
        <v>76.3</v>
      </c>
      <c r="F7">
        <v>4.76</v>
      </c>
      <c r="G7">
        <v>15.7</v>
      </c>
      <c r="H7">
        <v>3.85</v>
      </c>
      <c r="I7">
        <v>50</v>
      </c>
      <c r="J7">
        <v>40</v>
      </c>
      <c r="K7" s="12">
        <v>5.3</v>
      </c>
      <c r="L7">
        <v>-30.41</v>
      </c>
      <c r="M7">
        <v>71.599999999999994</v>
      </c>
      <c r="N7">
        <f t="shared" si="0"/>
        <v>29.933199999999999</v>
      </c>
      <c r="O7">
        <f t="shared" si="1"/>
        <v>12</v>
      </c>
      <c r="P7">
        <v>6</v>
      </c>
      <c r="R7">
        <f t="shared" si="2"/>
        <v>6</v>
      </c>
      <c r="S7" s="3" t="s">
        <v>32</v>
      </c>
      <c r="T7" t="s">
        <v>52</v>
      </c>
      <c r="U7">
        <v>6</v>
      </c>
    </row>
    <row r="8" spans="1:26" x14ac:dyDescent="0.2">
      <c r="A8">
        <v>2024</v>
      </c>
      <c r="B8" s="2" t="s">
        <v>3</v>
      </c>
      <c r="C8">
        <v>121</v>
      </c>
      <c r="D8">
        <v>0.79500000000000004</v>
      </c>
      <c r="E8" s="12">
        <v>77.3</v>
      </c>
      <c r="F8">
        <v>4.97</v>
      </c>
      <c r="G8">
        <v>14.7</v>
      </c>
      <c r="H8">
        <v>4.08</v>
      </c>
      <c r="I8">
        <v>66</v>
      </c>
      <c r="J8">
        <v>156</v>
      </c>
      <c r="K8" s="12">
        <v>10.7</v>
      </c>
      <c r="L8">
        <v>129.94999999999999</v>
      </c>
      <c r="M8">
        <v>73.5</v>
      </c>
      <c r="N8">
        <f t="shared" si="0"/>
        <v>63.560999999999986</v>
      </c>
      <c r="O8">
        <f t="shared" si="1"/>
        <v>1</v>
      </c>
      <c r="P8">
        <v>1</v>
      </c>
      <c r="R8">
        <f t="shared" si="2"/>
        <v>7</v>
      </c>
      <c r="S8" s="3" t="s">
        <v>36</v>
      </c>
      <c r="T8" t="s">
        <v>45</v>
      </c>
      <c r="U8">
        <v>9</v>
      </c>
    </row>
    <row r="9" spans="1:26" x14ac:dyDescent="0.2">
      <c r="A9">
        <v>2024</v>
      </c>
      <c r="B9" s="4" t="s">
        <v>14</v>
      </c>
      <c r="C9">
        <v>108</v>
      </c>
      <c r="D9">
        <v>0.70199999999999996</v>
      </c>
      <c r="E9" s="12">
        <v>76.400000000000006</v>
      </c>
      <c r="F9">
        <v>5.14</v>
      </c>
      <c r="G9">
        <v>16.3</v>
      </c>
      <c r="H9">
        <v>3.67</v>
      </c>
      <c r="I9">
        <v>3</v>
      </c>
      <c r="J9">
        <v>113</v>
      </c>
      <c r="K9" s="12">
        <v>10.1</v>
      </c>
      <c r="L9">
        <v>63.22</v>
      </c>
      <c r="M9">
        <v>72.5</v>
      </c>
      <c r="N9">
        <f t="shared" si="0"/>
        <v>44.409700000000008</v>
      </c>
      <c r="O9">
        <f t="shared" si="1"/>
        <v>5</v>
      </c>
      <c r="P9">
        <v>7</v>
      </c>
      <c r="R9">
        <f t="shared" si="2"/>
        <v>8</v>
      </c>
      <c r="S9" s="15" t="s">
        <v>35</v>
      </c>
      <c r="T9" t="s">
        <v>44</v>
      </c>
      <c r="U9">
        <v>4</v>
      </c>
    </row>
    <row r="10" spans="1:26" x14ac:dyDescent="0.2">
      <c r="A10">
        <v>2024</v>
      </c>
      <c r="B10" s="6" t="s">
        <v>34</v>
      </c>
      <c r="C10">
        <v>102</v>
      </c>
      <c r="D10">
        <v>0.75700000000000001</v>
      </c>
      <c r="E10" s="12">
        <v>77.7</v>
      </c>
      <c r="F10">
        <v>13.14</v>
      </c>
      <c r="G10">
        <v>14.5</v>
      </c>
      <c r="H10">
        <v>4.1100000000000003</v>
      </c>
      <c r="I10">
        <v>64</v>
      </c>
      <c r="J10">
        <v>136</v>
      </c>
      <c r="K10" s="12">
        <v>19.7</v>
      </c>
      <c r="L10">
        <v>49.1</v>
      </c>
      <c r="M10">
        <v>78.099999999999994</v>
      </c>
      <c r="N10">
        <f t="shared" si="0"/>
        <v>52.3262</v>
      </c>
      <c r="O10">
        <f t="shared" si="1"/>
        <v>3</v>
      </c>
      <c r="P10">
        <v>9</v>
      </c>
      <c r="R10">
        <f t="shared" si="2"/>
        <v>9</v>
      </c>
      <c r="S10" s="3" t="s">
        <v>5</v>
      </c>
      <c r="T10" t="s">
        <v>52</v>
      </c>
      <c r="U10">
        <v>5</v>
      </c>
    </row>
    <row r="11" spans="1:26" x14ac:dyDescent="0.2">
      <c r="A11">
        <v>2024</v>
      </c>
      <c r="B11" s="15" t="s">
        <v>35</v>
      </c>
      <c r="C11">
        <v>108</v>
      </c>
      <c r="D11">
        <v>0.89100000000000001</v>
      </c>
      <c r="E11" s="12">
        <v>81.599999999999994</v>
      </c>
      <c r="F11">
        <v>0.19</v>
      </c>
      <c r="G11">
        <v>16.399999999999999</v>
      </c>
      <c r="H11">
        <v>3.88</v>
      </c>
      <c r="I11">
        <v>-8</v>
      </c>
      <c r="J11">
        <v>91</v>
      </c>
      <c r="K11" s="12">
        <v>4.7</v>
      </c>
      <c r="L11">
        <v>63.24</v>
      </c>
      <c r="M11">
        <v>72.7</v>
      </c>
      <c r="N11">
        <f t="shared" si="0"/>
        <v>40.387599999999992</v>
      </c>
      <c r="O11">
        <f t="shared" si="1"/>
        <v>8</v>
      </c>
      <c r="P11">
        <v>5</v>
      </c>
      <c r="R11">
        <f t="shared" si="2"/>
        <v>10</v>
      </c>
      <c r="S11" s="5" t="s">
        <v>10</v>
      </c>
      <c r="T11" t="s">
        <v>46</v>
      </c>
      <c r="U11">
        <v>11</v>
      </c>
    </row>
    <row r="12" spans="1:26" x14ac:dyDescent="0.2">
      <c r="A12">
        <v>2024</v>
      </c>
      <c r="B12" s="4" t="s">
        <v>6</v>
      </c>
      <c r="C12">
        <v>99</v>
      </c>
      <c r="D12">
        <v>0.63800000000000001</v>
      </c>
      <c r="E12" s="12">
        <v>74.7</v>
      </c>
      <c r="F12">
        <v>5.85</v>
      </c>
      <c r="G12">
        <v>18.5</v>
      </c>
      <c r="H12">
        <v>3.5</v>
      </c>
      <c r="I12">
        <v>35</v>
      </c>
      <c r="J12">
        <v>97</v>
      </c>
      <c r="K12" s="12">
        <v>-10.3</v>
      </c>
      <c r="L12">
        <v>-25.28</v>
      </c>
      <c r="M12">
        <v>75.3</v>
      </c>
      <c r="N12">
        <f t="shared" si="0"/>
        <v>35.173300000000005</v>
      </c>
      <c r="O12">
        <f t="shared" si="1"/>
        <v>11</v>
      </c>
      <c r="P12">
        <v>12</v>
      </c>
      <c r="R12">
        <f t="shared" si="2"/>
        <v>11</v>
      </c>
      <c r="S12" s="4" t="s">
        <v>6</v>
      </c>
      <c r="T12" t="s">
        <v>51</v>
      </c>
      <c r="U12">
        <v>10</v>
      </c>
    </row>
    <row r="13" spans="1:26" x14ac:dyDescent="0.2">
      <c r="A13">
        <v>2024</v>
      </c>
      <c r="B13" s="3" t="s">
        <v>36</v>
      </c>
      <c r="C13">
        <v>108</v>
      </c>
      <c r="D13">
        <v>0.77400000000000002</v>
      </c>
      <c r="E13" s="12">
        <v>76.900000000000006</v>
      </c>
      <c r="F13">
        <v>0.97</v>
      </c>
      <c r="G13">
        <v>14.3</v>
      </c>
      <c r="H13">
        <v>4.09</v>
      </c>
      <c r="I13">
        <v>18</v>
      </c>
      <c r="J13">
        <v>71</v>
      </c>
      <c r="K13" s="12">
        <v>-7.8</v>
      </c>
      <c r="L13">
        <v>69.290000000000006</v>
      </c>
      <c r="M13">
        <v>69.900000000000006</v>
      </c>
      <c r="N13">
        <f t="shared" si="0"/>
        <v>40.477399999999996</v>
      </c>
      <c r="O13">
        <f t="shared" si="1"/>
        <v>7</v>
      </c>
      <c r="P13">
        <v>3</v>
      </c>
      <c r="R13">
        <f t="shared" si="2"/>
        <v>12</v>
      </c>
      <c r="S13" s="2" t="s">
        <v>33</v>
      </c>
      <c r="T13" t="s">
        <v>46</v>
      </c>
      <c r="U13">
        <v>12</v>
      </c>
    </row>
    <row r="16" spans="1:26" x14ac:dyDescent="0.2">
      <c r="A16" s="14" t="s">
        <v>0</v>
      </c>
      <c r="B16" s="14" t="s">
        <v>1</v>
      </c>
      <c r="C16" s="14" t="s">
        <v>19</v>
      </c>
      <c r="D16" s="14" t="s">
        <v>22</v>
      </c>
      <c r="E16" s="14" t="s">
        <v>20</v>
      </c>
      <c r="F16" s="14" t="s">
        <v>23</v>
      </c>
      <c r="G16" s="14" t="s">
        <v>24</v>
      </c>
      <c r="H16" s="14" t="s">
        <v>21</v>
      </c>
      <c r="I16" s="14" t="s">
        <v>2</v>
      </c>
      <c r="J16" s="14" t="s">
        <v>25</v>
      </c>
      <c r="K16" s="14" t="s">
        <v>26</v>
      </c>
      <c r="L16" s="14" t="s">
        <v>27</v>
      </c>
      <c r="M16" s="14" t="s">
        <v>28</v>
      </c>
      <c r="N16" s="14" t="s">
        <v>29</v>
      </c>
      <c r="O16" s="14" t="s">
        <v>30</v>
      </c>
      <c r="P16" s="14" t="s">
        <v>37</v>
      </c>
      <c r="R16" s="14" t="s">
        <v>38</v>
      </c>
      <c r="S16" s="14" t="s">
        <v>1</v>
      </c>
      <c r="T16" s="14" t="s">
        <v>39</v>
      </c>
      <c r="U16" s="14" t="s">
        <v>53</v>
      </c>
      <c r="W16" s="1" t="s">
        <v>59</v>
      </c>
      <c r="X16" s="1" t="s">
        <v>60</v>
      </c>
      <c r="Y16" s="1" t="s">
        <v>61</v>
      </c>
      <c r="Z16" s="1" t="s">
        <v>64</v>
      </c>
    </row>
    <row r="17" spans="1:26" x14ac:dyDescent="0.2">
      <c r="A17">
        <v>2023</v>
      </c>
      <c r="B17" s="3" t="s">
        <v>32</v>
      </c>
      <c r="C17">
        <v>107</v>
      </c>
      <c r="D17">
        <v>0.83599999999999997</v>
      </c>
      <c r="E17" s="13">
        <v>0.77200000000000002</v>
      </c>
      <c r="F17">
        <v>5.46</v>
      </c>
      <c r="G17" s="13">
        <v>0.157</v>
      </c>
      <c r="H17">
        <v>4.08</v>
      </c>
      <c r="I17">
        <v>34</v>
      </c>
      <c r="J17">
        <v>129</v>
      </c>
      <c r="K17">
        <v>16.100000000000001</v>
      </c>
      <c r="L17">
        <v>76.42</v>
      </c>
      <c r="M17" s="13">
        <v>0.72399999999999998</v>
      </c>
      <c r="N17">
        <f>(0.15)*C17+(0.1)*D17+(0.05)*E17+(0.15)*F17+(0.1)*G17+(0.05)*(1-H17)+(0.1)*I17+(0.1)*J17+(0.05)*K17+(0.1)*L17+(0.05)*M17</f>
        <v>41.636099999999999</v>
      </c>
      <c r="O17">
        <f>_xlfn.RANK.EQ(N17,N$17:N$28,0)</f>
        <v>5</v>
      </c>
      <c r="P17">
        <v>8</v>
      </c>
      <c r="R17">
        <v>1</v>
      </c>
      <c r="S17" s="4" t="s">
        <v>6</v>
      </c>
      <c r="T17" t="s">
        <v>44</v>
      </c>
      <c r="U17">
        <v>1</v>
      </c>
      <c r="W17">
        <f>R19+R20+R21+R22+R23+R24</f>
        <v>33</v>
      </c>
      <c r="X17">
        <f>R17+R18+R25+R26+R27+R28</f>
        <v>45</v>
      </c>
      <c r="Y17" t="s">
        <v>63</v>
      </c>
      <c r="Z17" t="s">
        <v>63</v>
      </c>
    </row>
    <row r="18" spans="1:26" x14ac:dyDescent="0.2">
      <c r="A18">
        <v>2023</v>
      </c>
      <c r="B18" s="3" t="s">
        <v>5</v>
      </c>
      <c r="C18">
        <v>111</v>
      </c>
      <c r="D18">
        <v>0.76700000000000002</v>
      </c>
      <c r="E18" s="13">
        <v>0.78200000000000003</v>
      </c>
      <c r="F18">
        <v>3.92</v>
      </c>
      <c r="G18" s="13">
        <v>0.151</v>
      </c>
      <c r="H18">
        <v>4.3</v>
      </c>
      <c r="I18">
        <v>15</v>
      </c>
      <c r="J18">
        <v>129</v>
      </c>
      <c r="K18">
        <v>-9.3000000000000007</v>
      </c>
      <c r="L18">
        <v>85.7</v>
      </c>
      <c r="M18" s="13">
        <v>0.76600000000000001</v>
      </c>
      <c r="N18">
        <f t="shared" ref="N18:N28" si="3">(0.15)*C18+(0.1)*D18+(0.05)*E18+(0.15)*F18+(0.1)*G18+(0.05)*(1-H18)+(0.1)*I18+(0.1)*J18+(0.05)*K18+(0.1)*L18+(0.05)*M18</f>
        <v>39.747199999999999</v>
      </c>
      <c r="O18">
        <f t="shared" ref="O18:O28" si="4">_xlfn.RANK.EQ(N18,N$17:N$28,0)</f>
        <v>6</v>
      </c>
      <c r="P18">
        <v>3</v>
      </c>
      <c r="R18">
        <v>2</v>
      </c>
      <c r="S18" s="2" t="s">
        <v>3</v>
      </c>
      <c r="T18" t="s">
        <v>44</v>
      </c>
      <c r="U18">
        <v>2</v>
      </c>
    </row>
    <row r="19" spans="1:26" x14ac:dyDescent="0.2">
      <c r="A19">
        <v>2023</v>
      </c>
      <c r="B19" s="4" t="s">
        <v>47</v>
      </c>
      <c r="C19">
        <v>105</v>
      </c>
      <c r="D19">
        <v>0.73</v>
      </c>
      <c r="E19" s="13">
        <v>0.74099999999999999</v>
      </c>
      <c r="F19">
        <v>4.03</v>
      </c>
      <c r="G19" s="13">
        <v>0.185</v>
      </c>
      <c r="H19">
        <v>3.94</v>
      </c>
      <c r="I19">
        <v>33</v>
      </c>
      <c r="J19">
        <v>119</v>
      </c>
      <c r="K19">
        <v>-5.4</v>
      </c>
      <c r="L19">
        <v>23.42</v>
      </c>
      <c r="M19" s="13">
        <v>0.73299999999999998</v>
      </c>
      <c r="N19">
        <f t="shared" si="3"/>
        <v>33.644700000000007</v>
      </c>
      <c r="O19">
        <f t="shared" si="4"/>
        <v>7</v>
      </c>
      <c r="P19">
        <v>6</v>
      </c>
      <c r="R19">
        <v>3</v>
      </c>
      <c r="S19" s="2" t="s">
        <v>48</v>
      </c>
      <c r="T19" t="s">
        <v>52</v>
      </c>
      <c r="U19">
        <v>5</v>
      </c>
    </row>
    <row r="20" spans="1:26" x14ac:dyDescent="0.2">
      <c r="A20">
        <v>2023</v>
      </c>
      <c r="B20" s="2" t="s">
        <v>48</v>
      </c>
      <c r="C20">
        <v>114</v>
      </c>
      <c r="D20">
        <v>0.82599999999999996</v>
      </c>
      <c r="E20" s="13">
        <v>0.745</v>
      </c>
      <c r="F20">
        <v>2.31</v>
      </c>
      <c r="G20" s="13">
        <v>0.17799999999999999</v>
      </c>
      <c r="H20">
        <v>3.84</v>
      </c>
      <c r="I20">
        <v>25</v>
      </c>
      <c r="J20">
        <v>195</v>
      </c>
      <c r="K20">
        <v>6.6</v>
      </c>
      <c r="L20">
        <v>153.33000000000001</v>
      </c>
      <c r="M20" s="13">
        <v>0.72</v>
      </c>
      <c r="N20">
        <f t="shared" si="3"/>
        <v>55.141149999999996</v>
      </c>
      <c r="O20">
        <f t="shared" si="4"/>
        <v>3</v>
      </c>
      <c r="P20">
        <v>9</v>
      </c>
      <c r="R20">
        <v>4</v>
      </c>
      <c r="S20" s="2" t="s">
        <v>4</v>
      </c>
      <c r="T20" t="s">
        <v>40</v>
      </c>
      <c r="U20">
        <v>8</v>
      </c>
    </row>
    <row r="21" spans="1:26" x14ac:dyDescent="0.2">
      <c r="A21">
        <v>2023</v>
      </c>
      <c r="B21" s="2" t="s">
        <v>4</v>
      </c>
      <c r="C21">
        <v>116</v>
      </c>
      <c r="D21">
        <v>0.68700000000000006</v>
      </c>
      <c r="E21" s="13">
        <v>0.77900000000000003</v>
      </c>
      <c r="F21">
        <v>-2.5499999999999998</v>
      </c>
      <c r="G21" s="13">
        <v>0.14299999999999999</v>
      </c>
      <c r="H21">
        <v>4.3499999999999996</v>
      </c>
      <c r="I21" s="11">
        <v>35</v>
      </c>
      <c r="J21">
        <v>165</v>
      </c>
      <c r="K21">
        <v>-2.5499999999999998</v>
      </c>
      <c r="L21">
        <v>127.43</v>
      </c>
      <c r="M21" s="13">
        <v>0.68500000000000005</v>
      </c>
      <c r="N21">
        <f t="shared" si="3"/>
        <v>49.621699999999997</v>
      </c>
      <c r="O21">
        <f t="shared" si="4"/>
        <v>4</v>
      </c>
      <c r="P21">
        <v>1</v>
      </c>
      <c r="R21">
        <v>5</v>
      </c>
      <c r="S21" s="3" t="s">
        <v>32</v>
      </c>
      <c r="T21" t="s">
        <v>46</v>
      </c>
      <c r="U21">
        <v>4</v>
      </c>
    </row>
    <row r="22" spans="1:26" x14ac:dyDescent="0.2">
      <c r="A22">
        <v>2023</v>
      </c>
      <c r="B22" s="16" t="s">
        <v>49</v>
      </c>
      <c r="C22">
        <v>105</v>
      </c>
      <c r="D22">
        <v>0.72599999999999998</v>
      </c>
      <c r="E22" s="13">
        <v>0.78500000000000003</v>
      </c>
      <c r="F22">
        <v>8.73</v>
      </c>
      <c r="G22" s="13">
        <v>0.17</v>
      </c>
      <c r="H22">
        <v>4.03</v>
      </c>
      <c r="I22">
        <v>85</v>
      </c>
      <c r="J22">
        <v>75</v>
      </c>
      <c r="K22">
        <v>-10.6</v>
      </c>
      <c r="L22">
        <v>-3.24</v>
      </c>
      <c r="M22" s="13">
        <v>0.747</v>
      </c>
      <c r="N22">
        <f t="shared" si="3"/>
        <v>32.220200000000006</v>
      </c>
      <c r="O22">
        <f t="shared" si="4"/>
        <v>8</v>
      </c>
      <c r="P22">
        <v>11</v>
      </c>
      <c r="R22">
        <v>6</v>
      </c>
      <c r="S22" s="3" t="s">
        <v>5</v>
      </c>
      <c r="T22" t="s">
        <v>43</v>
      </c>
      <c r="U22">
        <v>3</v>
      </c>
    </row>
    <row r="23" spans="1:26" x14ac:dyDescent="0.2">
      <c r="A23">
        <v>2023</v>
      </c>
      <c r="B23" s="4" t="s">
        <v>6</v>
      </c>
      <c r="C23">
        <v>126</v>
      </c>
      <c r="D23">
        <v>0.91200000000000003</v>
      </c>
      <c r="E23" s="13">
        <v>0.76700000000000002</v>
      </c>
      <c r="F23">
        <v>3.05</v>
      </c>
      <c r="G23" s="13">
        <v>0.16</v>
      </c>
      <c r="H23">
        <v>4.0999999999999996</v>
      </c>
      <c r="I23">
        <v>16</v>
      </c>
      <c r="J23">
        <v>231</v>
      </c>
      <c r="K23">
        <v>9.4</v>
      </c>
      <c r="L23">
        <v>189.43</v>
      </c>
      <c r="M23" s="13">
        <v>0.73499999999999999</v>
      </c>
      <c r="N23">
        <f t="shared" si="3"/>
        <v>63.497799999999998</v>
      </c>
      <c r="O23">
        <f t="shared" si="4"/>
        <v>1</v>
      </c>
      <c r="P23">
        <v>5</v>
      </c>
      <c r="R23">
        <v>7</v>
      </c>
      <c r="S23" s="4" t="s">
        <v>47</v>
      </c>
      <c r="T23" t="s">
        <v>46</v>
      </c>
      <c r="U23">
        <v>9</v>
      </c>
    </row>
    <row r="24" spans="1:26" x14ac:dyDescent="0.2">
      <c r="A24">
        <v>2023</v>
      </c>
      <c r="B24" s="2" t="s">
        <v>3</v>
      </c>
      <c r="C24">
        <v>114</v>
      </c>
      <c r="D24">
        <v>0.76200000000000001</v>
      </c>
      <c r="E24" s="13">
        <v>0.77</v>
      </c>
      <c r="F24">
        <v>6.66</v>
      </c>
      <c r="G24" s="13">
        <v>0.158</v>
      </c>
      <c r="H24">
        <v>4.1900000000000004</v>
      </c>
      <c r="I24">
        <v>57</v>
      </c>
      <c r="J24">
        <v>207</v>
      </c>
      <c r="K24">
        <v>0.3</v>
      </c>
      <c r="L24">
        <v>162.58000000000001</v>
      </c>
      <c r="M24" s="13">
        <v>0.73399999999999999</v>
      </c>
      <c r="N24">
        <f t="shared" si="3"/>
        <v>60.779700000000005</v>
      </c>
      <c r="O24">
        <f t="shared" si="4"/>
        <v>2</v>
      </c>
      <c r="P24">
        <v>7</v>
      </c>
      <c r="R24">
        <v>8</v>
      </c>
      <c r="S24" s="16" t="s">
        <v>49</v>
      </c>
      <c r="T24" t="s">
        <v>52</v>
      </c>
      <c r="U24">
        <v>7</v>
      </c>
    </row>
    <row r="25" spans="1:26" x14ac:dyDescent="0.2">
      <c r="A25">
        <v>2023</v>
      </c>
      <c r="B25" s="6" t="s">
        <v>34</v>
      </c>
      <c r="C25">
        <v>92</v>
      </c>
      <c r="D25">
        <v>0.68799999999999994</v>
      </c>
      <c r="E25" s="13">
        <v>0.76400000000000001</v>
      </c>
      <c r="F25">
        <v>11.73</v>
      </c>
      <c r="G25" s="13">
        <v>0.156</v>
      </c>
      <c r="H25">
        <v>4.13</v>
      </c>
      <c r="I25">
        <v>68</v>
      </c>
      <c r="J25">
        <v>81</v>
      </c>
      <c r="K25">
        <v>6</v>
      </c>
      <c r="L25">
        <v>-32.96</v>
      </c>
      <c r="M25" s="13">
        <v>0.76400000000000001</v>
      </c>
      <c r="N25">
        <f t="shared" si="3"/>
        <v>27.467800000000004</v>
      </c>
      <c r="O25">
        <f t="shared" si="4"/>
        <v>9</v>
      </c>
      <c r="P25">
        <v>10</v>
      </c>
      <c r="R25">
        <v>9</v>
      </c>
      <c r="S25" s="6" t="s">
        <v>34</v>
      </c>
      <c r="T25" t="s">
        <v>51</v>
      </c>
      <c r="U25">
        <v>10</v>
      </c>
    </row>
    <row r="26" spans="1:26" x14ac:dyDescent="0.2">
      <c r="A26">
        <v>2023</v>
      </c>
      <c r="B26" s="4" t="s">
        <v>14</v>
      </c>
      <c r="C26">
        <v>107</v>
      </c>
      <c r="D26">
        <v>0.76600000000000001</v>
      </c>
      <c r="E26" s="13">
        <v>0.748</v>
      </c>
      <c r="F26">
        <v>5.01</v>
      </c>
      <c r="G26" s="13">
        <v>0.16200000000000001</v>
      </c>
      <c r="H26">
        <v>4.0199999999999996</v>
      </c>
      <c r="I26">
        <v>-30</v>
      </c>
      <c r="J26">
        <v>81</v>
      </c>
      <c r="K26">
        <v>10.3</v>
      </c>
      <c r="L26">
        <v>32.18</v>
      </c>
      <c r="M26" s="13">
        <v>0.73299999999999998</v>
      </c>
      <c r="N26">
        <f t="shared" si="3"/>
        <v>25.650350000000007</v>
      </c>
      <c r="O26">
        <f t="shared" si="4"/>
        <v>10</v>
      </c>
      <c r="P26">
        <v>4</v>
      </c>
      <c r="R26">
        <v>10</v>
      </c>
      <c r="S26" s="4" t="s">
        <v>14</v>
      </c>
      <c r="T26" t="s">
        <v>45</v>
      </c>
      <c r="U26">
        <v>6</v>
      </c>
    </row>
    <row r="27" spans="1:26" x14ac:dyDescent="0.2">
      <c r="A27">
        <v>2023</v>
      </c>
      <c r="B27" s="16" t="s">
        <v>16</v>
      </c>
      <c r="C27">
        <v>90</v>
      </c>
      <c r="D27">
        <v>0.755</v>
      </c>
      <c r="E27" s="13">
        <v>0.77500000000000002</v>
      </c>
      <c r="F27">
        <v>3.83</v>
      </c>
      <c r="G27" s="13">
        <v>0.16</v>
      </c>
      <c r="H27">
        <v>4.07</v>
      </c>
      <c r="I27">
        <v>-11</v>
      </c>
      <c r="J27">
        <v>-57</v>
      </c>
      <c r="K27">
        <v>-4.5999999999999996</v>
      </c>
      <c r="L27">
        <v>-93.92</v>
      </c>
      <c r="M27" s="13">
        <v>0.71</v>
      </c>
      <c r="N27">
        <f t="shared" si="3"/>
        <v>-2.3352499999999994</v>
      </c>
      <c r="O27">
        <f t="shared" si="4"/>
        <v>12</v>
      </c>
      <c r="P27">
        <v>12</v>
      </c>
      <c r="R27">
        <v>11</v>
      </c>
      <c r="S27" s="4" t="s">
        <v>18</v>
      </c>
      <c r="T27" t="s">
        <v>41</v>
      </c>
      <c r="U27">
        <v>11</v>
      </c>
    </row>
    <row r="28" spans="1:26" x14ac:dyDescent="0.2">
      <c r="A28">
        <v>2023</v>
      </c>
      <c r="B28" s="4" t="s">
        <v>18</v>
      </c>
      <c r="C28">
        <v>98</v>
      </c>
      <c r="D28">
        <v>0.82199999999999995</v>
      </c>
      <c r="E28" s="13">
        <v>0.79300000000000004</v>
      </c>
      <c r="F28">
        <v>0.41</v>
      </c>
      <c r="G28" s="13">
        <v>0.13500000000000001</v>
      </c>
      <c r="H28">
        <v>4.3600000000000003</v>
      </c>
      <c r="I28">
        <v>46</v>
      </c>
      <c r="J28">
        <v>-15</v>
      </c>
      <c r="K28">
        <v>18.899999999999999</v>
      </c>
      <c r="L28">
        <v>-13.43</v>
      </c>
      <c r="M28" s="13">
        <v>0.72099999999999997</v>
      </c>
      <c r="N28">
        <f t="shared" si="3"/>
        <v>17.466900000000003</v>
      </c>
      <c r="O28">
        <f t="shared" si="4"/>
        <v>11</v>
      </c>
      <c r="P28">
        <v>2</v>
      </c>
      <c r="R28">
        <v>12</v>
      </c>
      <c r="S28" s="16" t="s">
        <v>16</v>
      </c>
      <c r="T28" t="s">
        <v>51</v>
      </c>
      <c r="U28">
        <v>12</v>
      </c>
    </row>
    <row r="31" spans="1:26" x14ac:dyDescent="0.2">
      <c r="A31" s="1" t="s">
        <v>0</v>
      </c>
      <c r="B31" s="1" t="s">
        <v>1</v>
      </c>
      <c r="C31" s="14" t="s">
        <v>19</v>
      </c>
      <c r="D31" s="14" t="s">
        <v>22</v>
      </c>
      <c r="E31" s="14" t="s">
        <v>20</v>
      </c>
      <c r="F31" s="14" t="s">
        <v>23</v>
      </c>
      <c r="G31" s="14" t="s">
        <v>24</v>
      </c>
      <c r="H31" s="14" t="s">
        <v>21</v>
      </c>
      <c r="I31" s="14" t="s">
        <v>2</v>
      </c>
      <c r="J31" s="14" t="s">
        <v>25</v>
      </c>
      <c r="K31" s="14" t="s">
        <v>26</v>
      </c>
      <c r="L31" s="14" t="s">
        <v>27</v>
      </c>
      <c r="M31" s="14" t="s">
        <v>28</v>
      </c>
      <c r="N31" s="14" t="s">
        <v>29</v>
      </c>
      <c r="O31" s="14" t="s">
        <v>30</v>
      </c>
      <c r="P31" s="14" t="s">
        <v>37</v>
      </c>
      <c r="R31" s="14" t="s">
        <v>38</v>
      </c>
      <c r="S31" s="1" t="s">
        <v>1</v>
      </c>
      <c r="T31" s="14" t="s">
        <v>39</v>
      </c>
      <c r="U31" s="14" t="s">
        <v>53</v>
      </c>
      <c r="W31" s="1" t="s">
        <v>59</v>
      </c>
      <c r="X31" s="1" t="s">
        <v>60</v>
      </c>
      <c r="Y31" s="1" t="s">
        <v>61</v>
      </c>
      <c r="Z31" s="1" t="s">
        <v>64</v>
      </c>
    </row>
    <row r="32" spans="1:26" x14ac:dyDescent="0.2">
      <c r="A32">
        <v>2022</v>
      </c>
      <c r="B32" s="19" t="s">
        <v>5</v>
      </c>
      <c r="C32" s="10">
        <v>111</v>
      </c>
      <c r="D32">
        <v>0.80900000000000005</v>
      </c>
      <c r="E32" s="13">
        <v>0.78700000000000003</v>
      </c>
      <c r="F32">
        <v>8.33</v>
      </c>
      <c r="G32" s="13">
        <v>0.182</v>
      </c>
      <c r="H32">
        <v>3.55</v>
      </c>
      <c r="I32" s="11">
        <v>67</v>
      </c>
      <c r="J32">
        <v>219</v>
      </c>
      <c r="K32" s="12">
        <v>-5.7</v>
      </c>
      <c r="L32">
        <v>64.16</v>
      </c>
      <c r="M32" s="13">
        <v>0.76800000000000002</v>
      </c>
      <c r="N32">
        <f>(0.15)*C32+(0.1)*D32+(0.05)*E32+(0.15)*F32+(0.1)*G32+(0.05)*(1-H32)+(0.1)*I32+(0.1)*J32+(0.05)*K32+(0.1)*L32+(0.05)*M32</f>
        <v>52.679850000000009</v>
      </c>
      <c r="O32">
        <f>_xlfn.RANK.EQ(N32,N$32:N$43,0)</f>
        <v>3</v>
      </c>
      <c r="P32">
        <v>1</v>
      </c>
      <c r="R32">
        <v>1</v>
      </c>
      <c r="S32" s="2" t="s">
        <v>3</v>
      </c>
      <c r="T32" t="s">
        <v>44</v>
      </c>
      <c r="U32">
        <v>1</v>
      </c>
      <c r="W32">
        <f>R33+R34+R38+R39+R40+R42</f>
        <v>40</v>
      </c>
      <c r="X32">
        <f>R32+R35+R36+R37+R43</f>
        <v>28</v>
      </c>
      <c r="Y32" t="s">
        <v>62</v>
      </c>
      <c r="Z32" t="s">
        <v>63</v>
      </c>
    </row>
    <row r="33" spans="1:26" x14ac:dyDescent="0.2">
      <c r="A33">
        <v>2022</v>
      </c>
      <c r="B33" s="6" t="s">
        <v>13</v>
      </c>
      <c r="C33" s="10">
        <v>112</v>
      </c>
      <c r="D33">
        <v>0.76400000000000001</v>
      </c>
      <c r="E33" s="13">
        <v>0.75800000000000001</v>
      </c>
      <c r="F33">
        <v>6.8</v>
      </c>
      <c r="G33" s="13">
        <v>0.17100000000000001</v>
      </c>
      <c r="H33">
        <v>3.64</v>
      </c>
      <c r="I33">
        <v>129</v>
      </c>
      <c r="J33">
        <v>240</v>
      </c>
      <c r="K33">
        <v>-6.2</v>
      </c>
      <c r="L33">
        <v>119.44</v>
      </c>
      <c r="M33" s="13">
        <v>0.755</v>
      </c>
      <c r="N33">
        <f t="shared" ref="N33:N43" si="5">(0.15)*C33+(0.1)*D33+(0.05)*E33+(0.15)*F33+(0.1)*G33+(0.05)*(1-H33)+(0.1)*I33+(0.1)*J33+(0.05)*K33+(0.1)*L33+(0.05)*M33</f>
        <v>66.391149999999996</v>
      </c>
      <c r="O33">
        <f t="shared" ref="O33:O43" si="6">_xlfn.RANK.EQ(N33,N$32:N$43,0)</f>
        <v>2</v>
      </c>
      <c r="P33">
        <v>4</v>
      </c>
      <c r="R33">
        <f>R32+1</f>
        <v>2</v>
      </c>
      <c r="S33" s="6" t="s">
        <v>13</v>
      </c>
      <c r="T33" t="s">
        <v>43</v>
      </c>
      <c r="U33">
        <v>3</v>
      </c>
    </row>
    <row r="34" spans="1:26" x14ac:dyDescent="0.2">
      <c r="A34">
        <v>2022</v>
      </c>
      <c r="B34" s="4" t="s">
        <v>31</v>
      </c>
      <c r="C34" s="10">
        <v>102</v>
      </c>
      <c r="D34">
        <v>0.73799999999999999</v>
      </c>
      <c r="E34" s="13">
        <v>0.80800000000000005</v>
      </c>
      <c r="F34">
        <v>10.41</v>
      </c>
      <c r="G34" s="13">
        <v>0.159</v>
      </c>
      <c r="H34">
        <v>3.78</v>
      </c>
      <c r="I34">
        <v>79</v>
      </c>
      <c r="J34">
        <v>64</v>
      </c>
      <c r="K34">
        <v>23.2</v>
      </c>
      <c r="L34">
        <v>-9.66</v>
      </c>
      <c r="M34" s="13">
        <v>0.745</v>
      </c>
      <c r="N34">
        <f t="shared" si="5"/>
        <v>31.383849999999995</v>
      </c>
      <c r="O34">
        <f t="shared" si="6"/>
        <v>8</v>
      </c>
      <c r="P34">
        <v>5</v>
      </c>
      <c r="R34">
        <f t="shared" ref="R34:R43" si="7">R33+1</f>
        <v>3</v>
      </c>
      <c r="S34" s="19" t="s">
        <v>5</v>
      </c>
      <c r="T34" t="s">
        <v>40</v>
      </c>
      <c r="U34">
        <v>2</v>
      </c>
    </row>
    <row r="35" spans="1:26" x14ac:dyDescent="0.2">
      <c r="A35">
        <v>2022</v>
      </c>
      <c r="B35" s="16" t="s">
        <v>49</v>
      </c>
      <c r="C35" s="10">
        <v>117</v>
      </c>
      <c r="D35">
        <v>0.72599999999999998</v>
      </c>
      <c r="E35" s="13">
        <v>0.77700000000000002</v>
      </c>
      <c r="F35">
        <v>3.15</v>
      </c>
      <c r="G35" s="13">
        <v>0.16</v>
      </c>
      <c r="H35">
        <v>3.84</v>
      </c>
      <c r="I35">
        <v>44</v>
      </c>
      <c r="J35">
        <v>96</v>
      </c>
      <c r="K35">
        <v>-3.1</v>
      </c>
      <c r="L35">
        <v>94.98</v>
      </c>
      <c r="M35" s="13">
        <v>0.74399999999999999</v>
      </c>
      <c r="N35">
        <f t="shared" si="5"/>
        <v>41.388149999999996</v>
      </c>
      <c r="O35">
        <f t="shared" si="6"/>
        <v>7</v>
      </c>
      <c r="P35">
        <v>12</v>
      </c>
      <c r="R35">
        <f t="shared" si="7"/>
        <v>4</v>
      </c>
      <c r="S35" s="4" t="s">
        <v>12</v>
      </c>
      <c r="T35" t="s">
        <v>51</v>
      </c>
      <c r="U35">
        <v>7</v>
      </c>
    </row>
    <row r="36" spans="1:26" x14ac:dyDescent="0.2">
      <c r="A36">
        <v>2022</v>
      </c>
      <c r="B36" s="7" t="s">
        <v>50</v>
      </c>
      <c r="C36" s="10">
        <v>106</v>
      </c>
      <c r="D36">
        <v>0.73799999999999999</v>
      </c>
      <c r="E36" s="13">
        <v>0.76900000000000002</v>
      </c>
      <c r="F36">
        <v>7.08</v>
      </c>
      <c r="G36" s="13">
        <v>0.158</v>
      </c>
      <c r="H36">
        <v>3.93</v>
      </c>
      <c r="I36">
        <v>36</v>
      </c>
      <c r="J36">
        <v>67</v>
      </c>
      <c r="K36">
        <v>2</v>
      </c>
      <c r="L36">
        <v>35.049999999999997</v>
      </c>
      <c r="M36" s="13">
        <v>0.753</v>
      </c>
      <c r="N36">
        <f t="shared" si="5"/>
        <v>30.886199999999999</v>
      </c>
      <c r="O36">
        <f t="shared" si="6"/>
        <v>9</v>
      </c>
      <c r="P36">
        <v>8</v>
      </c>
      <c r="R36">
        <f t="shared" si="7"/>
        <v>5</v>
      </c>
      <c r="S36" s="3" t="s">
        <v>36</v>
      </c>
      <c r="T36" t="s">
        <v>51</v>
      </c>
      <c r="U36">
        <v>5</v>
      </c>
    </row>
    <row r="37" spans="1:26" x14ac:dyDescent="0.2">
      <c r="A37">
        <v>2022</v>
      </c>
      <c r="B37" s="2" t="s">
        <v>48</v>
      </c>
      <c r="C37" s="10">
        <v>99</v>
      </c>
      <c r="D37">
        <v>0.66600000000000004</v>
      </c>
      <c r="E37" s="13">
        <v>0.754</v>
      </c>
      <c r="F37">
        <v>2.78</v>
      </c>
      <c r="G37" s="13">
        <v>0.16900000000000001</v>
      </c>
      <c r="H37">
        <v>3.71</v>
      </c>
      <c r="I37">
        <v>15</v>
      </c>
      <c r="J37">
        <v>52</v>
      </c>
      <c r="K37">
        <v>3</v>
      </c>
      <c r="L37">
        <v>0.05</v>
      </c>
      <c r="M37" s="13">
        <v>0.74299999999999999</v>
      </c>
      <c r="N37">
        <f t="shared" si="5"/>
        <v>22.144849999999995</v>
      </c>
      <c r="O37">
        <f t="shared" si="6"/>
        <v>11</v>
      </c>
      <c r="P37">
        <v>11</v>
      </c>
      <c r="R37">
        <f t="shared" si="7"/>
        <v>6</v>
      </c>
      <c r="S37" s="4" t="s">
        <v>6</v>
      </c>
      <c r="T37" t="s">
        <v>44</v>
      </c>
      <c r="U37">
        <v>4</v>
      </c>
    </row>
    <row r="38" spans="1:26" x14ac:dyDescent="0.2">
      <c r="A38">
        <v>2022</v>
      </c>
      <c r="B38" s="2" t="s">
        <v>3</v>
      </c>
      <c r="C38" s="10">
        <v>115</v>
      </c>
      <c r="D38">
        <v>0.874</v>
      </c>
      <c r="E38" s="13">
        <v>0.76800000000000002</v>
      </c>
      <c r="F38">
        <v>6.69</v>
      </c>
      <c r="G38" s="13">
        <v>0.18</v>
      </c>
      <c r="H38">
        <v>3.67</v>
      </c>
      <c r="I38">
        <v>86</v>
      </c>
      <c r="J38">
        <v>334</v>
      </c>
      <c r="K38">
        <v>9</v>
      </c>
      <c r="L38">
        <v>151.44</v>
      </c>
      <c r="M38" s="13">
        <v>0.76700000000000002</v>
      </c>
      <c r="N38">
        <f t="shared" si="5"/>
        <v>75.896149999999992</v>
      </c>
      <c r="O38">
        <f t="shared" si="6"/>
        <v>1</v>
      </c>
      <c r="P38">
        <v>7</v>
      </c>
      <c r="R38">
        <f t="shared" si="7"/>
        <v>7</v>
      </c>
      <c r="S38" s="16" t="s">
        <v>49</v>
      </c>
      <c r="T38" t="s">
        <v>52</v>
      </c>
      <c r="U38">
        <v>6</v>
      </c>
    </row>
    <row r="39" spans="1:26" x14ac:dyDescent="0.2">
      <c r="A39">
        <v>2022</v>
      </c>
      <c r="B39" s="4" t="s">
        <v>6</v>
      </c>
      <c r="C39" s="10">
        <v>109</v>
      </c>
      <c r="D39">
        <v>0.82299999999999995</v>
      </c>
      <c r="E39" s="13">
        <v>0.73799999999999999</v>
      </c>
      <c r="F39">
        <v>4.99</v>
      </c>
      <c r="G39" s="13">
        <v>0.17499999999999999</v>
      </c>
      <c r="H39">
        <v>3.58</v>
      </c>
      <c r="I39">
        <v>31</v>
      </c>
      <c r="J39">
        <v>180</v>
      </c>
      <c r="K39">
        <v>0.6</v>
      </c>
      <c r="L39">
        <v>68.89</v>
      </c>
      <c r="M39" s="13">
        <v>0.74099999999999999</v>
      </c>
      <c r="N39">
        <f t="shared" si="5"/>
        <v>45.16225</v>
      </c>
      <c r="O39">
        <f t="shared" si="6"/>
        <v>6</v>
      </c>
      <c r="P39">
        <v>6</v>
      </c>
      <c r="R39">
        <f t="shared" si="7"/>
        <v>8</v>
      </c>
      <c r="S39" s="4" t="s">
        <v>31</v>
      </c>
      <c r="T39" t="s">
        <v>46</v>
      </c>
      <c r="U39">
        <v>11</v>
      </c>
    </row>
    <row r="40" spans="1:26" x14ac:dyDescent="0.2">
      <c r="A40">
        <v>2022</v>
      </c>
      <c r="B40" s="4" t="s">
        <v>12</v>
      </c>
      <c r="C40" s="10">
        <v>112</v>
      </c>
      <c r="D40">
        <v>0.73599999999999999</v>
      </c>
      <c r="E40" s="13">
        <v>0.77700000000000002</v>
      </c>
      <c r="F40">
        <v>7.65</v>
      </c>
      <c r="G40" s="13">
        <v>0.114</v>
      </c>
      <c r="H40">
        <v>4.03</v>
      </c>
      <c r="I40">
        <v>67</v>
      </c>
      <c r="J40">
        <v>135</v>
      </c>
      <c r="K40">
        <v>3.6</v>
      </c>
      <c r="L40">
        <v>90.19</v>
      </c>
      <c r="M40" s="13">
        <v>0.752</v>
      </c>
      <c r="N40">
        <f t="shared" si="5"/>
        <v>47.356449999999995</v>
      </c>
      <c r="O40">
        <f t="shared" si="6"/>
        <v>4</v>
      </c>
      <c r="P40">
        <v>10</v>
      </c>
      <c r="R40">
        <f t="shared" si="7"/>
        <v>9</v>
      </c>
      <c r="S40" s="7" t="s">
        <v>50</v>
      </c>
      <c r="T40" t="s">
        <v>46</v>
      </c>
      <c r="U40">
        <v>8</v>
      </c>
    </row>
    <row r="41" spans="1:26" x14ac:dyDescent="0.2">
      <c r="A41">
        <v>2022</v>
      </c>
      <c r="B41" s="3" t="s">
        <v>36</v>
      </c>
      <c r="C41" s="10">
        <v>113</v>
      </c>
      <c r="D41">
        <v>0.80600000000000005</v>
      </c>
      <c r="E41" s="13">
        <v>0.78500000000000003</v>
      </c>
      <c r="F41">
        <v>3.03</v>
      </c>
      <c r="G41" s="13">
        <v>0.191</v>
      </c>
      <c r="H41">
        <v>3.45</v>
      </c>
      <c r="I41">
        <v>13</v>
      </c>
      <c r="J41">
        <v>166</v>
      </c>
      <c r="K41">
        <v>-8.1</v>
      </c>
      <c r="L41">
        <v>112.71</v>
      </c>
      <c r="M41" s="13">
        <v>0.76500000000000001</v>
      </c>
      <c r="N41">
        <f t="shared" si="5"/>
        <v>46.225200000000001</v>
      </c>
      <c r="O41">
        <f t="shared" si="6"/>
        <v>5</v>
      </c>
      <c r="P41">
        <v>9</v>
      </c>
      <c r="R41">
        <f t="shared" si="7"/>
        <v>10</v>
      </c>
      <c r="S41" s="4" t="s">
        <v>14</v>
      </c>
      <c r="T41" t="s">
        <v>41</v>
      </c>
      <c r="U41">
        <v>12</v>
      </c>
    </row>
    <row r="42" spans="1:26" x14ac:dyDescent="0.2">
      <c r="A42">
        <v>2022</v>
      </c>
      <c r="B42" s="15" t="s">
        <v>35</v>
      </c>
      <c r="C42" s="10">
        <v>102</v>
      </c>
      <c r="D42">
        <v>0.74299999999999999</v>
      </c>
      <c r="E42" s="13">
        <v>0.78</v>
      </c>
      <c r="F42">
        <v>2.69</v>
      </c>
      <c r="G42" s="13">
        <v>0.16300000000000001</v>
      </c>
      <c r="H42">
        <v>3.86</v>
      </c>
      <c r="I42">
        <v>8</v>
      </c>
      <c r="J42">
        <v>45</v>
      </c>
      <c r="K42">
        <v>-8.1999999999999993</v>
      </c>
      <c r="L42">
        <v>13.8</v>
      </c>
      <c r="M42" s="13">
        <v>0.70299999999999996</v>
      </c>
      <c r="N42">
        <f t="shared" si="5"/>
        <v>21.995249999999995</v>
      </c>
      <c r="O42">
        <f t="shared" si="6"/>
        <v>12</v>
      </c>
      <c r="P42">
        <v>3</v>
      </c>
      <c r="R42">
        <f t="shared" si="7"/>
        <v>11</v>
      </c>
      <c r="S42" s="2" t="s">
        <v>48</v>
      </c>
      <c r="T42" t="s">
        <v>52</v>
      </c>
      <c r="U42">
        <v>10</v>
      </c>
    </row>
    <row r="43" spans="1:26" x14ac:dyDescent="0.2">
      <c r="A43">
        <v>2022</v>
      </c>
      <c r="B43" s="4" t="s">
        <v>14</v>
      </c>
      <c r="C43" s="10">
        <v>108</v>
      </c>
      <c r="D43">
        <v>0.68</v>
      </c>
      <c r="E43" s="13">
        <v>0.77</v>
      </c>
      <c r="F43">
        <v>-1.57</v>
      </c>
      <c r="G43" s="13">
        <v>0.16</v>
      </c>
      <c r="H43">
        <v>3.7</v>
      </c>
      <c r="I43">
        <v>-33</v>
      </c>
      <c r="J43">
        <v>62</v>
      </c>
      <c r="K43">
        <v>2.8</v>
      </c>
      <c r="L43">
        <v>40.65</v>
      </c>
      <c r="M43" s="13">
        <v>0.7</v>
      </c>
      <c r="N43">
        <f t="shared" si="5"/>
        <v>23.092000000000002</v>
      </c>
      <c r="O43">
        <f t="shared" si="6"/>
        <v>10</v>
      </c>
      <c r="P43">
        <v>2</v>
      </c>
      <c r="R43">
        <f t="shared" si="7"/>
        <v>12</v>
      </c>
      <c r="S43" s="15" t="s">
        <v>35</v>
      </c>
      <c r="T43" t="s">
        <v>45</v>
      </c>
      <c r="U43">
        <v>9</v>
      </c>
    </row>
    <row r="44" spans="1:26" x14ac:dyDescent="0.2">
      <c r="B44" s="10"/>
      <c r="C44" s="10"/>
    </row>
    <row r="46" spans="1:26" x14ac:dyDescent="0.2">
      <c r="A46" s="1" t="s">
        <v>0</v>
      </c>
      <c r="B46" s="1" t="s">
        <v>1</v>
      </c>
      <c r="C46" s="14" t="s">
        <v>19</v>
      </c>
      <c r="D46" s="14" t="s">
        <v>22</v>
      </c>
      <c r="E46" s="14" t="s">
        <v>20</v>
      </c>
      <c r="F46" s="14" t="s">
        <v>23</v>
      </c>
      <c r="G46" s="14" t="s">
        <v>24</v>
      </c>
      <c r="H46" s="14" t="s">
        <v>21</v>
      </c>
      <c r="I46" s="14" t="s">
        <v>2</v>
      </c>
      <c r="J46" s="14" t="s">
        <v>25</v>
      </c>
      <c r="K46" s="14" t="s">
        <v>26</v>
      </c>
      <c r="L46" s="14" t="s">
        <v>27</v>
      </c>
      <c r="M46" s="14" t="s">
        <v>28</v>
      </c>
      <c r="N46" s="14" t="s">
        <v>29</v>
      </c>
      <c r="O46" s="14" t="s">
        <v>30</v>
      </c>
      <c r="P46" s="14" t="s">
        <v>37</v>
      </c>
      <c r="R46" s="1" t="s">
        <v>38</v>
      </c>
      <c r="S46" s="1" t="s">
        <v>1</v>
      </c>
      <c r="T46" s="1" t="s">
        <v>39</v>
      </c>
      <c r="U46" s="1" t="s">
        <v>53</v>
      </c>
      <c r="W46" s="1" t="s">
        <v>59</v>
      </c>
      <c r="X46" s="1" t="s">
        <v>60</v>
      </c>
      <c r="Y46" s="1" t="s">
        <v>61</v>
      </c>
      <c r="Z46" s="1" t="s">
        <v>64</v>
      </c>
    </row>
    <row r="47" spans="1:26" x14ac:dyDescent="0.2">
      <c r="A47">
        <v>2021</v>
      </c>
      <c r="B47" s="2" t="s">
        <v>48</v>
      </c>
      <c r="C47">
        <v>110</v>
      </c>
      <c r="D47">
        <v>0.76800000000000002</v>
      </c>
      <c r="E47" s="13">
        <v>0.73899999999999999</v>
      </c>
      <c r="F47">
        <v>7.93</v>
      </c>
      <c r="G47" s="13">
        <v>0.17399999999999999</v>
      </c>
      <c r="H47">
        <v>3.97</v>
      </c>
      <c r="I47">
        <v>72</v>
      </c>
      <c r="J47">
        <v>206</v>
      </c>
      <c r="K47">
        <v>10.6</v>
      </c>
      <c r="L47">
        <v>143.47</v>
      </c>
      <c r="M47" s="13">
        <v>0.746</v>
      </c>
      <c r="N47">
        <f>(0.15)*C47+(0.1)*D47+(0.05)*E47+(0.15)*F47+(0.1)*G47+(0.05)*(1-H47)+(0.1)*I47+(0.1)*J47+(0.05)*K47+(0.1)*L47+(0.05)*M47</f>
        <v>60.386450000000004</v>
      </c>
      <c r="O47">
        <f>_xlfn.RANK.EQ(N47,N$47:N$56,0)</f>
        <v>1</v>
      </c>
      <c r="P47">
        <v>6</v>
      </c>
      <c r="R47">
        <v>1</v>
      </c>
      <c r="S47" s="2" t="s">
        <v>48</v>
      </c>
      <c r="T47" t="s">
        <v>46</v>
      </c>
      <c r="U47">
        <v>4</v>
      </c>
      <c r="W47">
        <f>R49+R47+R52+R54+R56</f>
        <v>28</v>
      </c>
      <c r="X47">
        <f>R48+R50+R51+R53+R55</f>
        <v>27</v>
      </c>
      <c r="Y47" t="s">
        <v>62</v>
      </c>
      <c r="Z47" t="s">
        <v>62</v>
      </c>
    </row>
    <row r="48" spans="1:26" x14ac:dyDescent="0.2">
      <c r="A48">
        <v>2021</v>
      </c>
      <c r="B48" s="3" t="s">
        <v>5</v>
      </c>
      <c r="C48">
        <v>113</v>
      </c>
      <c r="D48">
        <v>0.752</v>
      </c>
      <c r="E48" s="13">
        <v>0.80600000000000005</v>
      </c>
      <c r="F48">
        <v>-0.47</v>
      </c>
      <c r="G48" s="13">
        <v>0.15</v>
      </c>
      <c r="H48">
        <v>4.12</v>
      </c>
      <c r="I48">
        <v>76</v>
      </c>
      <c r="J48">
        <v>205</v>
      </c>
      <c r="K48">
        <v>-6.3</v>
      </c>
      <c r="L48">
        <v>144.30000000000001</v>
      </c>
      <c r="M48" s="13">
        <v>0.72399999999999998</v>
      </c>
      <c r="N48">
        <f>(0.15)*C48+(0.1)*D48+(0.05)*E48+(0.15)*F48+(0.1)*G48+(0.05)*(1-H48)+(0.1)*I48+(0.1)*J48+(0.05)*K48+(0.1)*L48+(0.05)*M48</f>
        <v>59.105200000000004</v>
      </c>
      <c r="O48">
        <f t="shared" ref="O48:O56" si="8">_xlfn.RANK.EQ(N48,N$47:N$56,0)</f>
        <v>3</v>
      </c>
      <c r="P48">
        <v>2</v>
      </c>
      <c r="R48">
        <v>2</v>
      </c>
      <c r="S48" s="2" t="s">
        <v>3</v>
      </c>
      <c r="T48" t="s">
        <v>45</v>
      </c>
      <c r="U48">
        <v>1</v>
      </c>
    </row>
    <row r="49" spans="1:26" x14ac:dyDescent="0.2">
      <c r="A49">
        <v>2021</v>
      </c>
      <c r="B49" s="20" t="s">
        <v>15</v>
      </c>
      <c r="C49">
        <v>106</v>
      </c>
      <c r="D49">
        <v>0.70799999999999996</v>
      </c>
      <c r="E49" s="13">
        <v>0.76100000000000001</v>
      </c>
      <c r="F49">
        <v>0.18</v>
      </c>
      <c r="G49" s="13">
        <v>0.188</v>
      </c>
      <c r="H49">
        <v>3.85</v>
      </c>
      <c r="I49">
        <v>-40</v>
      </c>
      <c r="J49">
        <v>160</v>
      </c>
      <c r="K49">
        <v>0.5</v>
      </c>
      <c r="L49">
        <v>74.05</v>
      </c>
      <c r="M49" s="13">
        <v>0.72699999999999998</v>
      </c>
      <c r="N49">
        <f>(0.15)*C49+(0.1)*D49+(0.05)*E49+(0.15)*F49+(0.1)*G49+(0.05)*(1-H49)+(0.1)*I49+(0.1)*J49+(0.05)*K49+(0.1)*L49+(0.05)*M49</f>
        <v>35.378499999999995</v>
      </c>
      <c r="O49">
        <f t="shared" si="8"/>
        <v>6</v>
      </c>
      <c r="P49">
        <v>7</v>
      </c>
      <c r="R49">
        <v>3</v>
      </c>
      <c r="S49" s="3" t="s">
        <v>5</v>
      </c>
      <c r="T49" t="s">
        <v>41</v>
      </c>
      <c r="U49">
        <v>2</v>
      </c>
    </row>
    <row r="50" spans="1:26" x14ac:dyDescent="0.2">
      <c r="A50">
        <v>2021</v>
      </c>
      <c r="B50" s="4" t="s">
        <v>8</v>
      </c>
      <c r="C50">
        <v>106</v>
      </c>
      <c r="D50">
        <v>0.79400000000000004</v>
      </c>
      <c r="E50" s="13">
        <v>0.75700000000000001</v>
      </c>
      <c r="F50">
        <v>5.27</v>
      </c>
      <c r="G50" s="13">
        <v>0.16</v>
      </c>
      <c r="H50">
        <v>4.07</v>
      </c>
      <c r="I50">
        <v>4</v>
      </c>
      <c r="J50">
        <v>80</v>
      </c>
      <c r="K50">
        <v>-5.5</v>
      </c>
      <c r="L50">
        <v>67.349999999999994</v>
      </c>
      <c r="M50" s="13">
        <v>0.72699999999999998</v>
      </c>
      <c r="N50">
        <f>(0.15)*C50+(0.1)*D50+(0.05)*E50+(0.15)*F50+(0.1)*G50+(0.05)*(1-H50)+(0.1)*I50+(0.1)*J50+(0.05)*K50+(0.1)*L50+(0.05)*M50</f>
        <v>31.566599999999994</v>
      </c>
      <c r="O50">
        <f t="shared" si="8"/>
        <v>8</v>
      </c>
      <c r="P50">
        <v>4</v>
      </c>
      <c r="R50">
        <v>4</v>
      </c>
      <c r="S50" s="3" t="s">
        <v>11</v>
      </c>
      <c r="T50" t="s">
        <v>44</v>
      </c>
      <c r="U50">
        <v>3</v>
      </c>
    </row>
    <row r="51" spans="1:26" x14ac:dyDescent="0.2">
      <c r="A51">
        <v>2021</v>
      </c>
      <c r="B51" s="6" t="s">
        <v>13</v>
      </c>
      <c r="C51">
        <v>100</v>
      </c>
      <c r="D51">
        <v>0.77100000000000002</v>
      </c>
      <c r="E51" s="13">
        <v>0.751</v>
      </c>
      <c r="F51">
        <v>5</v>
      </c>
      <c r="G51" s="13">
        <v>0.18</v>
      </c>
      <c r="H51">
        <v>4</v>
      </c>
      <c r="I51">
        <v>-41</v>
      </c>
      <c r="J51">
        <v>42</v>
      </c>
      <c r="K51">
        <v>-3.8</v>
      </c>
      <c r="L51">
        <v>-21.69</v>
      </c>
      <c r="M51" s="13">
        <v>0.72699999999999998</v>
      </c>
      <c r="N51">
        <f>(0.15)*C51+(0.1)*D51+(0.05)*E51+(0.15)*F51+(0.1)*G51+(0.05)*(1-H51)+(0.1)*I51+(0.1)*J51+(0.05)*K51+(0.1)*L51+(0.05)*M51</f>
        <v>13.509999999999998</v>
      </c>
      <c r="O51">
        <f t="shared" si="8"/>
        <v>10</v>
      </c>
      <c r="P51">
        <v>10</v>
      </c>
      <c r="R51">
        <v>5</v>
      </c>
      <c r="S51" s="4" t="s">
        <v>6</v>
      </c>
      <c r="T51" t="s">
        <v>40</v>
      </c>
      <c r="U51">
        <v>8</v>
      </c>
    </row>
    <row r="52" spans="1:26" x14ac:dyDescent="0.2">
      <c r="A52">
        <v>2021</v>
      </c>
      <c r="B52" s="3" t="s">
        <v>11</v>
      </c>
      <c r="C52">
        <v>107</v>
      </c>
      <c r="D52">
        <v>0.79200000000000004</v>
      </c>
      <c r="E52" s="13">
        <v>0.76700000000000002</v>
      </c>
      <c r="F52">
        <v>9.7200000000000006</v>
      </c>
      <c r="G52" s="13">
        <v>0.16800000000000001</v>
      </c>
      <c r="H52">
        <v>3.87</v>
      </c>
      <c r="I52">
        <v>32</v>
      </c>
      <c r="J52">
        <v>210</v>
      </c>
      <c r="K52">
        <v>-9</v>
      </c>
      <c r="L52">
        <v>99.35</v>
      </c>
      <c r="M52" s="13">
        <v>0.74299999999999999</v>
      </c>
      <c r="N52">
        <f>(0.15)*C52+(0.1)*D52+(0.05)*E52+(0.15)*F52+(0.1)*G52+(0.05)*(1-H52)+(0.1)*I52+(0.1)*J52+(0.05)*K52+(0.1)*L52+(0.05)*M52</f>
        <v>51.220999999999997</v>
      </c>
      <c r="O52">
        <f t="shared" si="8"/>
        <v>4</v>
      </c>
      <c r="P52">
        <v>5</v>
      </c>
      <c r="R52">
        <v>6</v>
      </c>
      <c r="S52" s="20" t="s">
        <v>15</v>
      </c>
      <c r="T52" t="s">
        <v>46</v>
      </c>
      <c r="U52">
        <v>5</v>
      </c>
    </row>
    <row r="53" spans="1:26" x14ac:dyDescent="0.2">
      <c r="A53">
        <v>2021</v>
      </c>
      <c r="B53" s="6" t="s">
        <v>34</v>
      </c>
      <c r="C53">
        <v>92</v>
      </c>
      <c r="D53">
        <v>0.746</v>
      </c>
      <c r="E53" s="13">
        <v>0.751</v>
      </c>
      <c r="F53">
        <v>5.9</v>
      </c>
      <c r="G53" s="13">
        <v>0.18</v>
      </c>
      <c r="H53">
        <v>3.75</v>
      </c>
      <c r="I53">
        <v>61</v>
      </c>
      <c r="J53">
        <v>115</v>
      </c>
      <c r="K53">
        <v>2.8</v>
      </c>
      <c r="L53">
        <v>2.72</v>
      </c>
      <c r="M53" s="13">
        <v>0.751</v>
      </c>
      <c r="N53">
        <f>(0.15)*C53+(0.1)*D53+(0.05)*E53+(0.15)*F53+(0.1)*G53+(0.05)*(1-H53)+(0.1)*I53+(0.1)*J53+(0.05)*K53+(0.1)*L53+(0.05)*M53</f>
        <v>32.727200000000003</v>
      </c>
      <c r="O53">
        <f t="shared" si="8"/>
        <v>7</v>
      </c>
      <c r="P53">
        <v>8</v>
      </c>
      <c r="R53">
        <v>7</v>
      </c>
      <c r="S53" s="6" t="s">
        <v>34</v>
      </c>
      <c r="T53" t="s">
        <v>44</v>
      </c>
      <c r="U53">
        <v>6</v>
      </c>
    </row>
    <row r="54" spans="1:26" x14ac:dyDescent="0.2">
      <c r="A54">
        <v>2021</v>
      </c>
      <c r="B54" s="4" t="s">
        <v>6</v>
      </c>
      <c r="C54">
        <v>98</v>
      </c>
      <c r="D54">
        <v>0.73799999999999999</v>
      </c>
      <c r="E54" s="13">
        <v>0.751</v>
      </c>
      <c r="F54">
        <v>3.37</v>
      </c>
      <c r="G54" s="13">
        <v>0.152</v>
      </c>
      <c r="H54">
        <v>4.09</v>
      </c>
      <c r="I54" s="11">
        <v>50</v>
      </c>
      <c r="J54">
        <v>134</v>
      </c>
      <c r="K54" s="12">
        <v>2.2000000000000002</v>
      </c>
      <c r="L54">
        <v>63.17</v>
      </c>
      <c r="M54" s="13">
        <v>0.74</v>
      </c>
      <c r="N54">
        <f>(0.15)*C54+(0.1)*D54+(0.05)*E54+(0.15)*F54+(0.1)*G54+(0.05)*(1-H54)+(0.1)*I54+(0.1)*J54+(0.05)*K54+(0.1)*L54+(0.05)*M54</f>
        <v>40.041549999999994</v>
      </c>
      <c r="O54">
        <f t="shared" si="8"/>
        <v>5</v>
      </c>
      <c r="P54">
        <v>1</v>
      </c>
      <c r="R54">
        <v>8</v>
      </c>
      <c r="S54" s="4" t="s">
        <v>8</v>
      </c>
      <c r="T54" t="s">
        <v>43</v>
      </c>
      <c r="U54">
        <v>9</v>
      </c>
    </row>
    <row r="55" spans="1:26" x14ac:dyDescent="0.2">
      <c r="A55">
        <v>2021</v>
      </c>
      <c r="B55" s="2" t="s">
        <v>3</v>
      </c>
      <c r="C55">
        <v>101</v>
      </c>
      <c r="D55">
        <v>0.77600000000000002</v>
      </c>
      <c r="E55" s="13">
        <v>0.76900000000000002</v>
      </c>
      <c r="F55">
        <v>10.33</v>
      </c>
      <c r="G55" s="13">
        <v>0.187</v>
      </c>
      <c r="H55">
        <v>3.75</v>
      </c>
      <c r="I55">
        <v>36</v>
      </c>
      <c r="J55">
        <v>269</v>
      </c>
      <c r="K55">
        <v>2.7</v>
      </c>
      <c r="L55">
        <v>121.1</v>
      </c>
      <c r="M55" s="13">
        <v>0.73599999999999999</v>
      </c>
      <c r="N55">
        <f>(0.15)*C55+(0.1)*D55+(0.05)*E55+(0.15)*F55+(0.1)*G55+(0.05)*(1-H55)+(0.1)*I55+(0.1)*J55+(0.05)*K55+(0.1)*L55+(0.05)*M55</f>
        <v>59.478549999999998</v>
      </c>
      <c r="O55">
        <f t="shared" si="8"/>
        <v>2</v>
      </c>
      <c r="P55">
        <v>3</v>
      </c>
      <c r="R55">
        <v>9</v>
      </c>
      <c r="S55" s="4" t="s">
        <v>12</v>
      </c>
      <c r="T55" t="s">
        <v>42</v>
      </c>
      <c r="U55">
        <v>10</v>
      </c>
    </row>
    <row r="56" spans="1:26" x14ac:dyDescent="0.2">
      <c r="A56">
        <v>2021</v>
      </c>
      <c r="B56" s="4" t="s">
        <v>12</v>
      </c>
      <c r="C56">
        <v>99</v>
      </c>
      <c r="D56">
        <v>0.77400000000000002</v>
      </c>
      <c r="E56" s="13">
        <v>0.76600000000000001</v>
      </c>
      <c r="F56">
        <v>4.8600000000000003</v>
      </c>
      <c r="G56" s="13">
        <v>0.10199999999999999</v>
      </c>
      <c r="H56">
        <v>4.66</v>
      </c>
      <c r="I56">
        <v>81</v>
      </c>
      <c r="J56">
        <v>34</v>
      </c>
      <c r="K56">
        <v>10.7</v>
      </c>
      <c r="L56">
        <v>11.8</v>
      </c>
      <c r="M56" s="13">
        <v>0.72499999999999998</v>
      </c>
      <c r="N56">
        <f>(0.15)*C56+(0.1)*D56+(0.05)*E56+(0.15)*F56+(0.1)*G56+(0.05)*(1-H56)+(0.1)*I56+(0.1)*J56+(0.05)*K56+(0.1)*L56+(0.05)*M56</f>
        <v>28.773149999999994</v>
      </c>
      <c r="O56">
        <f t="shared" si="8"/>
        <v>9</v>
      </c>
      <c r="P56">
        <v>9</v>
      </c>
      <c r="R56">
        <v>10</v>
      </c>
      <c r="S56" s="6" t="s">
        <v>13</v>
      </c>
      <c r="T56" t="s">
        <v>42</v>
      </c>
      <c r="U56">
        <v>7</v>
      </c>
    </row>
    <row r="57" spans="1:26" x14ac:dyDescent="0.2">
      <c r="B57" s="10"/>
    </row>
    <row r="58" spans="1:26" x14ac:dyDescent="0.2">
      <c r="B58" s="10"/>
    </row>
    <row r="59" spans="1:26" x14ac:dyDescent="0.2">
      <c r="A59" s="1" t="s">
        <v>0</v>
      </c>
      <c r="B59" s="1" t="s">
        <v>1</v>
      </c>
      <c r="C59" s="14" t="s">
        <v>19</v>
      </c>
      <c r="D59" s="14" t="s">
        <v>22</v>
      </c>
      <c r="E59" s="14" t="s">
        <v>20</v>
      </c>
      <c r="F59" s="14" t="s">
        <v>23</v>
      </c>
      <c r="G59" s="14" t="s">
        <v>24</v>
      </c>
      <c r="H59" s="14" t="s">
        <v>21</v>
      </c>
      <c r="I59" s="14" t="s">
        <v>2</v>
      </c>
      <c r="J59" s="14" t="s">
        <v>25</v>
      </c>
      <c r="K59" s="14" t="s">
        <v>26</v>
      </c>
      <c r="L59" s="14" t="s">
        <v>27</v>
      </c>
      <c r="M59" s="14" t="s">
        <v>28</v>
      </c>
      <c r="N59" s="14" t="s">
        <v>29</v>
      </c>
      <c r="O59" s="14" t="s">
        <v>30</v>
      </c>
      <c r="P59" s="14" t="s">
        <v>37</v>
      </c>
      <c r="R59" s="1" t="s">
        <v>38</v>
      </c>
      <c r="S59" s="1" t="s">
        <v>1</v>
      </c>
      <c r="T59" s="1" t="s">
        <v>39</v>
      </c>
      <c r="U59" s="1" t="s">
        <v>53</v>
      </c>
      <c r="W59" s="1" t="s">
        <v>59</v>
      </c>
      <c r="X59" s="1" t="s">
        <v>60</v>
      </c>
      <c r="Y59" s="1" t="s">
        <v>61</v>
      </c>
      <c r="Z59" s="1" t="s">
        <v>64</v>
      </c>
    </row>
    <row r="60" spans="1:26" x14ac:dyDescent="0.2">
      <c r="A60">
        <v>2019</v>
      </c>
      <c r="B60" s="3" t="s">
        <v>5</v>
      </c>
      <c r="C60" s="10">
        <v>119</v>
      </c>
      <c r="D60">
        <v>0.80900000000000005</v>
      </c>
      <c r="E60" s="13">
        <v>0.80700000000000005</v>
      </c>
      <c r="F60">
        <v>7.05</v>
      </c>
      <c r="G60" s="13">
        <v>0.20399999999999999</v>
      </c>
      <c r="H60">
        <v>3.8</v>
      </c>
      <c r="I60">
        <v>97</v>
      </c>
      <c r="J60">
        <v>280</v>
      </c>
      <c r="K60">
        <v>-3.1</v>
      </c>
      <c r="L60">
        <v>150.88</v>
      </c>
      <c r="M60" s="13">
        <v>0.77600000000000002</v>
      </c>
      <c r="N60">
        <f>(0.15)*C60+(0.1)*D60+(0.05)*E60+(0.15)*F60+(0.1)*G60+(0.05)*(1-H60)+(0.1)*I60+(0.1)*J60+(0.05)*K60+(0.1)*L60+(0.05)*M60</f>
        <v>71.580949999999987</v>
      </c>
      <c r="O60">
        <f>_xlfn.RANK.EQ(N60,N$60:N$69,0)</f>
        <v>1</v>
      </c>
      <c r="P60">
        <v>2</v>
      </c>
      <c r="R60">
        <v>1</v>
      </c>
      <c r="S60" s="3" t="s">
        <v>5</v>
      </c>
      <c r="T60" t="s">
        <v>41</v>
      </c>
      <c r="U60">
        <v>1</v>
      </c>
      <c r="W60">
        <f>R60+R62+R63+R65+R68</f>
        <v>23</v>
      </c>
      <c r="X60">
        <f>R61+R64+R66+R67+R69</f>
        <v>32</v>
      </c>
      <c r="Y60" t="s">
        <v>63</v>
      </c>
      <c r="Z60" t="s">
        <v>62</v>
      </c>
    </row>
    <row r="61" spans="1:26" x14ac:dyDescent="0.2">
      <c r="A61">
        <v>2019</v>
      </c>
      <c r="B61" s="6" t="s">
        <v>13</v>
      </c>
      <c r="C61" s="10">
        <v>118</v>
      </c>
      <c r="D61">
        <v>0.876</v>
      </c>
      <c r="E61" s="13">
        <v>0.75800000000000001</v>
      </c>
      <c r="F61">
        <v>5.95</v>
      </c>
      <c r="G61" s="13">
        <v>0.16700000000000001</v>
      </c>
      <c r="H61">
        <v>4.2699999999999996</v>
      </c>
      <c r="I61">
        <v>-18</v>
      </c>
      <c r="J61">
        <v>204</v>
      </c>
      <c r="K61">
        <v>-2.2000000000000002</v>
      </c>
      <c r="L61">
        <v>163.93</v>
      </c>
      <c r="M61" s="13">
        <v>0.752</v>
      </c>
      <c r="N61">
        <f>(0.15)*C61+(0.1)*D61+(0.05)*E61+(0.15)*F61+(0.1)*G61+(0.05)*(1-H61)+(0.1)*I61+(0.1)*J61+(0.05)*K61+(0.1)*L61+(0.05)*M61</f>
        <v>53.491799999999998</v>
      </c>
      <c r="O61">
        <f t="shared" ref="O61:O69" si="9">_xlfn.RANK.EQ(N61,N$60:N$69,0)</f>
        <v>3</v>
      </c>
      <c r="P61">
        <v>3</v>
      </c>
      <c r="R61">
        <f>R60+1</f>
        <v>2</v>
      </c>
      <c r="S61" s="21" t="s">
        <v>3</v>
      </c>
      <c r="T61" t="s">
        <v>44</v>
      </c>
      <c r="U61">
        <v>2</v>
      </c>
    </row>
    <row r="62" spans="1:26" x14ac:dyDescent="0.2">
      <c r="A62">
        <v>2019</v>
      </c>
      <c r="B62" s="4" t="s">
        <v>47</v>
      </c>
      <c r="C62" s="10">
        <v>118</v>
      </c>
      <c r="D62">
        <v>0.84599999999999997</v>
      </c>
      <c r="E62" s="13">
        <v>0.76800000000000002</v>
      </c>
      <c r="F62">
        <v>6.37</v>
      </c>
      <c r="G62" s="13">
        <v>0.16200000000000001</v>
      </c>
      <c r="H62">
        <v>4.2699999999999996</v>
      </c>
      <c r="I62">
        <v>-29</v>
      </c>
      <c r="J62">
        <v>185</v>
      </c>
      <c r="K62">
        <v>-10.3</v>
      </c>
      <c r="L62">
        <v>134.1</v>
      </c>
      <c r="M62" s="13">
        <v>0.71799999999999997</v>
      </c>
      <c r="N62">
        <f>(0.15)*C62+(0.1)*D62+(0.05)*E62+(0.15)*F62+(0.1)*G62+(0.05)*(1-H62)+(0.1)*I62+(0.1)*J62+(0.05)*K62+(0.1)*L62+(0.05)*M62</f>
        <v>47.162099999999995</v>
      </c>
      <c r="O62">
        <f t="shared" si="9"/>
        <v>4</v>
      </c>
      <c r="P62">
        <v>8</v>
      </c>
      <c r="R62">
        <f t="shared" ref="R62:R69" si="10">R61+1</f>
        <v>3</v>
      </c>
      <c r="S62" s="6" t="s">
        <v>13</v>
      </c>
      <c r="T62" t="s">
        <v>43</v>
      </c>
      <c r="U62">
        <v>3</v>
      </c>
    </row>
    <row r="63" spans="1:26" x14ac:dyDescent="0.2">
      <c r="A63">
        <v>2019</v>
      </c>
      <c r="B63" s="7" t="s">
        <v>54</v>
      </c>
      <c r="C63" s="10">
        <v>108</v>
      </c>
      <c r="D63">
        <v>0.754</v>
      </c>
      <c r="E63" s="13">
        <v>0.77</v>
      </c>
      <c r="F63">
        <v>2.96</v>
      </c>
      <c r="G63" s="13">
        <v>0.13400000000000001</v>
      </c>
      <c r="H63">
        <v>4.72</v>
      </c>
      <c r="I63">
        <v>3</v>
      </c>
      <c r="J63">
        <v>165</v>
      </c>
      <c r="K63">
        <v>-3.2</v>
      </c>
      <c r="L63">
        <v>75.62</v>
      </c>
      <c r="M63" s="13">
        <v>0.746</v>
      </c>
      <c r="N63">
        <f>(0.15)*C63+(0.1)*D63+(0.05)*E63+(0.15)*F63+(0.1)*G63+(0.05)*(1-H63)+(0.1)*I63+(0.1)*J63+(0.05)*K63+(0.1)*L63+(0.05)*M63</f>
        <v>40.824600000000004</v>
      </c>
      <c r="O63">
        <f t="shared" si="9"/>
        <v>6</v>
      </c>
      <c r="P63">
        <v>10</v>
      </c>
      <c r="R63">
        <f t="shared" si="10"/>
        <v>4</v>
      </c>
      <c r="S63" s="4" t="s">
        <v>47</v>
      </c>
      <c r="T63" t="s">
        <v>46</v>
      </c>
      <c r="U63">
        <v>8</v>
      </c>
    </row>
    <row r="64" spans="1:26" x14ac:dyDescent="0.2">
      <c r="A64">
        <v>2019</v>
      </c>
      <c r="B64" s="2" t="s">
        <v>48</v>
      </c>
      <c r="C64" s="10">
        <v>102</v>
      </c>
      <c r="D64">
        <v>0.70899999999999996</v>
      </c>
      <c r="E64" s="13">
        <v>0.753</v>
      </c>
      <c r="F64">
        <v>8.93</v>
      </c>
      <c r="G64" s="13">
        <v>0.192</v>
      </c>
      <c r="H64">
        <v>3.89</v>
      </c>
      <c r="I64">
        <v>47</v>
      </c>
      <c r="J64">
        <v>113</v>
      </c>
      <c r="K64">
        <v>-1.2</v>
      </c>
      <c r="L64">
        <v>-9</v>
      </c>
      <c r="M64" s="13">
        <v>0.746</v>
      </c>
      <c r="N64">
        <f>(0.15)*C64+(0.1)*D64+(0.05)*E64+(0.15)*F64+(0.1)*G64+(0.05)*(1-H64)+(0.1)*I64+(0.1)*J64+(0.05)*K64+(0.1)*L64+(0.05)*M64</f>
        <v>31.700049999999994</v>
      </c>
      <c r="O64">
        <f t="shared" si="9"/>
        <v>9</v>
      </c>
      <c r="P64">
        <v>6</v>
      </c>
      <c r="R64">
        <f t="shared" si="10"/>
        <v>5</v>
      </c>
      <c r="S64" s="4" t="s">
        <v>7</v>
      </c>
      <c r="T64" t="s">
        <v>40</v>
      </c>
      <c r="U64">
        <v>6</v>
      </c>
    </row>
    <row r="65" spans="1:26" x14ac:dyDescent="0.2">
      <c r="A65">
        <v>2019</v>
      </c>
      <c r="B65" s="21" t="s">
        <v>3</v>
      </c>
      <c r="C65" s="10">
        <v>111</v>
      </c>
      <c r="D65">
        <v>0.83499999999999996</v>
      </c>
      <c r="E65" s="13">
        <v>0.76900000000000002</v>
      </c>
      <c r="F65">
        <v>-0.21</v>
      </c>
      <c r="G65" s="13">
        <v>0.191</v>
      </c>
      <c r="H65">
        <v>3.87</v>
      </c>
      <c r="I65">
        <v>106</v>
      </c>
      <c r="J65">
        <v>273</v>
      </c>
      <c r="K65">
        <v>9.1999999999999993</v>
      </c>
      <c r="L65">
        <v>160.76</v>
      </c>
      <c r="M65" s="13">
        <v>0.71099999999999997</v>
      </c>
      <c r="N65">
        <f>(0.15)*C65+(0.1)*D65+(0.05)*E65+(0.15)*F65+(0.1)*G65+(0.05)*(1-H65)+(0.1)*I65+(0.1)*J65+(0.05)*K65+(0.1)*L65+(0.05)*M65</f>
        <v>71.087600000000009</v>
      </c>
      <c r="O65">
        <f t="shared" si="9"/>
        <v>2</v>
      </c>
      <c r="P65">
        <v>5</v>
      </c>
      <c r="R65">
        <f t="shared" si="10"/>
        <v>6</v>
      </c>
      <c r="S65" s="7" t="s">
        <v>54</v>
      </c>
      <c r="T65" t="s">
        <v>42</v>
      </c>
      <c r="U65">
        <v>7</v>
      </c>
    </row>
    <row r="66" spans="1:26" x14ac:dyDescent="0.2">
      <c r="A66">
        <v>2019</v>
      </c>
      <c r="B66" s="6" t="s">
        <v>6</v>
      </c>
      <c r="C66" s="10">
        <v>98</v>
      </c>
      <c r="D66">
        <v>0.81399999999999995</v>
      </c>
      <c r="E66" s="13">
        <v>0.754</v>
      </c>
      <c r="F66">
        <v>2.69</v>
      </c>
      <c r="G66" s="13">
        <v>0.13500000000000001</v>
      </c>
      <c r="H66">
        <v>4.42</v>
      </c>
      <c r="I66">
        <v>19</v>
      </c>
      <c r="J66">
        <v>112</v>
      </c>
      <c r="K66">
        <v>9.3000000000000007</v>
      </c>
      <c r="L66">
        <v>100.92</v>
      </c>
      <c r="M66" s="13">
        <v>0.746</v>
      </c>
      <c r="N66">
        <f>(0.15)*C66+(0.1)*D66+(0.05)*E66+(0.15)*F66+(0.1)*G66+(0.05)*(1-H66)+(0.1)*I66+(0.1)*J66+(0.05)*K66+(0.1)*L66+(0.05)*M66</f>
        <v>38.759400000000007</v>
      </c>
      <c r="O66">
        <f t="shared" si="9"/>
        <v>7</v>
      </c>
      <c r="P66">
        <v>7</v>
      </c>
      <c r="R66">
        <f t="shared" si="10"/>
        <v>7</v>
      </c>
      <c r="S66" s="6" t="s">
        <v>6</v>
      </c>
      <c r="T66" t="s">
        <v>44</v>
      </c>
      <c r="U66">
        <v>5</v>
      </c>
    </row>
    <row r="67" spans="1:26" x14ac:dyDescent="0.2">
      <c r="A67">
        <v>2019</v>
      </c>
      <c r="B67" s="4" t="s">
        <v>12</v>
      </c>
      <c r="C67" s="10">
        <v>94</v>
      </c>
      <c r="D67">
        <v>0.82599999999999996</v>
      </c>
      <c r="E67" s="13">
        <v>0.76700000000000002</v>
      </c>
      <c r="F67">
        <v>2.98</v>
      </c>
      <c r="G67" s="13">
        <v>0.14099999999999999</v>
      </c>
      <c r="H67">
        <v>4.3600000000000003</v>
      </c>
      <c r="I67">
        <v>77</v>
      </c>
      <c r="J67">
        <v>102</v>
      </c>
      <c r="K67">
        <v>10</v>
      </c>
      <c r="L67">
        <v>34.299999999999997</v>
      </c>
      <c r="M67" s="13">
        <v>0.73499999999999999</v>
      </c>
      <c r="N67">
        <f>(0.15)*C67+(0.1)*D67+(0.05)*E67+(0.15)*F67+(0.1)*G67+(0.05)*(1-H67)+(0.1)*I67+(0.1)*J67+(0.05)*K67+(0.1)*L67+(0.05)*M67</f>
        <v>36.380799999999994</v>
      </c>
      <c r="O67">
        <f t="shared" si="9"/>
        <v>8</v>
      </c>
      <c r="P67">
        <v>4</v>
      </c>
      <c r="R67">
        <f t="shared" si="10"/>
        <v>8</v>
      </c>
      <c r="S67" s="4" t="s">
        <v>12</v>
      </c>
      <c r="T67" t="s">
        <v>45</v>
      </c>
      <c r="U67">
        <v>4</v>
      </c>
    </row>
    <row r="68" spans="1:26" x14ac:dyDescent="0.2">
      <c r="A68">
        <v>2019</v>
      </c>
      <c r="B68" s="4" t="s">
        <v>7</v>
      </c>
      <c r="C68">
        <v>104</v>
      </c>
      <c r="D68">
        <v>0.81299999999999994</v>
      </c>
      <c r="E68" s="13">
        <v>0.78900000000000003</v>
      </c>
      <c r="F68">
        <v>-8.49</v>
      </c>
      <c r="G68" s="13">
        <v>0.16200000000000001</v>
      </c>
      <c r="H68">
        <v>4.32</v>
      </c>
      <c r="I68" s="11">
        <v>26</v>
      </c>
      <c r="J68">
        <v>149</v>
      </c>
      <c r="K68" s="12">
        <v>8.6</v>
      </c>
      <c r="L68">
        <v>114.35</v>
      </c>
      <c r="M68" s="13">
        <v>0.67300000000000004</v>
      </c>
      <c r="N68">
        <f>(0.15)*C68+(0.1)*D68+(0.05)*E68+(0.15)*F68+(0.1)*G68+(0.05)*(1-H68)+(0.1)*I68+(0.1)*J68+(0.05)*K68+(0.1)*L68+(0.05)*M68</f>
        <v>43.696100000000001</v>
      </c>
      <c r="O68">
        <f t="shared" si="9"/>
        <v>5</v>
      </c>
      <c r="P68">
        <v>1</v>
      </c>
      <c r="R68">
        <f t="shared" si="10"/>
        <v>9</v>
      </c>
      <c r="S68" s="2" t="s">
        <v>48</v>
      </c>
      <c r="T68" t="s">
        <v>46</v>
      </c>
      <c r="U68">
        <v>9</v>
      </c>
    </row>
    <row r="69" spans="1:26" x14ac:dyDescent="0.2">
      <c r="A69">
        <v>2019</v>
      </c>
      <c r="B69" s="6" t="s">
        <v>34</v>
      </c>
      <c r="C69" s="10">
        <v>97</v>
      </c>
      <c r="D69">
        <v>0.84699999999999998</v>
      </c>
      <c r="E69" s="13">
        <v>0.748</v>
      </c>
      <c r="F69">
        <v>5.22</v>
      </c>
      <c r="G69" s="13">
        <v>0.14799999999999999</v>
      </c>
      <c r="H69">
        <v>4.42</v>
      </c>
      <c r="I69">
        <v>26</v>
      </c>
      <c r="J69">
        <v>3</v>
      </c>
      <c r="K69">
        <v>6.1</v>
      </c>
      <c r="L69">
        <v>1.37</v>
      </c>
      <c r="M69" s="13">
        <v>0.72399999999999998</v>
      </c>
      <c r="N69">
        <f>(0.15)*C69+(0.1)*D69+(0.05)*E69+(0.15)*F69+(0.1)*G69+(0.05)*(1-H69)+(0.1)*I69+(0.1)*J69+(0.05)*K69+(0.1)*L69+(0.05)*M69</f>
        <v>18.677099999999999</v>
      </c>
      <c r="O69">
        <f t="shared" si="9"/>
        <v>10</v>
      </c>
      <c r="P69">
        <v>9</v>
      </c>
      <c r="R69">
        <f t="shared" si="10"/>
        <v>10</v>
      </c>
      <c r="S69" s="6" t="s">
        <v>34</v>
      </c>
      <c r="T69" t="s">
        <v>42</v>
      </c>
      <c r="U69">
        <v>10</v>
      </c>
    </row>
    <row r="72" spans="1:26" x14ac:dyDescent="0.2">
      <c r="A72" s="1" t="s">
        <v>0</v>
      </c>
      <c r="B72" s="1" t="s">
        <v>1</v>
      </c>
      <c r="C72" s="14" t="s">
        <v>19</v>
      </c>
      <c r="D72" s="14" t="s">
        <v>22</v>
      </c>
      <c r="E72" s="14" t="s">
        <v>20</v>
      </c>
      <c r="F72" s="14" t="s">
        <v>23</v>
      </c>
      <c r="G72" s="14" t="s">
        <v>24</v>
      </c>
      <c r="H72" s="14" t="s">
        <v>21</v>
      </c>
      <c r="I72" s="14" t="s">
        <v>2</v>
      </c>
      <c r="J72" s="14" t="s">
        <v>25</v>
      </c>
      <c r="K72" s="14" t="s">
        <v>26</v>
      </c>
      <c r="L72" s="14" t="s">
        <v>27</v>
      </c>
      <c r="M72" s="14" t="s">
        <v>28</v>
      </c>
      <c r="N72" s="14" t="s">
        <v>29</v>
      </c>
      <c r="O72" s="14" t="s">
        <v>30</v>
      </c>
      <c r="P72" s="14" t="s">
        <v>37</v>
      </c>
      <c r="R72" s="1" t="s">
        <v>38</v>
      </c>
      <c r="S72" s="1" t="s">
        <v>1</v>
      </c>
      <c r="T72" s="1" t="s">
        <v>39</v>
      </c>
      <c r="U72" s="1" t="s">
        <v>53</v>
      </c>
      <c r="W72" s="1" t="s">
        <v>59</v>
      </c>
      <c r="X72" s="1" t="s">
        <v>60</v>
      </c>
      <c r="Y72" s="1" t="s">
        <v>61</v>
      </c>
      <c r="Z72" s="1" t="s">
        <v>64</v>
      </c>
    </row>
    <row r="73" spans="1:26" x14ac:dyDescent="0.2">
      <c r="A73">
        <v>2018</v>
      </c>
      <c r="B73" s="4" t="s">
        <v>8</v>
      </c>
      <c r="C73">
        <v>112</v>
      </c>
      <c r="D73">
        <v>0.79600000000000004</v>
      </c>
      <c r="E73" s="13">
        <v>0.79300000000000004</v>
      </c>
      <c r="F73">
        <v>6.71</v>
      </c>
      <c r="G73" s="13">
        <v>0.17</v>
      </c>
      <c r="H73">
        <v>3.92</v>
      </c>
      <c r="I73" s="11">
        <v>10</v>
      </c>
      <c r="J73">
        <v>229</v>
      </c>
      <c r="K73" s="12">
        <v>0</v>
      </c>
      <c r="L73">
        <v>116.17</v>
      </c>
      <c r="M73" s="13">
        <v>0.77</v>
      </c>
      <c r="N73">
        <f>(0.15)*C73+(0.1)*D73+(0.05)*E73+(0.15)*F73+(0.1)*G73+(0.05)*(1-H73)+(0.1)*I73+(0.1)*J73+(0.05)*K73+(0.1)*L73+(0.05)*M73</f>
        <v>53.352249999999998</v>
      </c>
      <c r="O73">
        <f>_xlfn.RANK.EQ(N73,N$73:N$82,0)</f>
        <v>3</v>
      </c>
      <c r="P73">
        <v>1</v>
      </c>
      <c r="R73">
        <v>1</v>
      </c>
      <c r="S73" s="19" t="s">
        <v>5</v>
      </c>
      <c r="T73" t="s">
        <v>43</v>
      </c>
      <c r="U73">
        <v>2</v>
      </c>
      <c r="W73">
        <f>R73+R75+R76+R78+R80</f>
        <v>22</v>
      </c>
      <c r="X73">
        <f>R74+R77+R79+R81+R82</f>
        <v>33</v>
      </c>
      <c r="Y73" t="s">
        <v>63</v>
      </c>
      <c r="Z73" t="s">
        <v>63</v>
      </c>
    </row>
    <row r="74" spans="1:26" x14ac:dyDescent="0.2">
      <c r="A74">
        <v>2018</v>
      </c>
      <c r="B74" s="19" t="s">
        <v>5</v>
      </c>
      <c r="C74">
        <v>106</v>
      </c>
      <c r="D74">
        <v>0.754</v>
      </c>
      <c r="E74" s="13">
        <v>0.79900000000000004</v>
      </c>
      <c r="F74">
        <v>4.63</v>
      </c>
      <c r="G74" s="13">
        <v>0.21199999999999999</v>
      </c>
      <c r="H74">
        <v>3.36</v>
      </c>
      <c r="I74">
        <v>61</v>
      </c>
      <c r="J74">
        <v>263</v>
      </c>
      <c r="K74">
        <v>0.9</v>
      </c>
      <c r="L74">
        <v>97.88</v>
      </c>
      <c r="M74" s="13">
        <v>0.78800000000000003</v>
      </c>
      <c r="N74">
        <f>(0.15)*C74+(0.1)*D74+(0.05)*E74+(0.15)*F74+(0.1)*G74+(0.05)*(1-H74)+(0.1)*I74+(0.1)*J74+(0.05)*K74+(0.1)*L74+(0.05)*M74</f>
        <v>58.885450000000006</v>
      </c>
      <c r="O74">
        <f t="shared" ref="O74:O82" si="11">_xlfn.RANK.EQ(N74,N$73:N$82,0)</f>
        <v>1</v>
      </c>
      <c r="P74">
        <v>4</v>
      </c>
      <c r="R74">
        <v>2</v>
      </c>
      <c r="S74" s="2" t="s">
        <v>3</v>
      </c>
      <c r="T74" t="s">
        <v>41</v>
      </c>
      <c r="U74">
        <v>3</v>
      </c>
    </row>
    <row r="75" spans="1:26" x14ac:dyDescent="0.2">
      <c r="A75">
        <v>2018</v>
      </c>
      <c r="B75" s="4" t="s">
        <v>55</v>
      </c>
      <c r="C75">
        <v>106</v>
      </c>
      <c r="D75">
        <v>0.752</v>
      </c>
      <c r="E75" s="13">
        <v>0.80600000000000005</v>
      </c>
      <c r="F75">
        <v>1.41</v>
      </c>
      <c r="G75" s="13">
        <v>0.187</v>
      </c>
      <c r="H75">
        <v>3.66</v>
      </c>
      <c r="I75">
        <v>0</v>
      </c>
      <c r="J75">
        <v>170</v>
      </c>
      <c r="K75">
        <v>6.8</v>
      </c>
      <c r="L75">
        <v>53.95</v>
      </c>
      <c r="M75" s="13">
        <v>0.745</v>
      </c>
      <c r="N75">
        <f>(0.15)*C75+(0.1)*D75+(0.05)*E75+(0.15)*F75+(0.1)*G75+(0.05)*(1-H75)+(0.1)*I75+(0.1)*J75+(0.05)*K75+(0.1)*L75+(0.05)*M75</f>
        <v>38.884950000000011</v>
      </c>
      <c r="O75">
        <f t="shared" si="11"/>
        <v>8</v>
      </c>
      <c r="P75">
        <v>7</v>
      </c>
      <c r="R75">
        <v>3</v>
      </c>
      <c r="S75" s="4" t="s">
        <v>8</v>
      </c>
      <c r="T75" t="s">
        <v>40</v>
      </c>
      <c r="U75">
        <v>1</v>
      </c>
    </row>
    <row r="76" spans="1:26" x14ac:dyDescent="0.2">
      <c r="A76">
        <v>2018</v>
      </c>
      <c r="B76" s="6" t="s">
        <v>13</v>
      </c>
      <c r="C76">
        <v>112</v>
      </c>
      <c r="D76">
        <v>0.752</v>
      </c>
      <c r="E76" s="13">
        <v>0.75700000000000001</v>
      </c>
      <c r="F76">
        <v>7.83</v>
      </c>
      <c r="G76" s="13">
        <v>0.186</v>
      </c>
      <c r="H76">
        <v>3.61</v>
      </c>
      <c r="I76">
        <v>30</v>
      </c>
      <c r="J76">
        <v>182</v>
      </c>
      <c r="K76">
        <v>1.9</v>
      </c>
      <c r="L76">
        <v>109.38</v>
      </c>
      <c r="M76" s="13">
        <v>0.747</v>
      </c>
      <c r="N76">
        <f>(0.15)*C76+(0.1)*D76+(0.05)*E76+(0.15)*F76+(0.1)*G76+(0.05)*(1-H76)+(0.1)*I76+(0.1)*J76+(0.05)*K76+(0.1)*L76+(0.05)*M76</f>
        <v>50.245999999999995</v>
      </c>
      <c r="O76">
        <f t="shared" si="11"/>
        <v>4</v>
      </c>
      <c r="P76">
        <v>6</v>
      </c>
      <c r="R76">
        <v>4</v>
      </c>
      <c r="S76" s="6" t="s">
        <v>13</v>
      </c>
      <c r="T76" t="s">
        <v>46</v>
      </c>
      <c r="U76">
        <v>7</v>
      </c>
    </row>
    <row r="77" spans="1:26" x14ac:dyDescent="0.2">
      <c r="A77">
        <v>2018</v>
      </c>
      <c r="B77" s="7" t="s">
        <v>54</v>
      </c>
      <c r="C77">
        <v>110</v>
      </c>
      <c r="D77">
        <v>0.82</v>
      </c>
      <c r="E77" s="13">
        <v>0.77700000000000002</v>
      </c>
      <c r="F77">
        <v>9.4499999999999993</v>
      </c>
      <c r="G77" s="13">
        <v>0.125</v>
      </c>
      <c r="H77">
        <v>4.25</v>
      </c>
      <c r="I77">
        <v>13</v>
      </c>
      <c r="J77">
        <v>139</v>
      </c>
      <c r="K77">
        <v>-8</v>
      </c>
      <c r="L77">
        <v>93.36</v>
      </c>
      <c r="M77" s="13">
        <v>0.77100000000000002</v>
      </c>
      <c r="N77">
        <f>(0.15)*C77+(0.1)*D77+(0.05)*E77+(0.15)*F77+(0.1)*G77+(0.05)*(1-H77)+(0.1)*I77+(0.1)*J77+(0.05)*K77+(0.1)*L77+(0.05)*M77</f>
        <v>42.062899999999999</v>
      </c>
      <c r="O77">
        <f t="shared" si="11"/>
        <v>6</v>
      </c>
      <c r="P77">
        <v>10</v>
      </c>
      <c r="R77">
        <v>5</v>
      </c>
      <c r="S77" s="6" t="s">
        <v>34</v>
      </c>
      <c r="T77" t="s">
        <v>45</v>
      </c>
      <c r="U77">
        <v>4</v>
      </c>
    </row>
    <row r="78" spans="1:26" x14ac:dyDescent="0.2">
      <c r="A78">
        <v>2018</v>
      </c>
      <c r="B78" s="6" t="s">
        <v>34</v>
      </c>
      <c r="C78">
        <v>99</v>
      </c>
      <c r="D78">
        <v>0.746</v>
      </c>
      <c r="E78" s="13">
        <v>0.76100000000000001</v>
      </c>
      <c r="F78">
        <v>5.65</v>
      </c>
      <c r="G78" s="13">
        <v>0.14299999999999999</v>
      </c>
      <c r="H78">
        <v>4.04</v>
      </c>
      <c r="I78">
        <v>121</v>
      </c>
      <c r="J78">
        <v>95</v>
      </c>
      <c r="K78">
        <v>3.1</v>
      </c>
      <c r="L78">
        <v>46.21</v>
      </c>
      <c r="M78" s="13">
        <v>0.76500000000000001</v>
      </c>
      <c r="N78">
        <f>(0.15)*C78+(0.1)*D78+(0.05)*E78+(0.15)*F78+(0.1)*G78+(0.05)*(1-H78)+(0.1)*I78+(0.1)*J78+(0.05)*K78+(0.1)*L78+(0.05)*M78</f>
        <v>42.086700000000008</v>
      </c>
      <c r="O78">
        <f t="shared" si="11"/>
        <v>5</v>
      </c>
      <c r="P78">
        <v>3</v>
      </c>
      <c r="R78">
        <v>6</v>
      </c>
      <c r="S78" s="7" t="s">
        <v>54</v>
      </c>
      <c r="T78" t="s">
        <v>42</v>
      </c>
      <c r="U78">
        <v>10</v>
      </c>
    </row>
    <row r="79" spans="1:26" x14ac:dyDescent="0.2">
      <c r="A79">
        <v>2018</v>
      </c>
      <c r="B79" s="2" t="s">
        <v>3</v>
      </c>
      <c r="C79">
        <v>109</v>
      </c>
      <c r="D79">
        <v>0.68200000000000005</v>
      </c>
      <c r="E79" s="13">
        <v>0.76900000000000002</v>
      </c>
      <c r="F79">
        <v>0.62</v>
      </c>
      <c r="G79" s="13">
        <v>0.188</v>
      </c>
      <c r="H79">
        <v>3.52</v>
      </c>
      <c r="I79">
        <v>55</v>
      </c>
      <c r="J79">
        <v>194</v>
      </c>
      <c r="K79">
        <v>4.7</v>
      </c>
      <c r="L79">
        <v>121.09</v>
      </c>
      <c r="M79" s="13">
        <v>0.753</v>
      </c>
      <c r="N79">
        <f>(0.15)*C79+(0.1)*D79+(0.05)*E79+(0.15)*F79+(0.1)*G79+(0.05)*(1-H79)+(0.1)*I79+(0.1)*J79+(0.05)*K79+(0.1)*L79+(0.05)*M79</f>
        <v>53.7241</v>
      </c>
      <c r="O79">
        <f t="shared" si="11"/>
        <v>2</v>
      </c>
      <c r="P79">
        <v>2</v>
      </c>
      <c r="R79">
        <v>7</v>
      </c>
      <c r="S79" s="2" t="s">
        <v>9</v>
      </c>
      <c r="T79" t="s">
        <v>42</v>
      </c>
      <c r="U79">
        <v>6</v>
      </c>
    </row>
    <row r="80" spans="1:26" x14ac:dyDescent="0.2">
      <c r="A80">
        <v>2018</v>
      </c>
      <c r="B80" s="4" t="s">
        <v>6</v>
      </c>
      <c r="C80">
        <v>98</v>
      </c>
      <c r="D80">
        <v>0.77500000000000002</v>
      </c>
      <c r="E80" s="13">
        <v>0.77900000000000003</v>
      </c>
      <c r="F80">
        <v>0.48</v>
      </c>
      <c r="G80" s="13">
        <v>0.128</v>
      </c>
      <c r="H80">
        <v>4.16</v>
      </c>
      <c r="I80">
        <v>53</v>
      </c>
      <c r="J80">
        <v>102</v>
      </c>
      <c r="K80">
        <v>12.4</v>
      </c>
      <c r="L80">
        <v>52.75</v>
      </c>
      <c r="M80" s="13">
        <v>0.72</v>
      </c>
      <c r="N80">
        <f>(0.15)*C80+(0.1)*D80+(0.05)*E80+(0.15)*F80+(0.1)*G80+(0.05)*(1-H80)+(0.1)*I80+(0.1)*J80+(0.05)*K80+(0.1)*L80+(0.05)*M80</f>
        <v>36.174250000000008</v>
      </c>
      <c r="O80">
        <f t="shared" si="11"/>
        <v>9</v>
      </c>
      <c r="P80">
        <v>5</v>
      </c>
      <c r="R80">
        <v>8</v>
      </c>
      <c r="S80" s="4" t="s">
        <v>55</v>
      </c>
      <c r="T80" t="s">
        <v>46</v>
      </c>
      <c r="U80">
        <v>5</v>
      </c>
    </row>
    <row r="81" spans="1:26" x14ac:dyDescent="0.2">
      <c r="A81">
        <v>2018</v>
      </c>
      <c r="B81" s="2" t="s">
        <v>9</v>
      </c>
      <c r="C81">
        <v>97</v>
      </c>
      <c r="D81">
        <v>0.628</v>
      </c>
      <c r="E81" s="13">
        <v>0.76</v>
      </c>
      <c r="F81">
        <v>11.54</v>
      </c>
      <c r="G81" s="13">
        <v>0.114</v>
      </c>
      <c r="H81">
        <v>4.29</v>
      </c>
      <c r="I81">
        <v>82</v>
      </c>
      <c r="J81">
        <v>116</v>
      </c>
      <c r="K81">
        <v>-3.9</v>
      </c>
      <c r="L81">
        <v>60.75</v>
      </c>
      <c r="M81" s="13">
        <v>0.76400000000000001</v>
      </c>
      <c r="N81">
        <f>(0.15)*C81+(0.1)*D81+(0.05)*E81+(0.15)*F81+(0.1)*G81+(0.05)*(1-H81)+(0.1)*I81+(0.1)*J81+(0.05)*K81+(0.1)*L81+(0.05)*M81</f>
        <v>41.946900000000007</v>
      </c>
      <c r="O81">
        <f t="shared" si="11"/>
        <v>7</v>
      </c>
      <c r="P81">
        <v>9</v>
      </c>
      <c r="R81">
        <v>9</v>
      </c>
      <c r="S81" s="4" t="s">
        <v>6</v>
      </c>
      <c r="T81" t="s">
        <v>44</v>
      </c>
      <c r="U81">
        <v>8</v>
      </c>
    </row>
    <row r="82" spans="1:26" x14ac:dyDescent="0.2">
      <c r="A82">
        <v>2018</v>
      </c>
      <c r="B82" s="22" t="s">
        <v>56</v>
      </c>
      <c r="C82">
        <v>90</v>
      </c>
      <c r="D82">
        <v>0.81799999999999995</v>
      </c>
      <c r="E82" s="13">
        <v>0.76300000000000001</v>
      </c>
      <c r="F82">
        <v>0.55000000000000004</v>
      </c>
      <c r="G82" s="13">
        <v>0.14399999999999999</v>
      </c>
      <c r="H82">
        <v>3.96</v>
      </c>
      <c r="I82">
        <v>39</v>
      </c>
      <c r="J82">
        <v>35</v>
      </c>
      <c r="K82">
        <v>0.1</v>
      </c>
      <c r="L82">
        <v>-11.4</v>
      </c>
      <c r="M82" s="13">
        <v>0.67100000000000004</v>
      </c>
      <c r="N82">
        <f>(0.15)*C82+(0.1)*D82+(0.05)*E82+(0.15)*F82+(0.1)*G82+(0.05)*(1-H82)+(0.1)*I82+(0.1)*J82+(0.05)*K82+(0.1)*L82+(0.05)*M82</f>
        <v>19.8674</v>
      </c>
      <c r="O82">
        <f t="shared" si="11"/>
        <v>10</v>
      </c>
      <c r="P82">
        <v>8</v>
      </c>
      <c r="R82">
        <v>10</v>
      </c>
      <c r="S82" s="22" t="s">
        <v>56</v>
      </c>
      <c r="T82" t="s">
        <v>44</v>
      </c>
      <c r="U82">
        <v>9</v>
      </c>
    </row>
    <row r="85" spans="1:26" x14ac:dyDescent="0.2">
      <c r="A85" s="1" t="s">
        <v>0</v>
      </c>
      <c r="B85" s="1" t="s">
        <v>1</v>
      </c>
      <c r="C85" s="14" t="s">
        <v>19</v>
      </c>
      <c r="D85" s="14" t="s">
        <v>22</v>
      </c>
      <c r="E85" s="14" t="s">
        <v>20</v>
      </c>
      <c r="F85" s="14" t="s">
        <v>23</v>
      </c>
      <c r="G85" s="14" t="s">
        <v>24</v>
      </c>
      <c r="H85" s="14" t="s">
        <v>21</v>
      </c>
      <c r="I85" s="14" t="s">
        <v>2</v>
      </c>
      <c r="J85" s="14" t="s">
        <v>25</v>
      </c>
      <c r="K85" s="14" t="s">
        <v>26</v>
      </c>
      <c r="L85" s="14" t="s">
        <v>27</v>
      </c>
      <c r="M85" s="14" t="s">
        <v>28</v>
      </c>
      <c r="N85" s="14" t="s">
        <v>29</v>
      </c>
      <c r="O85" s="14" t="s">
        <v>30</v>
      </c>
      <c r="P85" s="14" t="s">
        <v>37</v>
      </c>
      <c r="R85" s="1" t="s">
        <v>38</v>
      </c>
      <c r="S85" s="1" t="s">
        <v>1</v>
      </c>
      <c r="T85" s="1" t="s">
        <v>39</v>
      </c>
      <c r="U85" s="1" t="s">
        <v>53</v>
      </c>
      <c r="W85" s="1" t="s">
        <v>59</v>
      </c>
      <c r="X85" s="1" t="s">
        <v>60</v>
      </c>
      <c r="Y85" s="1" t="s">
        <v>61</v>
      </c>
      <c r="Z85" s="1" t="s">
        <v>64</v>
      </c>
    </row>
    <row r="86" spans="1:26" x14ac:dyDescent="0.2">
      <c r="A86">
        <v>2017</v>
      </c>
      <c r="B86" s="23" t="s">
        <v>55</v>
      </c>
      <c r="C86" s="10">
        <v>104</v>
      </c>
      <c r="D86">
        <v>0.59699999999999998</v>
      </c>
      <c r="E86" s="13">
        <v>0.80100000000000005</v>
      </c>
      <c r="F86">
        <v>9.18</v>
      </c>
      <c r="G86" s="13">
        <v>0.20599999999999999</v>
      </c>
      <c r="H86">
        <v>3.41</v>
      </c>
      <c r="I86">
        <v>52</v>
      </c>
      <c r="J86">
        <v>254</v>
      </c>
      <c r="K86">
        <v>8.6999999999999993</v>
      </c>
      <c r="L86">
        <v>53.34</v>
      </c>
      <c r="M86" s="13">
        <v>0.78700000000000003</v>
      </c>
      <c r="N86">
        <f>(0.15)*C86+(0.1)*D86+(0.05)*E86+(0.15)*F86+(0.1)*G86+(0.05)*(1-H86)+(0.1)*I86+(0.1)*J86+(0.05)*K86+(0.1)*L86+(0.05)*M86</f>
        <v>53.385200000000012</v>
      </c>
      <c r="O86">
        <f>_xlfn.RANK.EQ(N86,N$86:N$95,0)</f>
        <v>2</v>
      </c>
      <c r="P86">
        <v>5</v>
      </c>
      <c r="R86">
        <v>1</v>
      </c>
      <c r="S86" s="3" t="s">
        <v>5</v>
      </c>
      <c r="T86" t="s">
        <v>40</v>
      </c>
      <c r="U86">
        <v>3</v>
      </c>
      <c r="W86">
        <f>R86+R87+R88+R93+R94</f>
        <v>23</v>
      </c>
      <c r="X86">
        <f>R89+R90+R91+R92+R95</f>
        <v>32</v>
      </c>
      <c r="Y86" t="s">
        <v>63</v>
      </c>
      <c r="Z86" t="s">
        <v>63</v>
      </c>
    </row>
    <row r="87" spans="1:26" x14ac:dyDescent="0.2">
      <c r="A87">
        <v>2017</v>
      </c>
      <c r="B87" s="3" t="s">
        <v>5</v>
      </c>
      <c r="C87">
        <v>123</v>
      </c>
      <c r="D87">
        <v>0.93100000000000005</v>
      </c>
      <c r="E87" s="13">
        <v>0.81200000000000006</v>
      </c>
      <c r="F87">
        <v>1.3</v>
      </c>
      <c r="G87" s="13">
        <v>0.17499999999999999</v>
      </c>
      <c r="H87">
        <v>3.77</v>
      </c>
      <c r="I87" s="11">
        <v>21</v>
      </c>
      <c r="J87">
        <v>196</v>
      </c>
      <c r="K87" s="12">
        <v>-0.4</v>
      </c>
      <c r="L87">
        <v>172.26</v>
      </c>
      <c r="M87" s="13">
        <v>0.73</v>
      </c>
      <c r="N87">
        <f>(0.15)*C87+(0.1)*D87+(0.05)*E87+(0.15)*F87+(0.1)*G87+(0.05)*(1-H87)+(0.1)*I87+(0.1)*J87+(0.05)*K87+(0.1)*L87+(0.05)*M87</f>
        <v>57.600199999999994</v>
      </c>
      <c r="O87">
        <f t="shared" ref="O87:O95" si="12">_xlfn.RANK.EQ(N87,N$86:N$95,0)</f>
        <v>1</v>
      </c>
      <c r="P87">
        <v>1</v>
      </c>
      <c r="R87">
        <v>2</v>
      </c>
      <c r="S87" s="23" t="s">
        <v>55</v>
      </c>
      <c r="T87" t="s">
        <v>46</v>
      </c>
      <c r="U87">
        <v>1</v>
      </c>
    </row>
    <row r="88" spans="1:26" x14ac:dyDescent="0.2">
      <c r="A88">
        <v>2017</v>
      </c>
      <c r="B88" s="4" t="s">
        <v>8</v>
      </c>
      <c r="C88" s="10">
        <v>92</v>
      </c>
      <c r="D88">
        <v>0.68600000000000005</v>
      </c>
      <c r="E88" s="13">
        <v>0.79600000000000004</v>
      </c>
      <c r="F88">
        <v>11.35</v>
      </c>
      <c r="G88" s="13">
        <v>0.17899999999999999</v>
      </c>
      <c r="H88">
        <v>3.91</v>
      </c>
      <c r="I88">
        <v>79</v>
      </c>
      <c r="J88">
        <v>117</v>
      </c>
      <c r="K88">
        <v>7.2</v>
      </c>
      <c r="L88">
        <v>-10.94</v>
      </c>
      <c r="M88" s="13">
        <v>0.79200000000000004</v>
      </c>
      <c r="N88">
        <f t="shared" ref="N88:N95" si="13">(0.15)*C88+(0.1)*D88+(0.05)*E88+(0.15)*F88+(0.1)*G88+(0.05)*(1-H88)+(0.1)*I88+(0.1)*J88+(0.05)*K88+(0.1)*L88+(0.05)*M88</f>
        <v>34.3889</v>
      </c>
      <c r="O88">
        <f t="shared" si="12"/>
        <v>8</v>
      </c>
      <c r="P88">
        <v>7</v>
      </c>
      <c r="R88">
        <v>3</v>
      </c>
      <c r="S88" s="6" t="s">
        <v>13</v>
      </c>
      <c r="T88" t="s">
        <v>43</v>
      </c>
      <c r="U88">
        <v>7</v>
      </c>
    </row>
    <row r="89" spans="1:26" x14ac:dyDescent="0.2">
      <c r="A89">
        <v>2017</v>
      </c>
      <c r="B89" s="6" t="s">
        <v>13</v>
      </c>
      <c r="C89" s="10">
        <v>105</v>
      </c>
      <c r="D89">
        <v>0.77300000000000002</v>
      </c>
      <c r="E89" s="13">
        <v>0.76200000000000001</v>
      </c>
      <c r="F89">
        <v>2.89</v>
      </c>
      <c r="G89" s="13">
        <v>0.17399999999999999</v>
      </c>
      <c r="H89">
        <v>3.82</v>
      </c>
      <c r="I89">
        <v>26</v>
      </c>
      <c r="J89">
        <v>198</v>
      </c>
      <c r="K89">
        <v>7.6</v>
      </c>
      <c r="L89">
        <v>99.74</v>
      </c>
      <c r="M89" s="13">
        <v>0.755</v>
      </c>
      <c r="N89">
        <f t="shared" si="13"/>
        <v>48.96705</v>
      </c>
      <c r="O89">
        <f t="shared" si="12"/>
        <v>3</v>
      </c>
      <c r="P89">
        <v>3</v>
      </c>
      <c r="R89">
        <v>4</v>
      </c>
      <c r="S89" s="2" t="s">
        <v>3</v>
      </c>
      <c r="T89" t="s">
        <v>41</v>
      </c>
      <c r="U89">
        <v>2</v>
      </c>
    </row>
    <row r="90" spans="1:26" x14ac:dyDescent="0.2">
      <c r="A90">
        <v>2017</v>
      </c>
      <c r="B90" s="4" t="s">
        <v>47</v>
      </c>
      <c r="C90" s="10">
        <v>104</v>
      </c>
      <c r="D90">
        <v>0.78900000000000003</v>
      </c>
      <c r="E90" s="13">
        <v>0.77900000000000003</v>
      </c>
      <c r="F90">
        <v>1.64</v>
      </c>
      <c r="G90" s="13">
        <v>0.11</v>
      </c>
      <c r="H90">
        <v>4.75</v>
      </c>
      <c r="I90">
        <v>24</v>
      </c>
      <c r="J90">
        <v>27</v>
      </c>
      <c r="K90">
        <v>8.4</v>
      </c>
      <c r="L90">
        <v>48.53</v>
      </c>
      <c r="M90" s="13">
        <v>0.73</v>
      </c>
      <c r="N90">
        <f t="shared" si="13"/>
        <v>26.196850000000005</v>
      </c>
      <c r="O90">
        <f t="shared" si="12"/>
        <v>9</v>
      </c>
      <c r="P90">
        <v>9</v>
      </c>
      <c r="R90">
        <v>5</v>
      </c>
      <c r="S90" s="2" t="s">
        <v>9</v>
      </c>
      <c r="T90" t="s">
        <v>45</v>
      </c>
      <c r="U90">
        <v>4</v>
      </c>
    </row>
    <row r="91" spans="1:26" x14ac:dyDescent="0.2">
      <c r="A91">
        <v>2017</v>
      </c>
      <c r="B91" s="2" t="s">
        <v>3</v>
      </c>
      <c r="C91" s="10">
        <v>104</v>
      </c>
      <c r="D91">
        <v>0.78700000000000003</v>
      </c>
      <c r="E91" s="13">
        <v>0.77300000000000002</v>
      </c>
      <c r="F91">
        <v>7.17</v>
      </c>
      <c r="G91" s="13">
        <v>0.187</v>
      </c>
      <c r="H91">
        <v>3.7</v>
      </c>
      <c r="I91">
        <v>65</v>
      </c>
      <c r="J91">
        <v>190</v>
      </c>
      <c r="K91">
        <v>-1.1000000000000001</v>
      </c>
      <c r="L91">
        <v>59.87</v>
      </c>
      <c r="M91" s="13">
        <v>0.78200000000000003</v>
      </c>
      <c r="N91">
        <f t="shared" si="13"/>
        <v>48.147649999999999</v>
      </c>
      <c r="O91">
        <f t="shared" si="12"/>
        <v>4</v>
      </c>
      <c r="P91">
        <v>2</v>
      </c>
      <c r="R91">
        <v>6</v>
      </c>
      <c r="S91" s="4" t="s">
        <v>18</v>
      </c>
      <c r="T91" t="s">
        <v>44</v>
      </c>
      <c r="U91">
        <v>8</v>
      </c>
    </row>
    <row r="92" spans="1:26" x14ac:dyDescent="0.2">
      <c r="A92">
        <v>2017</v>
      </c>
      <c r="B92" s="4" t="s">
        <v>7</v>
      </c>
      <c r="C92" s="10">
        <v>99</v>
      </c>
      <c r="D92">
        <v>0.873</v>
      </c>
      <c r="E92" s="13">
        <v>0.78400000000000003</v>
      </c>
      <c r="F92">
        <v>4.51</v>
      </c>
      <c r="G92" s="13">
        <v>0.159</v>
      </c>
      <c r="H92">
        <v>4.12</v>
      </c>
      <c r="I92">
        <v>-33</v>
      </c>
      <c r="J92">
        <v>147</v>
      </c>
      <c r="K92">
        <v>10.199999999999999</v>
      </c>
      <c r="L92">
        <v>79.17</v>
      </c>
      <c r="M92" s="13">
        <v>0.72299999999999998</v>
      </c>
      <c r="N92">
        <f t="shared" si="13"/>
        <v>35.376049999999999</v>
      </c>
      <c r="O92">
        <f t="shared" si="12"/>
        <v>7</v>
      </c>
      <c r="P92">
        <v>6</v>
      </c>
      <c r="R92">
        <v>7</v>
      </c>
      <c r="S92" s="4" t="s">
        <v>7</v>
      </c>
      <c r="T92" t="s">
        <v>44</v>
      </c>
      <c r="U92">
        <v>5</v>
      </c>
    </row>
    <row r="93" spans="1:26" x14ac:dyDescent="0.2">
      <c r="A93">
        <v>2017</v>
      </c>
      <c r="B93" s="2" t="s">
        <v>9</v>
      </c>
      <c r="C93" s="10">
        <v>99</v>
      </c>
      <c r="D93">
        <v>0.76500000000000001</v>
      </c>
      <c r="E93" s="13">
        <v>0.76100000000000001</v>
      </c>
      <c r="F93">
        <v>6.71</v>
      </c>
      <c r="G93" s="13">
        <v>0.14499999999999999</v>
      </c>
      <c r="H93">
        <v>4.0999999999999996</v>
      </c>
      <c r="I93">
        <v>40</v>
      </c>
      <c r="J93">
        <v>127</v>
      </c>
      <c r="K93">
        <v>-3.2</v>
      </c>
      <c r="L93">
        <v>72.319999999999993</v>
      </c>
      <c r="M93" s="13">
        <v>0.76100000000000001</v>
      </c>
      <c r="N93">
        <f t="shared" si="13"/>
        <v>39.640599999999999</v>
      </c>
      <c r="O93">
        <f t="shared" si="12"/>
        <v>5</v>
      </c>
      <c r="P93">
        <v>4</v>
      </c>
      <c r="R93">
        <v>8</v>
      </c>
      <c r="S93" s="4" t="s">
        <v>8</v>
      </c>
      <c r="T93" t="s">
        <v>46</v>
      </c>
      <c r="U93">
        <v>6</v>
      </c>
    </row>
    <row r="94" spans="1:26" x14ac:dyDescent="0.2">
      <c r="A94">
        <v>2017</v>
      </c>
      <c r="B94" s="4" t="s">
        <v>18</v>
      </c>
      <c r="C94" s="10">
        <v>94</v>
      </c>
      <c r="D94">
        <v>0.73899999999999999</v>
      </c>
      <c r="E94" s="13">
        <v>0.76200000000000001</v>
      </c>
      <c r="F94">
        <v>5.68</v>
      </c>
      <c r="G94" s="13">
        <v>0.159</v>
      </c>
      <c r="H94">
        <v>3.86</v>
      </c>
      <c r="I94">
        <v>17</v>
      </c>
      <c r="J94">
        <v>153</v>
      </c>
      <c r="K94">
        <v>8.3000000000000007</v>
      </c>
      <c r="L94">
        <v>37.380000000000003</v>
      </c>
      <c r="M94" s="13">
        <v>0.73399999999999999</v>
      </c>
      <c r="N94">
        <f t="shared" si="13"/>
        <v>36.126600000000003</v>
      </c>
      <c r="O94">
        <f t="shared" si="12"/>
        <v>6</v>
      </c>
      <c r="P94">
        <v>8</v>
      </c>
      <c r="R94">
        <v>9</v>
      </c>
      <c r="S94" s="4" t="s">
        <v>47</v>
      </c>
      <c r="T94" t="s">
        <v>42</v>
      </c>
      <c r="U94">
        <v>10</v>
      </c>
    </row>
    <row r="95" spans="1:26" x14ac:dyDescent="0.2">
      <c r="A95">
        <v>2017</v>
      </c>
      <c r="B95" s="22" t="s">
        <v>56</v>
      </c>
      <c r="C95" s="10">
        <v>90</v>
      </c>
      <c r="D95">
        <v>0.79500000000000004</v>
      </c>
      <c r="E95" s="13">
        <v>0.76900000000000002</v>
      </c>
      <c r="F95">
        <v>8.83</v>
      </c>
      <c r="G95" s="13">
        <v>0.11899999999999999</v>
      </c>
      <c r="H95">
        <v>4.26</v>
      </c>
      <c r="I95">
        <v>7</v>
      </c>
      <c r="J95">
        <v>67</v>
      </c>
      <c r="K95">
        <v>-7.5</v>
      </c>
      <c r="L95">
        <v>-18.2</v>
      </c>
      <c r="M95" s="13">
        <v>0.70899999999999996</v>
      </c>
      <c r="N95">
        <f t="shared" si="13"/>
        <v>20.0318</v>
      </c>
      <c r="O95">
        <f t="shared" si="12"/>
        <v>10</v>
      </c>
      <c r="P95">
        <v>10</v>
      </c>
      <c r="R95">
        <v>10</v>
      </c>
      <c r="S95" s="22" t="s">
        <v>56</v>
      </c>
      <c r="T95" t="s">
        <v>42</v>
      </c>
      <c r="U95">
        <v>9</v>
      </c>
    </row>
    <row r="98" spans="1:26" x14ac:dyDescent="0.2">
      <c r="A98" s="1" t="s">
        <v>0</v>
      </c>
      <c r="B98" s="1" t="s">
        <v>1</v>
      </c>
      <c r="C98" s="14" t="s">
        <v>19</v>
      </c>
      <c r="D98" s="14" t="s">
        <v>22</v>
      </c>
      <c r="E98" s="14" t="s">
        <v>20</v>
      </c>
      <c r="F98" s="14" t="s">
        <v>23</v>
      </c>
      <c r="G98" s="14" t="s">
        <v>24</v>
      </c>
      <c r="H98" s="14" t="s">
        <v>21</v>
      </c>
      <c r="I98" s="14" t="s">
        <v>2</v>
      </c>
      <c r="J98" s="14" t="s">
        <v>25</v>
      </c>
      <c r="K98" s="14" t="s">
        <v>26</v>
      </c>
      <c r="L98" s="14" t="s">
        <v>27</v>
      </c>
      <c r="M98" s="14" t="s">
        <v>28</v>
      </c>
      <c r="N98" s="14" t="s">
        <v>29</v>
      </c>
      <c r="O98" s="14" t="s">
        <v>30</v>
      </c>
      <c r="P98" s="14" t="s">
        <v>37</v>
      </c>
      <c r="R98" s="1" t="s">
        <v>38</v>
      </c>
      <c r="S98" s="1" t="s">
        <v>1</v>
      </c>
      <c r="T98" s="1" t="s">
        <v>39</v>
      </c>
      <c r="U98" s="1" t="s">
        <v>53</v>
      </c>
      <c r="W98" s="1" t="s">
        <v>59</v>
      </c>
      <c r="X98" s="1" t="s">
        <v>60</v>
      </c>
      <c r="Y98" s="1" t="s">
        <v>61</v>
      </c>
      <c r="Z98" s="1" t="s">
        <v>64</v>
      </c>
    </row>
    <row r="99" spans="1:26" x14ac:dyDescent="0.2">
      <c r="A99">
        <v>2016</v>
      </c>
      <c r="B99" s="2" t="s">
        <v>4</v>
      </c>
      <c r="C99" s="10">
        <v>96</v>
      </c>
      <c r="D99">
        <v>0.83</v>
      </c>
      <c r="E99" s="13">
        <v>0.78500000000000003</v>
      </c>
      <c r="F99">
        <v>4.67</v>
      </c>
      <c r="G99" s="13">
        <v>0.1</v>
      </c>
      <c r="H99">
        <v>4.49</v>
      </c>
      <c r="I99">
        <v>2</v>
      </c>
      <c r="J99">
        <v>8</v>
      </c>
      <c r="K99">
        <v>-1.1000000000000001</v>
      </c>
      <c r="L99">
        <v>22.7</v>
      </c>
      <c r="M99" s="13">
        <v>0.72599999999999998</v>
      </c>
      <c r="N99">
        <f>(0.15)*C99+(0.1)*D99+(0.05)*E99+(0.15)*F99+(0.1)*G99+(0.05)*(1-H99)+(0.1)*I99+(0.1)*J99+(0.05)*K99+(0.1)*L99+(0.05)*M99</f>
        <v>18.309549999999998</v>
      </c>
      <c r="O99">
        <f>_xlfn.RANK.EQ(N99,N$99:N$108,0)</f>
        <v>10</v>
      </c>
      <c r="P99">
        <v>8</v>
      </c>
      <c r="R99">
        <v>1</v>
      </c>
      <c r="S99" s="2" t="s">
        <v>9</v>
      </c>
      <c r="T99" t="s">
        <v>40</v>
      </c>
      <c r="U99">
        <v>1</v>
      </c>
      <c r="W99">
        <f>R100+R101+R103+R106+R108</f>
        <v>28</v>
      </c>
      <c r="X99">
        <f>R99+R102+R104+R105+R107</f>
        <v>27</v>
      </c>
      <c r="Y99" t="s">
        <v>62</v>
      </c>
      <c r="Z99" t="s">
        <v>62</v>
      </c>
    </row>
    <row r="100" spans="1:26" x14ac:dyDescent="0.2">
      <c r="A100">
        <v>2016</v>
      </c>
      <c r="B100" s="23" t="s">
        <v>55</v>
      </c>
      <c r="C100" s="10">
        <v>96</v>
      </c>
      <c r="D100">
        <v>0.746</v>
      </c>
      <c r="E100" s="13">
        <v>0.79600000000000004</v>
      </c>
      <c r="F100">
        <v>8.06</v>
      </c>
      <c r="G100" s="13">
        <v>0.155</v>
      </c>
      <c r="H100">
        <v>3.8</v>
      </c>
      <c r="I100">
        <v>41</v>
      </c>
      <c r="J100">
        <v>101</v>
      </c>
      <c r="K100">
        <v>15.3</v>
      </c>
      <c r="L100">
        <v>43.46</v>
      </c>
      <c r="M100" s="13">
        <v>0.752</v>
      </c>
      <c r="N100">
        <f>(0.15)*C100+(0.1)*D100+(0.05)*E100+(0.15)*F100+(0.1)*G100+(0.05)*(1-H100)+(0.1)*I100+(0.1)*J100+(0.05)*K100+(0.1)*L100+(0.05)*M100</f>
        <v>34.947499999999998</v>
      </c>
      <c r="O100">
        <f t="shared" ref="O100:O108" si="14">_xlfn.RANK.EQ(N100,N$99:N$108,0)</f>
        <v>3</v>
      </c>
      <c r="P100">
        <v>2</v>
      </c>
      <c r="R100">
        <v>2</v>
      </c>
      <c r="S100" s="4" t="s">
        <v>8</v>
      </c>
      <c r="T100" t="s">
        <v>46</v>
      </c>
      <c r="U100">
        <v>3</v>
      </c>
    </row>
    <row r="101" spans="1:26" x14ac:dyDescent="0.2">
      <c r="A101">
        <v>2016</v>
      </c>
      <c r="B101" s="4" t="s">
        <v>8</v>
      </c>
      <c r="C101" s="10">
        <v>112</v>
      </c>
      <c r="D101">
        <v>0.73</v>
      </c>
      <c r="E101" s="13">
        <v>0.81599999999999995</v>
      </c>
      <c r="F101">
        <v>2.08</v>
      </c>
      <c r="G101" s="13">
        <v>0.14399999999999999</v>
      </c>
      <c r="H101">
        <v>4.2</v>
      </c>
      <c r="I101">
        <v>69</v>
      </c>
      <c r="J101">
        <v>184</v>
      </c>
      <c r="K101">
        <v>1.7</v>
      </c>
      <c r="L101">
        <v>141.04</v>
      </c>
      <c r="M101" s="13">
        <v>0.752</v>
      </c>
      <c r="N101">
        <f>(0.15)*C101+(0.1)*D101+(0.05)*E101+(0.15)*F101+(0.1)*G101+(0.05)*(1-H101)+(0.1)*I101+(0.1)*J101+(0.05)*K101+(0.1)*L101+(0.05)*M101</f>
        <v>56.6068</v>
      </c>
      <c r="O101">
        <f t="shared" si="14"/>
        <v>2</v>
      </c>
      <c r="P101">
        <v>6</v>
      </c>
      <c r="R101">
        <v>3</v>
      </c>
      <c r="S101" s="23" t="s">
        <v>55</v>
      </c>
      <c r="T101" t="s">
        <v>41</v>
      </c>
      <c r="U101">
        <v>6</v>
      </c>
    </row>
    <row r="102" spans="1:26" x14ac:dyDescent="0.2">
      <c r="A102">
        <v>2016</v>
      </c>
      <c r="B102" s="16" t="s">
        <v>49</v>
      </c>
      <c r="C102" s="10">
        <v>101</v>
      </c>
      <c r="D102">
        <v>0.78</v>
      </c>
      <c r="E102" s="13">
        <v>0.77700000000000002</v>
      </c>
      <c r="F102">
        <v>1.96</v>
      </c>
      <c r="G102" s="13">
        <v>0.14000000000000001</v>
      </c>
      <c r="H102">
        <v>4.0199999999999996</v>
      </c>
      <c r="I102">
        <v>58</v>
      </c>
      <c r="J102">
        <v>93</v>
      </c>
      <c r="K102">
        <v>-8.8000000000000007</v>
      </c>
      <c r="L102">
        <v>19.64</v>
      </c>
      <c r="M102" s="13">
        <v>0.73899999999999999</v>
      </c>
      <c r="N102">
        <f>(0.15)*C102+(0.1)*D102+(0.05)*E102+(0.15)*F102+(0.1)*G102+(0.05)*(1-H102)+(0.1)*I102+(0.1)*J102+(0.05)*K102+(0.1)*L102+(0.05)*M102</f>
        <v>32.084799999999994</v>
      </c>
      <c r="O102">
        <f t="shared" si="14"/>
        <v>5</v>
      </c>
      <c r="P102">
        <v>4</v>
      </c>
      <c r="R102">
        <v>4</v>
      </c>
      <c r="S102" s="4" t="s">
        <v>7</v>
      </c>
      <c r="T102" t="s">
        <v>44</v>
      </c>
      <c r="U102">
        <v>4</v>
      </c>
    </row>
    <row r="103" spans="1:26" x14ac:dyDescent="0.2">
      <c r="A103">
        <v>2016</v>
      </c>
      <c r="B103" s="3" t="s">
        <v>32</v>
      </c>
      <c r="C103" s="10">
        <v>101</v>
      </c>
      <c r="D103">
        <v>0.70099999999999996</v>
      </c>
      <c r="E103" s="13">
        <v>0.75700000000000001</v>
      </c>
      <c r="F103">
        <v>9.92</v>
      </c>
      <c r="G103" s="13">
        <v>0.115</v>
      </c>
      <c r="H103">
        <v>4.34</v>
      </c>
      <c r="I103">
        <v>1</v>
      </c>
      <c r="J103">
        <v>29</v>
      </c>
      <c r="K103">
        <v>-6.6</v>
      </c>
      <c r="L103">
        <v>22.68</v>
      </c>
      <c r="M103" s="13">
        <v>0.77300000000000002</v>
      </c>
      <c r="N103">
        <f>(0.15)*C103+(0.1)*D103+(0.05)*E103+(0.15)*F103+(0.1)*G103+(0.05)*(1-H103)+(0.1)*I103+(0.1)*J103+(0.05)*K103+(0.1)*L103+(0.05)*M103</f>
        <v>21.567100000000007</v>
      </c>
      <c r="O103">
        <f t="shared" si="14"/>
        <v>8</v>
      </c>
      <c r="P103">
        <v>9</v>
      </c>
      <c r="R103">
        <v>5</v>
      </c>
      <c r="S103" s="16" t="s">
        <v>49</v>
      </c>
      <c r="T103" t="s">
        <v>43</v>
      </c>
      <c r="U103">
        <v>7</v>
      </c>
    </row>
    <row r="104" spans="1:26" x14ac:dyDescent="0.2">
      <c r="A104">
        <v>2016</v>
      </c>
      <c r="B104" s="2" t="s">
        <v>9</v>
      </c>
      <c r="C104">
        <v>104</v>
      </c>
      <c r="D104">
        <v>0.72799999999999998</v>
      </c>
      <c r="E104" s="13">
        <v>0.77</v>
      </c>
      <c r="F104">
        <v>4.22</v>
      </c>
      <c r="G104" s="13">
        <v>0.159</v>
      </c>
      <c r="H104">
        <v>3.74</v>
      </c>
      <c r="I104" s="11">
        <v>107</v>
      </c>
      <c r="J104">
        <v>252</v>
      </c>
      <c r="K104" s="12">
        <v>3.7</v>
      </c>
      <c r="L104">
        <v>90.85</v>
      </c>
      <c r="M104" s="13">
        <v>0.753</v>
      </c>
      <c r="N104">
        <f>(0.15)*C104+(0.1)*D104+(0.05)*E104+(0.15)*F104+(0.1)*G104+(0.05)*(1-H104)+(0.1)*I104+(0.1)*J104+(0.05)*K104+(0.1)*L104+(0.05)*M104</f>
        <v>61.430850000000007</v>
      </c>
      <c r="O104">
        <f t="shared" si="14"/>
        <v>1</v>
      </c>
      <c r="P104">
        <v>1</v>
      </c>
      <c r="R104">
        <v>6</v>
      </c>
      <c r="S104" s="2" t="s">
        <v>3</v>
      </c>
      <c r="T104" t="s">
        <v>45</v>
      </c>
      <c r="U104">
        <v>5</v>
      </c>
    </row>
    <row r="105" spans="1:26" x14ac:dyDescent="0.2">
      <c r="A105">
        <v>2016</v>
      </c>
      <c r="B105" s="4" t="s">
        <v>7</v>
      </c>
      <c r="C105">
        <v>96</v>
      </c>
      <c r="D105">
        <v>0.70199999999999996</v>
      </c>
      <c r="E105" s="13">
        <v>0.79500000000000004</v>
      </c>
      <c r="F105">
        <v>3.7</v>
      </c>
      <c r="G105" s="13">
        <v>0.16700000000000001</v>
      </c>
      <c r="H105">
        <v>3.82</v>
      </c>
      <c r="I105" s="11">
        <v>2</v>
      </c>
      <c r="J105">
        <v>151</v>
      </c>
      <c r="K105" s="12">
        <v>5.3</v>
      </c>
      <c r="L105">
        <v>41.67</v>
      </c>
      <c r="M105" s="13">
        <v>0.753</v>
      </c>
      <c r="N105">
        <f>(0.15)*C105+(0.1)*D105+(0.05)*E105+(0.15)*F105+(0.1)*G105+(0.05)*(1-H105)+(0.1)*I105+(0.1)*J105+(0.05)*K105+(0.1)*L105+(0.05)*M105</f>
        <v>34.710299999999997</v>
      </c>
      <c r="O105">
        <f t="shared" si="14"/>
        <v>4</v>
      </c>
      <c r="P105">
        <v>5</v>
      </c>
      <c r="R105">
        <v>7</v>
      </c>
      <c r="S105" s="3" t="s">
        <v>11</v>
      </c>
      <c r="T105" t="s">
        <v>44</v>
      </c>
      <c r="U105">
        <v>8</v>
      </c>
    </row>
    <row r="106" spans="1:26" x14ac:dyDescent="0.2">
      <c r="A106">
        <v>2016</v>
      </c>
      <c r="B106" s="2" t="s">
        <v>3</v>
      </c>
      <c r="C106" s="10">
        <v>95</v>
      </c>
      <c r="D106">
        <v>0.71699999999999997</v>
      </c>
      <c r="E106" s="13">
        <v>0.78300000000000003</v>
      </c>
      <c r="F106">
        <v>4.9400000000000004</v>
      </c>
      <c r="G106" s="13">
        <v>0.17399999999999999</v>
      </c>
      <c r="H106">
        <v>3.75</v>
      </c>
      <c r="I106">
        <v>56</v>
      </c>
      <c r="J106">
        <v>87</v>
      </c>
      <c r="K106">
        <v>-1.9</v>
      </c>
      <c r="L106">
        <v>28.17</v>
      </c>
      <c r="M106" s="13">
        <v>0.76900000000000002</v>
      </c>
      <c r="N106">
        <f>(0.15)*C106+(0.1)*D106+(0.05)*E106+(0.15)*F106+(0.1)*G106+(0.05)*(1-H106)+(0.1)*I106+(0.1)*J106+(0.05)*K106+(0.1)*L106+(0.05)*M106</f>
        <v>32.042200000000001</v>
      </c>
      <c r="O106">
        <f t="shared" si="14"/>
        <v>6</v>
      </c>
      <c r="P106">
        <v>3</v>
      </c>
      <c r="R106">
        <v>8</v>
      </c>
      <c r="S106" s="3" t="s">
        <v>32</v>
      </c>
      <c r="T106" t="s">
        <v>42</v>
      </c>
      <c r="U106">
        <v>10</v>
      </c>
    </row>
    <row r="107" spans="1:26" x14ac:dyDescent="0.2">
      <c r="A107">
        <v>2016</v>
      </c>
      <c r="B107" s="3" t="s">
        <v>36</v>
      </c>
      <c r="C107" s="10">
        <v>97</v>
      </c>
      <c r="D107">
        <v>0.755</v>
      </c>
      <c r="E107" s="13">
        <v>0.79100000000000004</v>
      </c>
      <c r="F107">
        <v>4.5</v>
      </c>
      <c r="G107" s="13">
        <v>0.158</v>
      </c>
      <c r="H107">
        <v>3.78</v>
      </c>
      <c r="I107">
        <v>3</v>
      </c>
      <c r="J107">
        <v>54</v>
      </c>
      <c r="K107">
        <v>-15.1</v>
      </c>
      <c r="L107">
        <v>-15.29</v>
      </c>
      <c r="M107" s="13">
        <v>0.76300000000000001</v>
      </c>
      <c r="N107">
        <f>(0.15)*C107+(0.1)*D107+(0.05)*E107+(0.15)*F107+(0.1)*G107+(0.05)*(1-H107)+(0.1)*I107+(0.1)*J107+(0.05)*K107+(0.1)*L107+(0.05)*M107</f>
        <v>18.671000000000006</v>
      </c>
      <c r="O107">
        <f t="shared" si="14"/>
        <v>9</v>
      </c>
      <c r="P107">
        <v>10</v>
      </c>
      <c r="R107">
        <v>9</v>
      </c>
      <c r="S107" s="3" t="s">
        <v>36</v>
      </c>
      <c r="T107" t="s">
        <v>42</v>
      </c>
      <c r="U107">
        <v>9</v>
      </c>
    </row>
    <row r="108" spans="1:26" x14ac:dyDescent="0.2">
      <c r="A108">
        <v>2016</v>
      </c>
      <c r="B108" s="3" t="s">
        <v>11</v>
      </c>
      <c r="C108" s="10">
        <v>97</v>
      </c>
      <c r="D108">
        <v>0.71199999999999997</v>
      </c>
      <c r="E108" s="13">
        <v>0.80500000000000005</v>
      </c>
      <c r="F108">
        <v>2.39</v>
      </c>
      <c r="G108" s="13">
        <v>0.14399999999999999</v>
      </c>
      <c r="H108">
        <v>4.01</v>
      </c>
      <c r="I108">
        <v>75</v>
      </c>
      <c r="J108">
        <v>84</v>
      </c>
      <c r="K108">
        <v>-0.4</v>
      </c>
      <c r="L108">
        <v>10.8</v>
      </c>
      <c r="M108" s="13">
        <v>0.745</v>
      </c>
      <c r="N108">
        <f>(0.15)*C108+(0.1)*D108+(0.05)*E108+(0.15)*F108+(0.1)*G108+(0.05)*(1-H108)+(0.1)*I108+(0.1)*J108+(0.05)*K108+(0.1)*L108+(0.05)*M108</f>
        <v>31.881100000000004</v>
      </c>
      <c r="O108">
        <f t="shared" si="14"/>
        <v>7</v>
      </c>
      <c r="P108">
        <v>7</v>
      </c>
      <c r="R108">
        <v>10</v>
      </c>
      <c r="S108" s="2" t="s">
        <v>4</v>
      </c>
      <c r="T108" t="s">
        <v>46</v>
      </c>
      <c r="U108">
        <v>2</v>
      </c>
    </row>
    <row r="111" spans="1:26" x14ac:dyDescent="0.2">
      <c r="A111" s="1" t="s">
        <v>0</v>
      </c>
      <c r="B111" s="1" t="s">
        <v>1</v>
      </c>
      <c r="C111" s="14" t="s">
        <v>19</v>
      </c>
      <c r="D111" s="14" t="s">
        <v>22</v>
      </c>
      <c r="E111" s="14" t="s">
        <v>20</v>
      </c>
      <c r="F111" s="14" t="s">
        <v>23</v>
      </c>
      <c r="G111" s="14" t="s">
        <v>24</v>
      </c>
      <c r="H111" s="14" t="s">
        <v>21</v>
      </c>
      <c r="I111" s="14" t="s">
        <v>2</v>
      </c>
      <c r="J111" s="14" t="s">
        <v>25</v>
      </c>
      <c r="K111" s="14" t="s">
        <v>26</v>
      </c>
      <c r="L111" s="14" t="s">
        <v>27</v>
      </c>
      <c r="M111" s="14" t="s">
        <v>28</v>
      </c>
      <c r="N111" s="14" t="s">
        <v>29</v>
      </c>
      <c r="O111" s="14" t="s">
        <v>30</v>
      </c>
      <c r="P111" s="14" t="s">
        <v>37</v>
      </c>
      <c r="R111" s="1" t="s">
        <v>38</v>
      </c>
      <c r="S111" s="1" t="s">
        <v>1</v>
      </c>
      <c r="T111" s="1" t="s">
        <v>39</v>
      </c>
      <c r="U111" s="1" t="s">
        <v>53</v>
      </c>
      <c r="W111" s="1" t="s">
        <v>59</v>
      </c>
      <c r="X111" s="1" t="s">
        <v>60</v>
      </c>
      <c r="Y111" s="1" t="s">
        <v>61</v>
      </c>
      <c r="Z111" s="1" t="s">
        <v>64</v>
      </c>
    </row>
    <row r="112" spans="1:26" x14ac:dyDescent="0.2">
      <c r="A112">
        <v>2015</v>
      </c>
      <c r="B112" s="5" t="s">
        <v>10</v>
      </c>
      <c r="C112">
        <v>98</v>
      </c>
      <c r="D112">
        <v>0.76500000000000001</v>
      </c>
      <c r="E112" s="13">
        <v>0.81899999999999995</v>
      </c>
      <c r="F112">
        <v>10.37</v>
      </c>
      <c r="G112" s="13">
        <v>0.11</v>
      </c>
      <c r="H112">
        <v>4.25</v>
      </c>
      <c r="I112" s="11">
        <v>35</v>
      </c>
      <c r="J112">
        <v>83</v>
      </c>
      <c r="K112" s="12">
        <v>-0.3</v>
      </c>
      <c r="L112">
        <v>21.04</v>
      </c>
      <c r="M112" s="13">
        <v>0.80400000000000005</v>
      </c>
      <c r="N112">
        <f>(0.15)*C112+(0.1)*D112+(0.05)*E112+(0.15)*F112+(0.1)*G112+(0.05)*(1-H112)+(0.1)*I112+(0.1)*J112+(0.05)*K112+(0.1)*L112+(0.05)*M112</f>
        <v>30.150649999999995</v>
      </c>
      <c r="O112">
        <f>_xlfn.RANK.EQ(N112,N$112:N$121,0)</f>
        <v>4</v>
      </c>
      <c r="P112">
        <v>1</v>
      </c>
      <c r="R112">
        <v>1</v>
      </c>
      <c r="S112" s="16" t="s">
        <v>49</v>
      </c>
      <c r="T112" t="s">
        <v>43</v>
      </c>
      <c r="U112">
        <v>1</v>
      </c>
      <c r="W112">
        <f>R112+R113+R115+R117+R121</f>
        <v>23</v>
      </c>
      <c r="X112">
        <f>R114+R116+R118+R119+R120</f>
        <v>32</v>
      </c>
      <c r="Y112" t="s">
        <v>63</v>
      </c>
      <c r="Z112" t="s">
        <v>63</v>
      </c>
    </row>
    <row r="113" spans="1:26" x14ac:dyDescent="0.2">
      <c r="A113">
        <v>2015</v>
      </c>
      <c r="B113" s="16" t="s">
        <v>49</v>
      </c>
      <c r="C113" s="10">
        <v>115</v>
      </c>
      <c r="D113">
        <v>0.83599999999999997</v>
      </c>
      <c r="E113" s="13">
        <v>0.79400000000000004</v>
      </c>
      <c r="F113">
        <v>-2.71</v>
      </c>
      <c r="G113" s="13">
        <v>0.12</v>
      </c>
      <c r="H113">
        <v>4.1399999999999997</v>
      </c>
      <c r="I113">
        <v>25</v>
      </c>
      <c r="J113">
        <v>221</v>
      </c>
      <c r="K113">
        <v>11</v>
      </c>
      <c r="L113">
        <v>197.6</v>
      </c>
      <c r="M113" s="13">
        <v>0.74199999999999999</v>
      </c>
      <c r="N113">
        <f>(0.15)*C113+(0.1)*D113+(0.05)*E113+(0.15)*F113+(0.1)*G113+(0.05)*(1-H113)+(0.1)*I113+(0.1)*J113+(0.05)*K113+(0.1)*L113+(0.05)*M113</f>
        <v>61.768900000000009</v>
      </c>
      <c r="O113">
        <f t="shared" ref="O113:O121" si="15">_xlfn.RANK.EQ(N113,N$112:N$121,0)</f>
        <v>1</v>
      </c>
      <c r="P113">
        <v>3</v>
      </c>
      <c r="R113">
        <v>2</v>
      </c>
      <c r="S113" s="3" t="s">
        <v>5</v>
      </c>
      <c r="T113" t="s">
        <v>46</v>
      </c>
      <c r="U113">
        <v>9</v>
      </c>
    </row>
    <row r="114" spans="1:26" x14ac:dyDescent="0.2">
      <c r="A114">
        <v>2015</v>
      </c>
      <c r="B114" s="21" t="s">
        <v>4</v>
      </c>
      <c r="C114" s="10">
        <v>98</v>
      </c>
      <c r="D114">
        <v>0.70299999999999996</v>
      </c>
      <c r="E114" s="13">
        <v>0.78300000000000003</v>
      </c>
      <c r="F114">
        <v>4.49</v>
      </c>
      <c r="G114" s="13">
        <v>9.4E-2</v>
      </c>
      <c r="H114">
        <v>4.37</v>
      </c>
      <c r="I114">
        <v>-12</v>
      </c>
      <c r="J114">
        <v>18</v>
      </c>
      <c r="K114">
        <v>21.6</v>
      </c>
      <c r="L114">
        <v>40.61</v>
      </c>
      <c r="M114" s="13">
        <v>0.747</v>
      </c>
      <c r="N114">
        <f>(0.15)*C114+(0.1)*D114+(0.05)*E114+(0.15)*F114+(0.1)*G114+(0.05)*(1-H114)+(0.1)*I114+(0.1)*J114+(0.05)*K114+(0.1)*L114+(0.05)*M114</f>
        <v>21.1022</v>
      </c>
      <c r="O114">
        <f t="shared" si="15"/>
        <v>10</v>
      </c>
      <c r="P114">
        <v>5</v>
      </c>
      <c r="R114">
        <v>3</v>
      </c>
      <c r="S114" s="15" t="s">
        <v>57</v>
      </c>
      <c r="T114" t="s">
        <v>42</v>
      </c>
      <c r="U114">
        <v>7</v>
      </c>
    </row>
    <row r="115" spans="1:26" x14ac:dyDescent="0.2">
      <c r="A115">
        <v>2015</v>
      </c>
      <c r="B115" s="6" t="s">
        <v>13</v>
      </c>
      <c r="C115" s="10">
        <v>102</v>
      </c>
      <c r="D115">
        <v>0.77100000000000002</v>
      </c>
      <c r="E115" s="13">
        <v>0.80900000000000005</v>
      </c>
      <c r="F115">
        <v>7.82</v>
      </c>
      <c r="G115" s="13">
        <v>0.14499999999999999</v>
      </c>
      <c r="H115">
        <v>3.7</v>
      </c>
      <c r="I115">
        <v>-32</v>
      </c>
      <c r="J115">
        <v>66</v>
      </c>
      <c r="K115">
        <v>3</v>
      </c>
      <c r="L115">
        <v>63.29</v>
      </c>
      <c r="M115" s="13">
        <v>0.75900000000000001</v>
      </c>
      <c r="N115">
        <f>(0.15)*C115+(0.1)*D115+(0.05)*E115+(0.15)*F115+(0.1)*G115+(0.05)*(1-H115)+(0.1)*I115+(0.1)*J115+(0.05)*K115+(0.1)*L115+(0.05)*M115</f>
        <v>26.387</v>
      </c>
      <c r="O115">
        <f t="shared" si="15"/>
        <v>6</v>
      </c>
      <c r="P115">
        <v>10</v>
      </c>
      <c r="R115">
        <v>4</v>
      </c>
      <c r="S115" s="5" t="s">
        <v>10</v>
      </c>
      <c r="T115" t="s">
        <v>40</v>
      </c>
      <c r="U115">
        <v>3</v>
      </c>
    </row>
    <row r="116" spans="1:26" x14ac:dyDescent="0.2">
      <c r="A116">
        <v>2015</v>
      </c>
      <c r="B116" s="3" t="s">
        <v>5</v>
      </c>
      <c r="C116" s="10">
        <v>107</v>
      </c>
      <c r="D116">
        <v>0.66500000000000004</v>
      </c>
      <c r="E116" s="13">
        <v>0.75900000000000001</v>
      </c>
      <c r="F116">
        <v>0.19</v>
      </c>
      <c r="G116" s="13">
        <v>0.14399999999999999</v>
      </c>
      <c r="H116">
        <v>3.71</v>
      </c>
      <c r="I116">
        <v>31</v>
      </c>
      <c r="J116">
        <v>111</v>
      </c>
      <c r="K116">
        <v>8.1</v>
      </c>
      <c r="L116">
        <v>60.89</v>
      </c>
      <c r="M116" s="13">
        <v>0.745</v>
      </c>
      <c r="N116">
        <f>(0.15)*C116+(0.1)*D116+(0.05)*E116+(0.15)*F116+(0.1)*G116+(0.05)*(1-H116)+(0.1)*I116+(0.1)*J116+(0.05)*K116+(0.1)*L116+(0.05)*M116</f>
        <v>36.793100000000003</v>
      </c>
      <c r="O116">
        <f t="shared" si="15"/>
        <v>2</v>
      </c>
      <c r="P116">
        <v>7</v>
      </c>
      <c r="R116">
        <v>5</v>
      </c>
      <c r="S116" s="4" t="s">
        <v>12</v>
      </c>
      <c r="T116" t="s">
        <v>44</v>
      </c>
      <c r="U116">
        <v>4</v>
      </c>
    </row>
    <row r="117" spans="1:26" x14ac:dyDescent="0.2">
      <c r="A117">
        <v>2015</v>
      </c>
      <c r="B117" s="4" t="s">
        <v>12</v>
      </c>
      <c r="C117" s="10">
        <v>95</v>
      </c>
      <c r="D117">
        <v>0.67500000000000004</v>
      </c>
      <c r="E117" s="13">
        <v>0.78500000000000003</v>
      </c>
      <c r="F117">
        <v>8.6300000000000008</v>
      </c>
      <c r="G117" s="13">
        <v>0.13900000000000001</v>
      </c>
      <c r="H117">
        <v>3.71</v>
      </c>
      <c r="I117">
        <v>2</v>
      </c>
      <c r="J117">
        <v>122</v>
      </c>
      <c r="K117">
        <v>0.9</v>
      </c>
      <c r="L117">
        <v>-15.04</v>
      </c>
      <c r="M117" s="13">
        <v>0.80200000000000005</v>
      </c>
      <c r="N117">
        <f>(0.15)*C117+(0.1)*D117+(0.05)*E117+(0.15)*F117+(0.1)*G117+(0.05)*(1-H117)+(0.1)*I117+(0.1)*J117+(0.05)*K117+(0.1)*L117+(0.05)*M117</f>
        <v>26.510750000000002</v>
      </c>
      <c r="O117">
        <f t="shared" si="15"/>
        <v>5</v>
      </c>
      <c r="P117">
        <v>8</v>
      </c>
      <c r="R117">
        <v>6</v>
      </c>
      <c r="S117" s="6" t="s">
        <v>13</v>
      </c>
      <c r="T117" t="s">
        <v>42</v>
      </c>
      <c r="U117">
        <v>10</v>
      </c>
    </row>
    <row r="118" spans="1:26" x14ac:dyDescent="0.2">
      <c r="A118">
        <v>2015</v>
      </c>
      <c r="B118" s="2" t="s">
        <v>3</v>
      </c>
      <c r="C118" s="10">
        <v>106</v>
      </c>
      <c r="D118">
        <v>0.72799999999999998</v>
      </c>
      <c r="E118" s="13">
        <v>0.78</v>
      </c>
      <c r="F118">
        <v>-1.46</v>
      </c>
      <c r="G118" s="13">
        <v>0.16900000000000001</v>
      </c>
      <c r="H118">
        <v>3.33</v>
      </c>
      <c r="I118">
        <v>-1</v>
      </c>
      <c r="J118">
        <v>72</v>
      </c>
      <c r="K118">
        <v>-15.3</v>
      </c>
      <c r="L118">
        <v>21.15</v>
      </c>
      <c r="M118" s="13">
        <v>0.73599999999999999</v>
      </c>
      <c r="N118">
        <f>(0.15)*C118+(0.1)*D118+(0.05)*E118+(0.15)*F118+(0.1)*G118+(0.05)*(1-H118)+(0.1)*I118+(0.1)*J118+(0.05)*K118+(0.1)*L118+(0.05)*M118</f>
        <v>24.18</v>
      </c>
      <c r="O118">
        <f t="shared" si="15"/>
        <v>9</v>
      </c>
      <c r="P118">
        <v>6</v>
      </c>
      <c r="R118">
        <v>7</v>
      </c>
      <c r="S118" s="2" t="s">
        <v>9</v>
      </c>
      <c r="T118" t="s">
        <v>45</v>
      </c>
      <c r="U118">
        <v>6</v>
      </c>
    </row>
    <row r="119" spans="1:26" x14ac:dyDescent="0.2">
      <c r="A119">
        <v>2015</v>
      </c>
      <c r="B119" s="3" t="s">
        <v>36</v>
      </c>
      <c r="C119" s="10">
        <v>96</v>
      </c>
      <c r="D119">
        <v>0.71499999999999997</v>
      </c>
      <c r="E119" s="13">
        <v>0.79600000000000004</v>
      </c>
      <c r="F119">
        <v>2.4700000000000002</v>
      </c>
      <c r="G119" s="13">
        <v>0.158</v>
      </c>
      <c r="H119">
        <v>3.6</v>
      </c>
      <c r="I119">
        <v>-11</v>
      </c>
      <c r="J119">
        <v>70</v>
      </c>
      <c r="K119">
        <v>6.2</v>
      </c>
      <c r="L119">
        <v>35.29</v>
      </c>
      <c r="M119" s="13">
        <v>0.74099999999999999</v>
      </c>
      <c r="N119">
        <f>(0.15)*C119+(0.1)*D119+(0.05)*E119+(0.15)*F119+(0.1)*G119+(0.05)*(1-H119)+(0.1)*I119+(0.1)*J119+(0.05)*K119+(0.1)*L119+(0.05)*M119</f>
        <v>24.54365</v>
      </c>
      <c r="O119">
        <f t="shared" si="15"/>
        <v>8</v>
      </c>
      <c r="P119">
        <v>2</v>
      </c>
      <c r="R119">
        <v>8</v>
      </c>
      <c r="S119" s="3" t="s">
        <v>36</v>
      </c>
      <c r="T119" t="s">
        <v>41</v>
      </c>
      <c r="U119">
        <v>5</v>
      </c>
    </row>
    <row r="120" spans="1:26" x14ac:dyDescent="0.2">
      <c r="A120">
        <v>2015</v>
      </c>
      <c r="B120" s="15" t="s">
        <v>57</v>
      </c>
      <c r="C120" s="10">
        <v>97</v>
      </c>
      <c r="D120">
        <v>0.68700000000000006</v>
      </c>
      <c r="E120" s="13">
        <v>0.78</v>
      </c>
      <c r="F120">
        <v>13.21</v>
      </c>
      <c r="G120" s="13">
        <v>0.14199999999999999</v>
      </c>
      <c r="H120">
        <v>3.56</v>
      </c>
      <c r="I120">
        <v>24</v>
      </c>
      <c r="J120">
        <v>101</v>
      </c>
      <c r="K120">
        <v>3.5</v>
      </c>
      <c r="L120">
        <v>17.86</v>
      </c>
      <c r="M120" s="13">
        <v>0.79800000000000004</v>
      </c>
      <c r="N120">
        <f>(0.15)*C120+(0.1)*D120+(0.05)*E120+(0.15)*F120+(0.1)*G120+(0.05)*(1-H120)+(0.1)*I120+(0.1)*J120+(0.05)*K120+(0.1)*L120+(0.05)*M120</f>
        <v>31.026299999999999</v>
      </c>
      <c r="O120">
        <f t="shared" si="15"/>
        <v>3</v>
      </c>
      <c r="P120">
        <v>9</v>
      </c>
      <c r="R120">
        <v>9</v>
      </c>
      <c r="S120" s="2" t="s">
        <v>3</v>
      </c>
      <c r="T120" t="s">
        <v>44</v>
      </c>
      <c r="U120">
        <v>2</v>
      </c>
    </row>
    <row r="121" spans="1:26" x14ac:dyDescent="0.2">
      <c r="A121">
        <v>2015</v>
      </c>
      <c r="B121" s="2" t="s">
        <v>9</v>
      </c>
      <c r="C121" s="10">
        <v>98</v>
      </c>
      <c r="D121">
        <v>0.69599999999999995</v>
      </c>
      <c r="E121" s="13">
        <v>0.747</v>
      </c>
      <c r="F121">
        <v>5.44</v>
      </c>
      <c r="G121" s="13">
        <v>0.17100000000000001</v>
      </c>
      <c r="H121">
        <v>3.37</v>
      </c>
      <c r="I121">
        <v>6</v>
      </c>
      <c r="J121">
        <v>81</v>
      </c>
      <c r="K121">
        <v>15.1</v>
      </c>
      <c r="L121">
        <v>11.84</v>
      </c>
      <c r="M121" s="13">
        <v>0.72199999999999998</v>
      </c>
      <c r="N121">
        <f>(0.15)*C121+(0.1)*D121+(0.05)*E121+(0.15)*F121+(0.1)*G121+(0.05)*(1-H121)+(0.1)*I121+(0.1)*J121+(0.05)*K121+(0.1)*L121+(0.05)*M121</f>
        <v>26.196650000000002</v>
      </c>
      <c r="O121">
        <f t="shared" si="15"/>
        <v>7</v>
      </c>
      <c r="P121">
        <v>4</v>
      </c>
      <c r="R121">
        <v>10</v>
      </c>
      <c r="S121" s="21" t="s">
        <v>4</v>
      </c>
      <c r="T121" t="s">
        <v>46</v>
      </c>
      <c r="U121">
        <v>8</v>
      </c>
    </row>
    <row r="124" spans="1:26" x14ac:dyDescent="0.2">
      <c r="A124" s="1" t="s">
        <v>0</v>
      </c>
      <c r="B124" s="1" t="s">
        <v>1</v>
      </c>
      <c r="C124" s="14" t="s">
        <v>19</v>
      </c>
      <c r="D124" s="14" t="s">
        <v>22</v>
      </c>
      <c r="E124" s="14" t="s">
        <v>20</v>
      </c>
      <c r="F124" s="14" t="s">
        <v>23</v>
      </c>
      <c r="G124" s="14" t="s">
        <v>24</v>
      </c>
      <c r="H124" s="14" t="s">
        <v>21</v>
      </c>
      <c r="I124" s="14" t="s">
        <v>2</v>
      </c>
      <c r="J124" s="14" t="s">
        <v>25</v>
      </c>
      <c r="K124" s="14" t="s">
        <v>26</v>
      </c>
      <c r="L124" s="14" t="s">
        <v>27</v>
      </c>
      <c r="M124" s="14" t="s">
        <v>28</v>
      </c>
      <c r="N124" s="14" t="s">
        <v>29</v>
      </c>
      <c r="O124" s="14" t="s">
        <v>30</v>
      </c>
      <c r="P124" s="14" t="s">
        <v>37</v>
      </c>
      <c r="R124" s="1" t="s">
        <v>38</v>
      </c>
      <c r="S124" s="1" t="s">
        <v>1</v>
      </c>
      <c r="T124" s="1" t="s">
        <v>39</v>
      </c>
      <c r="U124" s="1" t="s">
        <v>53</v>
      </c>
      <c r="W124" s="1" t="s">
        <v>59</v>
      </c>
      <c r="X124" s="1" t="s">
        <v>60</v>
      </c>
      <c r="Y124" s="1" t="s">
        <v>61</v>
      </c>
      <c r="Z124" s="1" t="s">
        <v>64</v>
      </c>
    </row>
    <row r="125" spans="1:26" x14ac:dyDescent="0.2">
      <c r="A125">
        <v>2014</v>
      </c>
      <c r="B125" s="4" t="s">
        <v>17</v>
      </c>
      <c r="C125" s="10">
        <v>110</v>
      </c>
      <c r="D125">
        <v>0.68700000000000006</v>
      </c>
      <c r="E125" s="13">
        <v>0.79200000000000004</v>
      </c>
      <c r="F125">
        <v>5.45</v>
      </c>
      <c r="G125" s="13">
        <v>0.13600000000000001</v>
      </c>
      <c r="H125">
        <v>3.78</v>
      </c>
      <c r="I125">
        <v>-9</v>
      </c>
      <c r="J125">
        <v>143</v>
      </c>
      <c r="K125">
        <v>1.3</v>
      </c>
      <c r="L125">
        <v>130.66</v>
      </c>
      <c r="M125" s="13">
        <v>0.74</v>
      </c>
      <c r="N125">
        <f>(0.15)*C125+(0.1)*D125+(0.05)*E125+(0.15)*F125+(0.1)*G125+(0.05)*(1-H125)+(0.1)*I125+(0.1)*J125+(0.05)*K125+(0.1)*L125+(0.05)*M125</f>
        <v>43.868400000000001</v>
      </c>
      <c r="O125">
        <f>_xlfn.RANK.EQ(N125,N$125:N$134,0)</f>
        <v>1</v>
      </c>
      <c r="P125">
        <v>7</v>
      </c>
      <c r="R125">
        <v>1</v>
      </c>
      <c r="S125" s="4" t="s">
        <v>17</v>
      </c>
      <c r="T125" t="s">
        <v>46</v>
      </c>
      <c r="U125">
        <v>3</v>
      </c>
      <c r="W125">
        <f>R125+R126+R128+R132+R134</f>
        <v>25</v>
      </c>
      <c r="X125">
        <f>R127+R129+R130+R131+R133</f>
        <v>30</v>
      </c>
      <c r="Y125" t="s">
        <v>63</v>
      </c>
      <c r="Z125" t="s">
        <v>62</v>
      </c>
    </row>
    <row r="126" spans="1:26" x14ac:dyDescent="0.2">
      <c r="A126">
        <v>2014</v>
      </c>
      <c r="B126" s="3" t="s">
        <v>32</v>
      </c>
      <c r="C126" s="10">
        <v>104</v>
      </c>
      <c r="D126">
        <v>0.79800000000000004</v>
      </c>
      <c r="E126" s="13">
        <v>0.77400000000000002</v>
      </c>
      <c r="F126">
        <v>7.92</v>
      </c>
      <c r="G126" s="13">
        <v>0.115</v>
      </c>
      <c r="H126">
        <v>3.92</v>
      </c>
      <c r="I126">
        <v>58</v>
      </c>
      <c r="J126">
        <v>112</v>
      </c>
      <c r="K126">
        <v>-6.2</v>
      </c>
      <c r="L126">
        <v>24.93</v>
      </c>
      <c r="M126" s="13">
        <v>0.76</v>
      </c>
      <c r="N126">
        <f>(0.15)*C126+(0.1)*D126+(0.05)*E126+(0.15)*F126+(0.1)*G126+(0.05)*(1-H126)+(0.1)*I126+(0.1)*J126+(0.05)*K126+(0.1)*L126+(0.05)*M126</f>
        <v>35.993000000000002</v>
      </c>
      <c r="O126">
        <f t="shared" ref="O126:O134" si="16">_xlfn.RANK.EQ(N126,N$125:N$134,0)</f>
        <v>4</v>
      </c>
      <c r="P126">
        <v>4</v>
      </c>
      <c r="R126">
        <v>2</v>
      </c>
      <c r="S126" s="7" t="s">
        <v>54</v>
      </c>
      <c r="T126" t="s">
        <v>42</v>
      </c>
      <c r="U126">
        <v>7</v>
      </c>
    </row>
    <row r="127" spans="1:26" x14ac:dyDescent="0.2">
      <c r="A127">
        <v>2014</v>
      </c>
      <c r="B127" s="2" t="s">
        <v>33</v>
      </c>
      <c r="C127" s="10">
        <v>113</v>
      </c>
      <c r="D127">
        <v>0.69499999999999995</v>
      </c>
      <c r="E127" s="13">
        <v>0.80200000000000005</v>
      </c>
      <c r="F127">
        <v>0.28000000000000003</v>
      </c>
      <c r="G127" s="13">
        <v>0.126</v>
      </c>
      <c r="H127">
        <v>3.76</v>
      </c>
      <c r="I127">
        <v>-69</v>
      </c>
      <c r="J127">
        <v>52</v>
      </c>
      <c r="K127">
        <v>-7.3</v>
      </c>
      <c r="L127">
        <v>85.16</v>
      </c>
      <c r="M127" s="13">
        <v>0.71799999999999997</v>
      </c>
      <c r="N127">
        <f>(0.15)*C127+(0.1)*D127+(0.05)*E127+(0.15)*F127+(0.1)*G127+(0.05)*(1-H127)+(0.1)*I127+(0.1)*J127+(0.05)*K127+(0.1)*L127+(0.05)*M127</f>
        <v>23.463100000000001</v>
      </c>
      <c r="O127">
        <f t="shared" si="16"/>
        <v>8</v>
      </c>
      <c r="P127">
        <v>8</v>
      </c>
      <c r="R127">
        <v>3</v>
      </c>
      <c r="S127" s="2" t="s">
        <v>3</v>
      </c>
      <c r="T127" t="s">
        <v>44</v>
      </c>
      <c r="U127">
        <v>1</v>
      </c>
    </row>
    <row r="128" spans="1:26" x14ac:dyDescent="0.2">
      <c r="A128">
        <v>2014</v>
      </c>
      <c r="B128" s="5" t="s">
        <v>10</v>
      </c>
      <c r="C128" s="10">
        <v>92</v>
      </c>
      <c r="D128">
        <v>0.72</v>
      </c>
      <c r="E128" s="13">
        <v>0.82699999999999996</v>
      </c>
      <c r="F128">
        <v>8.4</v>
      </c>
      <c r="G128" s="13">
        <v>0.11899999999999999</v>
      </c>
      <c r="H128">
        <v>3.88</v>
      </c>
      <c r="I128">
        <v>27</v>
      </c>
      <c r="J128">
        <v>27</v>
      </c>
      <c r="K128">
        <v>4.8</v>
      </c>
      <c r="L128">
        <v>-35.380000000000003</v>
      </c>
      <c r="M128" s="13">
        <v>0.73699999999999999</v>
      </c>
      <c r="N128">
        <f>(0.15)*C128+(0.1)*D128+(0.05)*E128+(0.15)*F128+(0.1)*G128+(0.05)*(1-H128)+(0.1)*I128+(0.1)*J128+(0.05)*K128+(0.1)*L128+(0.05)*M128</f>
        <v>17.180099999999996</v>
      </c>
      <c r="O128">
        <f t="shared" si="16"/>
        <v>10</v>
      </c>
      <c r="P128">
        <v>2</v>
      </c>
      <c r="R128">
        <v>4</v>
      </c>
      <c r="S128" s="3" t="s">
        <v>32</v>
      </c>
      <c r="T128" t="s">
        <v>43</v>
      </c>
      <c r="U128">
        <v>5</v>
      </c>
    </row>
    <row r="129" spans="1:26" x14ac:dyDescent="0.2">
      <c r="A129">
        <v>2014</v>
      </c>
      <c r="B129" s="7" t="s">
        <v>54</v>
      </c>
      <c r="C129" s="10">
        <v>100</v>
      </c>
      <c r="D129">
        <v>0.69599999999999995</v>
      </c>
      <c r="E129" s="13">
        <v>0.82199999999999995</v>
      </c>
      <c r="F129">
        <v>0.93</v>
      </c>
      <c r="G129" s="13">
        <v>0.14000000000000001</v>
      </c>
      <c r="H129">
        <v>3.6</v>
      </c>
      <c r="I129">
        <v>28</v>
      </c>
      <c r="J129">
        <v>157</v>
      </c>
      <c r="K129">
        <v>11</v>
      </c>
      <c r="L129">
        <v>87.58</v>
      </c>
      <c r="M129" s="13">
        <v>0.77800000000000002</v>
      </c>
      <c r="N129">
        <f>(0.15)*C129+(0.1)*D129+(0.05)*E129+(0.15)*F129+(0.1)*G129+(0.05)*(1-H129)+(0.1)*I129+(0.1)*J129+(0.05)*K129+(0.1)*L129+(0.05)*M129</f>
        <v>42.981099999999998</v>
      </c>
      <c r="O129">
        <f t="shared" si="16"/>
        <v>2</v>
      </c>
      <c r="P129">
        <v>9</v>
      </c>
      <c r="R129">
        <v>5</v>
      </c>
      <c r="S129" s="4" t="s">
        <v>7</v>
      </c>
      <c r="T129" t="s">
        <v>44</v>
      </c>
      <c r="U129">
        <v>2</v>
      </c>
    </row>
    <row r="130" spans="1:26" x14ac:dyDescent="0.2">
      <c r="A130">
        <v>2014</v>
      </c>
      <c r="B130" s="4" t="s">
        <v>7</v>
      </c>
      <c r="C130" s="10">
        <v>96</v>
      </c>
      <c r="D130">
        <v>0.66300000000000003</v>
      </c>
      <c r="E130" s="13">
        <v>0.78900000000000003</v>
      </c>
      <c r="F130">
        <v>4.8899999999999997</v>
      </c>
      <c r="G130" s="13">
        <v>0.155</v>
      </c>
      <c r="H130">
        <v>3.43</v>
      </c>
      <c r="I130">
        <v>17</v>
      </c>
      <c r="J130">
        <v>131</v>
      </c>
      <c r="K130">
        <v>15.3</v>
      </c>
      <c r="L130">
        <v>43.18</v>
      </c>
      <c r="M130" s="13">
        <v>0.74099999999999999</v>
      </c>
      <c r="N130">
        <f>(0.15)*C130+(0.1)*D130+(0.05)*E130+(0.15)*F130+(0.1)*G130+(0.05)*(1-H130)+(0.1)*I130+(0.1)*J130+(0.05)*K130+(0.1)*L130+(0.05)*M130</f>
        <v>35.0533</v>
      </c>
      <c r="O130">
        <f t="shared" si="16"/>
        <v>5</v>
      </c>
      <c r="P130">
        <v>6</v>
      </c>
      <c r="R130">
        <v>6</v>
      </c>
      <c r="S130" s="15" t="s">
        <v>57</v>
      </c>
      <c r="T130" t="s">
        <v>42</v>
      </c>
      <c r="U130">
        <v>8</v>
      </c>
    </row>
    <row r="131" spans="1:26" x14ac:dyDescent="0.2">
      <c r="A131">
        <v>2014</v>
      </c>
      <c r="B131" s="2" t="s">
        <v>3</v>
      </c>
      <c r="C131" s="10">
        <v>110</v>
      </c>
      <c r="D131">
        <v>0.64100000000000001</v>
      </c>
      <c r="E131" s="13">
        <v>0.79400000000000004</v>
      </c>
      <c r="F131">
        <v>0.33</v>
      </c>
      <c r="G131" s="13">
        <v>0.155</v>
      </c>
      <c r="H131">
        <v>3.33</v>
      </c>
      <c r="I131">
        <v>6</v>
      </c>
      <c r="J131">
        <v>101</v>
      </c>
      <c r="K131">
        <v>-0.4</v>
      </c>
      <c r="L131">
        <v>97.55</v>
      </c>
      <c r="M131" s="13">
        <v>0.72299999999999998</v>
      </c>
      <c r="N131">
        <f>(0.15)*C131+(0.1)*D131+(0.05)*E131+(0.15)*F131+(0.1)*G131+(0.05)*(1-H131)+(0.1)*I131+(0.1)*J131+(0.05)*K131+(0.1)*L131+(0.05)*M131</f>
        <v>37.023450000000004</v>
      </c>
      <c r="O131">
        <f t="shared" si="16"/>
        <v>3</v>
      </c>
      <c r="P131">
        <v>5</v>
      </c>
      <c r="R131">
        <v>7</v>
      </c>
      <c r="S131" s="19" t="s">
        <v>11</v>
      </c>
      <c r="T131" t="s">
        <v>40</v>
      </c>
      <c r="U131">
        <v>9</v>
      </c>
    </row>
    <row r="132" spans="1:26" x14ac:dyDescent="0.2">
      <c r="A132">
        <v>2014</v>
      </c>
      <c r="B132" s="4" t="s">
        <v>12</v>
      </c>
      <c r="C132" s="10">
        <v>93</v>
      </c>
      <c r="D132">
        <v>0.68700000000000006</v>
      </c>
      <c r="E132" s="13">
        <v>0.82</v>
      </c>
      <c r="F132">
        <v>5.59</v>
      </c>
      <c r="G132" s="13">
        <v>0.124</v>
      </c>
      <c r="H132">
        <v>3.77</v>
      </c>
      <c r="I132">
        <v>54</v>
      </c>
      <c r="J132">
        <v>16</v>
      </c>
      <c r="K132">
        <v>-15.5</v>
      </c>
      <c r="L132">
        <v>-7.85</v>
      </c>
      <c r="M132" s="13">
        <v>0.73299999999999998</v>
      </c>
      <c r="N132">
        <f>(0.15)*C132+(0.1)*D132+(0.05)*E132+(0.15)*F132+(0.1)*G132+(0.05)*(1-H132)+(0.1)*I132+(0.1)*J132+(0.05)*K132+(0.1)*L132+(0.05)*M132</f>
        <v>20.248750000000005</v>
      </c>
      <c r="O132">
        <f t="shared" si="16"/>
        <v>9</v>
      </c>
      <c r="P132">
        <v>3</v>
      </c>
      <c r="R132">
        <v>8</v>
      </c>
      <c r="S132" s="2" t="s">
        <v>33</v>
      </c>
      <c r="T132" t="s">
        <v>46</v>
      </c>
      <c r="U132">
        <v>4</v>
      </c>
    </row>
    <row r="133" spans="1:26" x14ac:dyDescent="0.2">
      <c r="A133">
        <v>2014</v>
      </c>
      <c r="B133" s="15" t="s">
        <v>57</v>
      </c>
      <c r="C133" s="10">
        <v>106</v>
      </c>
      <c r="D133">
        <v>0.73099999999999998</v>
      </c>
      <c r="E133" s="13">
        <v>0.78900000000000003</v>
      </c>
      <c r="F133">
        <v>3.04</v>
      </c>
      <c r="G133" s="13">
        <v>0.11899999999999999</v>
      </c>
      <c r="H133">
        <v>3.71</v>
      </c>
      <c r="I133">
        <v>37</v>
      </c>
      <c r="J133">
        <v>51</v>
      </c>
      <c r="K133">
        <v>3.8</v>
      </c>
      <c r="L133">
        <v>59.65</v>
      </c>
      <c r="M133" s="13">
        <v>0.76900000000000002</v>
      </c>
      <c r="N133">
        <f>(0.15)*C133+(0.1)*D133+(0.05)*E133+(0.15)*F133+(0.1)*G133+(0.05)*(1-H133)+(0.1)*I133+(0.1)*J133+(0.05)*K133+(0.1)*L133+(0.05)*M133</f>
        <v>31.3384</v>
      </c>
      <c r="O133">
        <f t="shared" si="16"/>
        <v>6</v>
      </c>
      <c r="P133">
        <v>10</v>
      </c>
      <c r="R133">
        <v>9</v>
      </c>
      <c r="S133" s="4" t="s">
        <v>12</v>
      </c>
      <c r="T133" t="s">
        <v>45</v>
      </c>
      <c r="U133">
        <v>6</v>
      </c>
    </row>
    <row r="134" spans="1:26" x14ac:dyDescent="0.2">
      <c r="A134">
        <v>2014</v>
      </c>
      <c r="B134" s="19" t="s">
        <v>11</v>
      </c>
      <c r="C134">
        <v>100</v>
      </c>
      <c r="D134">
        <v>0.746</v>
      </c>
      <c r="E134" s="13">
        <v>0.78400000000000003</v>
      </c>
      <c r="F134">
        <v>3.8</v>
      </c>
      <c r="G134" s="13">
        <v>0.13800000000000001</v>
      </c>
      <c r="H134">
        <v>3.59</v>
      </c>
      <c r="I134" s="11">
        <v>20</v>
      </c>
      <c r="J134">
        <v>51</v>
      </c>
      <c r="K134" s="12">
        <v>0.5</v>
      </c>
      <c r="L134">
        <v>49.23</v>
      </c>
      <c r="M134" s="13">
        <v>0.751</v>
      </c>
      <c r="N134">
        <f>(0.15)*C134+(0.1)*D134+(0.05)*E134+(0.15)*F134+(0.1)*G134+(0.05)*(1-H134)+(0.1)*I134+(0.1)*J134+(0.05)*K134+(0.1)*L134+(0.05)*M134</f>
        <v>27.653650000000003</v>
      </c>
      <c r="O134">
        <f t="shared" si="16"/>
        <v>7</v>
      </c>
      <c r="P134">
        <v>1</v>
      </c>
      <c r="R134">
        <v>10</v>
      </c>
      <c r="S134" s="5" t="s">
        <v>10</v>
      </c>
      <c r="T134" t="s">
        <v>41</v>
      </c>
      <c r="U134">
        <v>10</v>
      </c>
    </row>
    <row r="137" spans="1:26" x14ac:dyDescent="0.2">
      <c r="A137" s="1" t="s">
        <v>0</v>
      </c>
      <c r="B137" s="1" t="s">
        <v>1</v>
      </c>
      <c r="C137" s="14" t="s">
        <v>19</v>
      </c>
      <c r="D137" s="14" t="s">
        <v>22</v>
      </c>
      <c r="E137" s="14" t="s">
        <v>20</v>
      </c>
      <c r="F137" s="14" t="s">
        <v>23</v>
      </c>
      <c r="G137" s="14" t="s">
        <v>24</v>
      </c>
      <c r="H137" s="14" t="s">
        <v>21</v>
      </c>
      <c r="I137" s="14" t="s">
        <v>2</v>
      </c>
      <c r="J137" s="14" t="s">
        <v>25</v>
      </c>
      <c r="K137" s="14" t="s">
        <v>26</v>
      </c>
      <c r="L137" s="14" t="s">
        <v>27</v>
      </c>
      <c r="M137" s="14" t="s">
        <v>28</v>
      </c>
      <c r="N137" s="14" t="s">
        <v>29</v>
      </c>
      <c r="O137" s="14" t="s">
        <v>30</v>
      </c>
      <c r="P137" s="14" t="s">
        <v>37</v>
      </c>
      <c r="R137" s="1" t="s">
        <v>38</v>
      </c>
      <c r="S137" s="1" t="s">
        <v>1</v>
      </c>
      <c r="T137" s="1" t="s">
        <v>39</v>
      </c>
      <c r="U137" s="1" t="s">
        <v>53</v>
      </c>
      <c r="W137" s="1" t="s">
        <v>59</v>
      </c>
      <c r="X137" s="1" t="s">
        <v>60</v>
      </c>
      <c r="Y137" s="1" t="s">
        <v>61</v>
      </c>
      <c r="Z137" s="1" t="s">
        <v>64</v>
      </c>
    </row>
    <row r="138" spans="1:26" x14ac:dyDescent="0.2">
      <c r="A138">
        <v>2013</v>
      </c>
      <c r="B138" s="4" t="s">
        <v>8</v>
      </c>
      <c r="C138">
        <v>116</v>
      </c>
      <c r="D138">
        <v>0.77100000000000002</v>
      </c>
      <c r="E138" s="13">
        <v>0.79700000000000004</v>
      </c>
      <c r="F138">
        <v>2.77</v>
      </c>
      <c r="G138" s="13">
        <v>0.125</v>
      </c>
      <c r="H138">
        <v>3.89</v>
      </c>
      <c r="I138" s="11">
        <v>22</v>
      </c>
      <c r="J138">
        <v>197</v>
      </c>
      <c r="K138" s="12">
        <v>13.3</v>
      </c>
      <c r="L138">
        <v>136</v>
      </c>
      <c r="M138" s="13">
        <v>0.75600000000000001</v>
      </c>
      <c r="N138">
        <f>(0.15)*C138+(0.1)*D138+(0.05)*E138+(0.15)*F138+(0.1)*G138+(0.05)*(1-H138)+(0.1)*I138+(0.1)*J138+(0.05)*K138+(0.1)*L138+(0.05)*M138</f>
        <v>54.003250000000001</v>
      </c>
      <c r="O138">
        <f>_xlfn.RANK.EQ(N138,N$138:N$147,0)</f>
        <v>1</v>
      </c>
      <c r="P138">
        <v>1</v>
      </c>
      <c r="R138">
        <v>1</v>
      </c>
      <c r="S138" s="4" t="s">
        <v>8</v>
      </c>
      <c r="T138" t="s">
        <v>40</v>
      </c>
      <c r="U138">
        <v>1</v>
      </c>
      <c r="W138">
        <f>R138+R141+R142+R144+R146</f>
        <v>26</v>
      </c>
      <c r="X138">
        <f>R139+R140+R143+R145+R147</f>
        <v>29</v>
      </c>
      <c r="Y138" t="s">
        <v>63</v>
      </c>
      <c r="Z138" t="s">
        <v>63</v>
      </c>
    </row>
    <row r="139" spans="1:26" x14ac:dyDescent="0.2">
      <c r="A139">
        <v>2013</v>
      </c>
      <c r="B139" s="7" t="s">
        <v>54</v>
      </c>
      <c r="C139" s="10">
        <v>107</v>
      </c>
      <c r="D139">
        <v>0.74099999999999999</v>
      </c>
      <c r="E139" s="13">
        <v>0.80300000000000005</v>
      </c>
      <c r="F139">
        <v>4.7300000000000004</v>
      </c>
      <c r="G139" s="13">
        <v>0.124</v>
      </c>
      <c r="H139">
        <v>4.05</v>
      </c>
      <c r="I139">
        <v>-63</v>
      </c>
      <c r="J139">
        <v>142</v>
      </c>
      <c r="K139">
        <v>10</v>
      </c>
      <c r="L139">
        <v>103.8</v>
      </c>
      <c r="M139" s="13">
        <v>0.76700000000000002</v>
      </c>
      <c r="N139">
        <f>(0.15)*C139+(0.1)*D139+(0.05)*E139+(0.15)*F139+(0.1)*G139+(0.05)*(1-H139)+(0.1)*I139+(0.1)*J139+(0.05)*K139+(0.1)*L139+(0.05)*M139</f>
        <v>35.552000000000007</v>
      </c>
      <c r="O139">
        <f t="shared" ref="O139:O147" si="17">_xlfn.RANK.EQ(N139,N$138:N$147,0)</f>
        <v>5</v>
      </c>
      <c r="P139">
        <v>5</v>
      </c>
      <c r="R139">
        <v>2</v>
      </c>
      <c r="S139" s="4" t="s">
        <v>12</v>
      </c>
      <c r="T139" t="s">
        <v>41</v>
      </c>
      <c r="U139">
        <v>4</v>
      </c>
    </row>
    <row r="140" spans="1:26" x14ac:dyDescent="0.2">
      <c r="A140">
        <v>2013</v>
      </c>
      <c r="B140" s="2" t="s">
        <v>33</v>
      </c>
      <c r="C140" s="10">
        <v>111</v>
      </c>
      <c r="D140" s="10">
        <v>0.69</v>
      </c>
      <c r="E140" s="13">
        <v>0.81</v>
      </c>
      <c r="F140" s="10">
        <v>1.54</v>
      </c>
      <c r="G140" s="13">
        <v>0.158</v>
      </c>
      <c r="H140">
        <v>3.43</v>
      </c>
      <c r="I140">
        <v>-72</v>
      </c>
      <c r="J140">
        <v>172</v>
      </c>
      <c r="K140">
        <v>-19</v>
      </c>
      <c r="L140">
        <v>96.79</v>
      </c>
      <c r="M140" s="13">
        <v>0.73199999999999998</v>
      </c>
      <c r="N140">
        <f>(0.15)*C140+(0.1)*D140+(0.05)*E140+(0.15)*F140+(0.1)*G140+(0.05)*(1-H140)+(0.1)*I140+(0.1)*J140+(0.05)*K140+(0.1)*L140+(0.05)*M140</f>
        <v>35.650399999999998</v>
      </c>
      <c r="O140">
        <f t="shared" si="17"/>
        <v>4</v>
      </c>
      <c r="P140">
        <v>3</v>
      </c>
      <c r="R140">
        <v>3</v>
      </c>
      <c r="S140" s="4" t="s">
        <v>6</v>
      </c>
      <c r="T140" t="s">
        <v>44</v>
      </c>
      <c r="U140">
        <v>5</v>
      </c>
    </row>
    <row r="141" spans="1:26" x14ac:dyDescent="0.2">
      <c r="A141">
        <v>2013</v>
      </c>
      <c r="B141" s="4" t="s">
        <v>55</v>
      </c>
      <c r="C141" s="10">
        <v>107</v>
      </c>
      <c r="D141" s="10">
        <v>0.78</v>
      </c>
      <c r="E141" s="13">
        <v>0.79400000000000004</v>
      </c>
      <c r="F141" s="10">
        <v>2.67</v>
      </c>
      <c r="G141" s="13">
        <v>0.13400000000000001</v>
      </c>
      <c r="H141">
        <v>3.71</v>
      </c>
      <c r="I141">
        <v>-31</v>
      </c>
      <c r="J141">
        <v>83</v>
      </c>
      <c r="K141">
        <v>11.5</v>
      </c>
      <c r="L141">
        <v>64.89</v>
      </c>
      <c r="M141" s="13">
        <v>0.749</v>
      </c>
      <c r="N141">
        <f>(0.15)*C141+(0.1)*D141+(0.05)*E141+(0.15)*F141+(0.1)*G141+(0.05)*(1-H141)+(0.1)*I141+(0.1)*J141+(0.05)*K141+(0.1)*L141+(0.05)*M141</f>
        <v>28.747550000000004</v>
      </c>
      <c r="O141">
        <f t="shared" si="17"/>
        <v>7</v>
      </c>
      <c r="P141">
        <v>9</v>
      </c>
      <c r="R141">
        <v>4</v>
      </c>
      <c r="S141" s="2" t="s">
        <v>33</v>
      </c>
      <c r="T141" t="s">
        <v>43</v>
      </c>
      <c r="U141">
        <v>3</v>
      </c>
    </row>
    <row r="142" spans="1:26" x14ac:dyDescent="0.2">
      <c r="A142">
        <v>2013</v>
      </c>
      <c r="B142" s="2" t="s">
        <v>48</v>
      </c>
      <c r="C142" s="10">
        <v>106</v>
      </c>
      <c r="D142" s="10">
        <v>0.72699999999999998</v>
      </c>
      <c r="E142" s="13">
        <v>0.8</v>
      </c>
      <c r="F142" s="10">
        <v>1.9</v>
      </c>
      <c r="G142" s="13">
        <v>0.13600000000000001</v>
      </c>
      <c r="H142">
        <v>3.71</v>
      </c>
      <c r="I142">
        <v>30</v>
      </c>
      <c r="J142">
        <v>54</v>
      </c>
      <c r="K142">
        <v>2.5</v>
      </c>
      <c r="L142">
        <v>23.65</v>
      </c>
      <c r="M142" s="13">
        <v>0.73499999999999999</v>
      </c>
      <c r="N142">
        <f>(0.15)*C142+(0.1)*D142+(0.05)*E142+(0.15)*F142+(0.1)*G142+(0.05)*(1-H142)+(0.1)*I142+(0.1)*J142+(0.05)*K142+(0.1)*L142+(0.05)*M142</f>
        <v>27.102550000000001</v>
      </c>
      <c r="O142">
        <f t="shared" si="17"/>
        <v>9</v>
      </c>
      <c r="P142">
        <v>8</v>
      </c>
      <c r="R142">
        <v>5</v>
      </c>
      <c r="S142" s="7" t="s">
        <v>54</v>
      </c>
      <c r="T142" t="s">
        <v>46</v>
      </c>
      <c r="U142">
        <v>6</v>
      </c>
    </row>
    <row r="143" spans="1:26" x14ac:dyDescent="0.2">
      <c r="A143">
        <v>2013</v>
      </c>
      <c r="B143" s="4" t="s">
        <v>12</v>
      </c>
      <c r="C143" s="10">
        <v>102</v>
      </c>
      <c r="D143" s="10">
        <v>0.70599999999999996</v>
      </c>
      <c r="E143" s="13">
        <v>0.81699999999999995</v>
      </c>
      <c r="F143" s="10">
        <v>3.49</v>
      </c>
      <c r="G143" s="13">
        <v>0.13200000000000001</v>
      </c>
      <c r="H143">
        <v>3.63</v>
      </c>
      <c r="I143">
        <v>-38</v>
      </c>
      <c r="J143">
        <v>187</v>
      </c>
      <c r="K143">
        <v>-9.1</v>
      </c>
      <c r="L143">
        <v>142.68</v>
      </c>
      <c r="M143" s="13">
        <v>0.751</v>
      </c>
      <c r="N143">
        <f>(0.15)*C143+(0.1)*D143+(0.05)*E143+(0.15)*F143+(0.1)*G143+(0.05)*(1-H143)+(0.1)*I143+(0.1)*J143+(0.05)*K143+(0.1)*L143+(0.05)*M143</f>
        <v>44.567200000000007</v>
      </c>
      <c r="O143">
        <f t="shared" si="17"/>
        <v>2</v>
      </c>
      <c r="P143">
        <v>2</v>
      </c>
      <c r="R143">
        <v>6</v>
      </c>
      <c r="S143" s="4" t="s">
        <v>58</v>
      </c>
      <c r="T143" t="s">
        <v>42</v>
      </c>
      <c r="U143">
        <v>10</v>
      </c>
    </row>
    <row r="144" spans="1:26" x14ac:dyDescent="0.2">
      <c r="A144">
        <v>2013</v>
      </c>
      <c r="B144" s="4" t="s">
        <v>6</v>
      </c>
      <c r="C144" s="10">
        <v>99</v>
      </c>
      <c r="D144" s="18">
        <v>0.76500000000000001</v>
      </c>
      <c r="E144" s="13">
        <v>0.76</v>
      </c>
      <c r="F144">
        <v>8.11</v>
      </c>
      <c r="G144" s="13">
        <v>0.13700000000000001</v>
      </c>
      <c r="H144">
        <v>3.58</v>
      </c>
      <c r="I144">
        <v>38</v>
      </c>
      <c r="J144">
        <v>140</v>
      </c>
      <c r="K144">
        <v>-5.7</v>
      </c>
      <c r="L144">
        <v>55.9</v>
      </c>
      <c r="M144" s="13">
        <v>0.81699999999999995</v>
      </c>
      <c r="N144">
        <f>(0.15)*C144+(0.1)*D144+(0.05)*E144+(0.15)*F144+(0.1)*G144+(0.05)*(1-H144)+(0.1)*I144+(0.1)*J144+(0.05)*K144+(0.1)*L144+(0.05)*M144</f>
        <v>39.211549999999995</v>
      </c>
      <c r="O144">
        <f t="shared" si="17"/>
        <v>3</v>
      </c>
      <c r="P144">
        <v>7</v>
      </c>
      <c r="R144">
        <v>7</v>
      </c>
      <c r="S144" s="4" t="s">
        <v>55</v>
      </c>
      <c r="T144" t="s">
        <v>42</v>
      </c>
      <c r="U144">
        <v>9</v>
      </c>
    </row>
    <row r="145" spans="1:26" x14ac:dyDescent="0.2">
      <c r="A145">
        <v>2013</v>
      </c>
      <c r="B145" s="21" t="s">
        <v>3</v>
      </c>
      <c r="C145" s="10">
        <v>103</v>
      </c>
      <c r="D145" s="10">
        <v>0.69099999999999995</v>
      </c>
      <c r="E145" s="13">
        <v>0.80300000000000005</v>
      </c>
      <c r="F145" s="10">
        <v>3.28</v>
      </c>
      <c r="G145" s="13">
        <v>0.13800000000000001</v>
      </c>
      <c r="H145">
        <v>3.52</v>
      </c>
      <c r="I145">
        <v>20</v>
      </c>
      <c r="J145">
        <v>67</v>
      </c>
      <c r="K145">
        <v>-8</v>
      </c>
      <c r="L145">
        <v>22.22</v>
      </c>
      <c r="M145" s="13">
        <v>0.752</v>
      </c>
      <c r="N145">
        <f>(0.15)*C145+(0.1)*D145+(0.05)*E145+(0.15)*F145+(0.1)*G145+(0.05)*(1-H145)+(0.1)*I145+(0.1)*J145+(0.05)*K145+(0.1)*L145+(0.05)*M145</f>
        <v>26.498650000000005</v>
      </c>
      <c r="O145">
        <f t="shared" si="17"/>
        <v>10</v>
      </c>
      <c r="P145">
        <v>4</v>
      </c>
      <c r="R145">
        <v>8</v>
      </c>
      <c r="S145" s="15" t="s">
        <v>57</v>
      </c>
      <c r="T145" t="s">
        <v>44</v>
      </c>
      <c r="U145">
        <v>8</v>
      </c>
    </row>
    <row r="146" spans="1:26" x14ac:dyDescent="0.2">
      <c r="A146">
        <v>2013</v>
      </c>
      <c r="B146" s="15" t="s">
        <v>57</v>
      </c>
      <c r="C146" s="10">
        <v>100</v>
      </c>
      <c r="D146" s="10">
        <v>0.73199999999999998</v>
      </c>
      <c r="E146" s="13">
        <v>0.77400000000000002</v>
      </c>
      <c r="F146" s="10">
        <v>10.48</v>
      </c>
      <c r="G146" s="13">
        <v>0.121</v>
      </c>
      <c r="H146">
        <v>3.58</v>
      </c>
      <c r="I146">
        <v>45</v>
      </c>
      <c r="J146">
        <v>57</v>
      </c>
      <c r="K146">
        <v>1.8</v>
      </c>
      <c r="L146">
        <v>4.72</v>
      </c>
      <c r="M146" s="13">
        <v>0.78300000000000003</v>
      </c>
      <c r="N146">
        <f>(0.15)*C146+(0.1)*D146+(0.05)*E146+(0.15)*F146+(0.1)*G146+(0.05)*(1-H146)+(0.1)*I146+(0.1)*J146+(0.05)*K146+(0.1)*L146+(0.05)*M146</f>
        <v>27.36815</v>
      </c>
      <c r="O146">
        <f t="shared" si="17"/>
        <v>8</v>
      </c>
      <c r="P146">
        <v>6</v>
      </c>
      <c r="R146">
        <v>9</v>
      </c>
      <c r="S146" s="2" t="s">
        <v>48</v>
      </c>
      <c r="T146" t="s">
        <v>46</v>
      </c>
      <c r="U146">
        <v>7</v>
      </c>
    </row>
    <row r="147" spans="1:26" x14ac:dyDescent="0.2">
      <c r="A147">
        <v>2013</v>
      </c>
      <c r="B147" s="4" t="s">
        <v>58</v>
      </c>
      <c r="C147" s="10">
        <v>98</v>
      </c>
      <c r="D147" s="10">
        <v>0.7</v>
      </c>
      <c r="E147" s="13">
        <v>0.78100000000000003</v>
      </c>
      <c r="F147" s="10">
        <v>5.66</v>
      </c>
      <c r="G147" s="13">
        <v>0.14199999999999999</v>
      </c>
      <c r="H147">
        <v>3.68</v>
      </c>
      <c r="I147">
        <v>28</v>
      </c>
      <c r="J147">
        <v>109</v>
      </c>
      <c r="K147">
        <v>-2</v>
      </c>
      <c r="L147">
        <v>27.65</v>
      </c>
      <c r="M147" s="13">
        <v>0.79</v>
      </c>
      <c r="N147">
        <f>(0.15)*C147+(0.1)*D147+(0.05)*E147+(0.15)*F147+(0.1)*G147+(0.05)*(1-H147)+(0.1)*I147+(0.1)*J147+(0.05)*K147+(0.1)*L147+(0.05)*M147</f>
        <v>31.94275</v>
      </c>
      <c r="O147">
        <f t="shared" si="17"/>
        <v>6</v>
      </c>
      <c r="P147">
        <v>10</v>
      </c>
      <c r="R147">
        <v>10</v>
      </c>
      <c r="S147" s="21" t="s">
        <v>3</v>
      </c>
      <c r="T147" t="s">
        <v>45</v>
      </c>
      <c r="U147">
        <v>2</v>
      </c>
    </row>
    <row r="150" spans="1:26" x14ac:dyDescent="0.2">
      <c r="A150" s="1" t="s">
        <v>0</v>
      </c>
      <c r="B150" s="1" t="s">
        <v>1</v>
      </c>
      <c r="C150" s="14" t="s">
        <v>19</v>
      </c>
      <c r="D150" s="14" t="s">
        <v>22</v>
      </c>
      <c r="E150" s="14" t="s">
        <v>20</v>
      </c>
      <c r="F150" s="14" t="s">
        <v>23</v>
      </c>
      <c r="G150" s="14" t="s">
        <v>24</v>
      </c>
      <c r="H150" s="14" t="s">
        <v>21</v>
      </c>
      <c r="I150" s="14" t="s">
        <v>2</v>
      </c>
      <c r="J150" s="14" t="s">
        <v>25</v>
      </c>
      <c r="K150" s="14" t="s">
        <v>26</v>
      </c>
      <c r="L150" s="14" t="s">
        <v>27</v>
      </c>
      <c r="M150" s="14" t="s">
        <v>28</v>
      </c>
      <c r="N150" s="14" t="s">
        <v>29</v>
      </c>
      <c r="O150" s="14" t="s">
        <v>30</v>
      </c>
      <c r="P150" s="14" t="s">
        <v>37</v>
      </c>
      <c r="R150" s="1" t="s">
        <v>38</v>
      </c>
      <c r="S150" s="1" t="s">
        <v>1</v>
      </c>
      <c r="T150" s="1" t="s">
        <v>39</v>
      </c>
      <c r="U150" s="1" t="s">
        <v>53</v>
      </c>
      <c r="W150" s="1" t="s">
        <v>59</v>
      </c>
      <c r="X150" s="1" t="s">
        <v>60</v>
      </c>
      <c r="Y150" s="1" t="s">
        <v>61</v>
      </c>
      <c r="Z150" s="1" t="s">
        <v>64</v>
      </c>
    </row>
    <row r="151" spans="1:26" x14ac:dyDescent="0.2">
      <c r="A151">
        <v>2012</v>
      </c>
      <c r="B151" s="6" t="s">
        <v>13</v>
      </c>
      <c r="C151" s="10">
        <v>112</v>
      </c>
      <c r="D151">
        <v>0.74199999999999999</v>
      </c>
      <c r="E151" s="13">
        <v>0.79800000000000004</v>
      </c>
      <c r="F151">
        <v>5.26</v>
      </c>
      <c r="G151" s="13">
        <v>0.14599999999999999</v>
      </c>
      <c r="H151">
        <v>0.375</v>
      </c>
      <c r="I151">
        <v>-2</v>
      </c>
      <c r="J151">
        <v>136</v>
      </c>
      <c r="K151">
        <v>2.2999999999999998</v>
      </c>
      <c r="L151">
        <v>83</v>
      </c>
      <c r="M151" s="13">
        <v>0.77600000000000002</v>
      </c>
      <c r="N151">
        <f>(0.15)*C151+(0.1)*D151+(0.05)*E151+(0.15)*F151+(0.1)*G151+(0.05)*(1-H151)+(0.1)*I151+(0.1)*J151+(0.05)*K151+(0.1)*L151+(0.05)*M151</f>
        <v>39.602750000000007</v>
      </c>
      <c r="O151">
        <f>_xlfn.RANK.EQ(N151,N$151:N$160,0)</f>
        <v>1</v>
      </c>
      <c r="P151">
        <v>4</v>
      </c>
      <c r="R151">
        <v>1</v>
      </c>
      <c r="S151" s="6" t="s">
        <v>13</v>
      </c>
      <c r="T151" t="s">
        <v>43</v>
      </c>
      <c r="U151">
        <v>1</v>
      </c>
      <c r="W151">
        <f>R151+R154+R157+R159+R160</f>
        <v>31</v>
      </c>
      <c r="X151">
        <f>R152+R153+R155+R156+R158</f>
        <v>24</v>
      </c>
      <c r="Y151" t="s">
        <v>62</v>
      </c>
      <c r="Z151" t="s">
        <v>62</v>
      </c>
    </row>
    <row r="152" spans="1:26" x14ac:dyDescent="0.2">
      <c r="A152">
        <v>2012</v>
      </c>
      <c r="B152" s="7" t="s">
        <v>54</v>
      </c>
      <c r="C152" s="10">
        <v>99</v>
      </c>
      <c r="D152">
        <v>0.78</v>
      </c>
      <c r="E152" s="13">
        <v>0.77800000000000002</v>
      </c>
      <c r="F152">
        <v>7.71</v>
      </c>
      <c r="G152" s="13">
        <v>0.11</v>
      </c>
      <c r="H152">
        <v>4.2</v>
      </c>
      <c r="I152">
        <v>6</v>
      </c>
      <c r="J152">
        <v>99</v>
      </c>
      <c r="K152">
        <v>19.399999999999999</v>
      </c>
      <c r="L152">
        <v>15.45</v>
      </c>
      <c r="M152" s="13">
        <v>0.78800000000000003</v>
      </c>
      <c r="N152">
        <f>(0.15)*C152+(0.1)*D152+(0.05)*E152+(0.15)*F152+(0.1)*G152+(0.05)*(1-H152)+(0.1)*I152+(0.1)*J152+(0.05)*K152+(0.1)*L152+(0.05)*M152</f>
        <v>29.028800000000004</v>
      </c>
      <c r="O152">
        <f t="shared" ref="O152:O160" si="18">_xlfn.RANK.EQ(N152,N$151:N$160,0)</f>
        <v>7</v>
      </c>
      <c r="P152">
        <v>5</v>
      </c>
      <c r="R152">
        <v>2</v>
      </c>
      <c r="S152" s="23" t="s">
        <v>12</v>
      </c>
      <c r="T152" t="s">
        <v>45</v>
      </c>
      <c r="U152">
        <v>9</v>
      </c>
    </row>
    <row r="153" spans="1:26" x14ac:dyDescent="0.2">
      <c r="A153">
        <v>2012</v>
      </c>
      <c r="B153" s="2" t="s">
        <v>33</v>
      </c>
      <c r="C153" s="10">
        <v>103</v>
      </c>
      <c r="D153">
        <v>0.77900000000000003</v>
      </c>
      <c r="E153" s="13">
        <v>0.80600000000000005</v>
      </c>
      <c r="F153">
        <v>2.14</v>
      </c>
      <c r="G153" s="13">
        <v>0.14599999999999999</v>
      </c>
      <c r="H153">
        <v>3.74</v>
      </c>
      <c r="I153">
        <v>-29</v>
      </c>
      <c r="J153">
        <v>56</v>
      </c>
      <c r="K153">
        <v>-17.8</v>
      </c>
      <c r="L153">
        <v>12.56</v>
      </c>
      <c r="M153" s="13">
        <v>0.73499999999999999</v>
      </c>
      <c r="N153">
        <f>(0.15)*C153+(0.1)*D153+(0.05)*E153+(0.15)*F153+(0.1)*G153+(0.05)*(1-H153)+(0.1)*I153+(0.1)*J153+(0.05)*K153+(0.1)*L153+(0.05)*M153</f>
        <v>18.86955</v>
      </c>
      <c r="O153">
        <f t="shared" si="18"/>
        <v>9</v>
      </c>
      <c r="P153">
        <v>2</v>
      </c>
      <c r="R153">
        <v>3</v>
      </c>
      <c r="S153" s="2" t="s">
        <v>6</v>
      </c>
      <c r="T153" t="s">
        <v>42</v>
      </c>
      <c r="U153">
        <v>8</v>
      </c>
    </row>
    <row r="154" spans="1:26" x14ac:dyDescent="0.2">
      <c r="A154">
        <v>2012</v>
      </c>
      <c r="B154" s="3" t="s">
        <v>32</v>
      </c>
      <c r="C154" s="10">
        <v>97</v>
      </c>
      <c r="D154">
        <v>0.81100000000000005</v>
      </c>
      <c r="E154" s="13">
        <v>0.77900000000000003</v>
      </c>
      <c r="F154">
        <v>13.52</v>
      </c>
      <c r="G154" s="13">
        <v>0.111</v>
      </c>
      <c r="H154">
        <v>4.1399999999999997</v>
      </c>
      <c r="I154">
        <v>4</v>
      </c>
      <c r="J154">
        <v>7</v>
      </c>
      <c r="K154">
        <v>-17.100000000000001</v>
      </c>
      <c r="L154">
        <v>-22.77</v>
      </c>
      <c r="M154" s="13">
        <v>0.78400000000000003</v>
      </c>
      <c r="N154">
        <f>(0.15)*C154+(0.1)*D154+(0.05)*E154+(0.15)*F154+(0.1)*G154+(0.05)*(1-H154)+(0.1)*I154+(0.1)*J154+(0.05)*K154+(0.1)*L154+(0.05)*M154</f>
        <v>14.559349999999993</v>
      </c>
      <c r="O154">
        <f t="shared" si="18"/>
        <v>10</v>
      </c>
      <c r="P154">
        <v>6</v>
      </c>
      <c r="R154">
        <v>4</v>
      </c>
      <c r="S154" s="2" t="s">
        <v>4</v>
      </c>
      <c r="T154" t="s">
        <v>42</v>
      </c>
      <c r="U154">
        <v>7</v>
      </c>
    </row>
    <row r="155" spans="1:26" x14ac:dyDescent="0.2">
      <c r="A155">
        <v>2012</v>
      </c>
      <c r="B155" s="2" t="s">
        <v>4</v>
      </c>
      <c r="C155" s="10">
        <v>105</v>
      </c>
      <c r="D155">
        <v>0.747</v>
      </c>
      <c r="E155" s="13">
        <v>0.79100000000000004</v>
      </c>
      <c r="F155">
        <v>7.62</v>
      </c>
      <c r="G155" s="13">
        <v>0.13800000000000001</v>
      </c>
      <c r="H155">
        <v>3.86</v>
      </c>
      <c r="I155">
        <v>-12</v>
      </c>
      <c r="J155">
        <v>101</v>
      </c>
      <c r="K155">
        <v>-5.8</v>
      </c>
      <c r="L155">
        <v>79.56</v>
      </c>
      <c r="M155" s="13">
        <v>0.753</v>
      </c>
      <c r="N155">
        <f>(0.15)*C155+(0.1)*D155+(0.05)*E155+(0.15)*F155+(0.1)*G155+(0.05)*(1-H155)+(0.1)*I155+(0.1)*J155+(0.05)*K155+(0.1)*L155+(0.05)*M155</f>
        <v>33.481700000000004</v>
      </c>
      <c r="O155">
        <f t="shared" si="18"/>
        <v>4</v>
      </c>
      <c r="P155">
        <v>9</v>
      </c>
      <c r="R155">
        <v>5</v>
      </c>
      <c r="S155" s="3" t="s">
        <v>11</v>
      </c>
      <c r="T155" t="s">
        <v>40</v>
      </c>
      <c r="U155">
        <v>6</v>
      </c>
    </row>
    <row r="156" spans="1:26" x14ac:dyDescent="0.2">
      <c r="A156">
        <v>2012</v>
      </c>
      <c r="B156" s="4" t="s">
        <v>7</v>
      </c>
      <c r="C156" s="10">
        <v>101</v>
      </c>
      <c r="D156">
        <v>0.751</v>
      </c>
      <c r="E156" s="13">
        <v>0.77100000000000002</v>
      </c>
      <c r="F156">
        <v>3.96</v>
      </c>
      <c r="G156" s="13">
        <v>0.13500000000000001</v>
      </c>
      <c r="H156">
        <v>3.8</v>
      </c>
      <c r="I156">
        <v>-16</v>
      </c>
      <c r="J156">
        <v>137</v>
      </c>
      <c r="K156">
        <v>-4.0999999999999996</v>
      </c>
      <c r="L156">
        <v>38.81</v>
      </c>
      <c r="M156" s="13">
        <v>0.77100000000000002</v>
      </c>
      <c r="N156">
        <f>(0.15)*C156+(0.1)*D156+(0.05)*E156+(0.15)*F156+(0.1)*G156+(0.05)*(1-H156)+(0.1)*I156+(0.1)*J156+(0.05)*K156+(0.1)*L156+(0.05)*M156</f>
        <v>31.545700000000004</v>
      </c>
      <c r="O156">
        <f t="shared" si="18"/>
        <v>6</v>
      </c>
      <c r="P156">
        <v>8</v>
      </c>
      <c r="R156">
        <v>6</v>
      </c>
      <c r="S156" s="4" t="s">
        <v>7</v>
      </c>
      <c r="T156" t="s">
        <v>44</v>
      </c>
      <c r="U156">
        <v>2</v>
      </c>
    </row>
    <row r="157" spans="1:26" x14ac:dyDescent="0.2">
      <c r="A157">
        <v>2012</v>
      </c>
      <c r="B157" s="4" t="s">
        <v>58</v>
      </c>
      <c r="C157" s="10">
        <v>93</v>
      </c>
      <c r="D157">
        <v>0.81200000000000006</v>
      </c>
      <c r="E157" s="13">
        <v>0.78900000000000003</v>
      </c>
      <c r="F157">
        <v>5.48</v>
      </c>
      <c r="G157" s="13">
        <v>0.13600000000000001</v>
      </c>
      <c r="H157">
        <v>3.8</v>
      </c>
      <c r="I157">
        <v>63</v>
      </c>
      <c r="J157">
        <v>81</v>
      </c>
      <c r="K157">
        <v>13.5</v>
      </c>
      <c r="L157">
        <v>-20.37</v>
      </c>
      <c r="M157" s="13">
        <v>0.80500000000000005</v>
      </c>
      <c r="N157">
        <f>(0.15)*C157+(0.1)*D157+(0.05)*E157+(0.15)*F157+(0.1)*G157+(0.05)*(1-H157)+(0.1)*I157+(0.1)*J157+(0.05)*K157+(0.1)*L157+(0.05)*M157</f>
        <v>27.8445</v>
      </c>
      <c r="O157">
        <f t="shared" si="18"/>
        <v>8</v>
      </c>
      <c r="P157">
        <v>7</v>
      </c>
      <c r="R157">
        <v>7</v>
      </c>
      <c r="S157" s="7" t="s">
        <v>54</v>
      </c>
      <c r="T157" t="s">
        <v>46</v>
      </c>
      <c r="U157">
        <v>5</v>
      </c>
    </row>
    <row r="158" spans="1:26" x14ac:dyDescent="0.2">
      <c r="A158">
        <v>2012</v>
      </c>
      <c r="B158" s="3" t="s">
        <v>11</v>
      </c>
      <c r="C158">
        <v>106</v>
      </c>
      <c r="D158">
        <v>0.74199999999999999</v>
      </c>
      <c r="E158" s="13">
        <v>0.81299999999999994</v>
      </c>
      <c r="F158">
        <v>2.93</v>
      </c>
      <c r="G158" s="13">
        <v>0.122</v>
      </c>
      <c r="H158">
        <v>3.95</v>
      </c>
      <c r="I158" s="11">
        <v>11</v>
      </c>
      <c r="J158">
        <v>69</v>
      </c>
      <c r="K158" s="12">
        <v>13</v>
      </c>
      <c r="L158">
        <v>81</v>
      </c>
      <c r="M158" s="13">
        <v>0.73299999999999998</v>
      </c>
      <c r="N158">
        <f>(0.15)*C158+(0.1)*D158+(0.05)*E158+(0.15)*F158+(0.1)*G158+(0.05)*(1-H158)+(0.1)*I158+(0.1)*J158+(0.05)*K158+(0.1)*L158+(0.05)*M158</f>
        <v>33.105699999999999</v>
      </c>
      <c r="O158">
        <f t="shared" si="18"/>
        <v>5</v>
      </c>
      <c r="P158">
        <v>1</v>
      </c>
      <c r="R158">
        <v>8</v>
      </c>
      <c r="S158" s="4" t="s">
        <v>58</v>
      </c>
      <c r="T158" t="s">
        <v>44</v>
      </c>
      <c r="U158">
        <v>3</v>
      </c>
    </row>
    <row r="159" spans="1:26" x14ac:dyDescent="0.2">
      <c r="A159">
        <v>2012</v>
      </c>
      <c r="B159" s="2" t="s">
        <v>6</v>
      </c>
      <c r="C159" s="10">
        <v>90</v>
      </c>
      <c r="D159">
        <v>0.74399999999999999</v>
      </c>
      <c r="E159" s="13">
        <v>0.78</v>
      </c>
      <c r="F159">
        <v>7.36</v>
      </c>
      <c r="G159" s="13">
        <v>0.128</v>
      </c>
      <c r="H159">
        <v>3.8</v>
      </c>
      <c r="I159">
        <v>85</v>
      </c>
      <c r="J159">
        <v>100</v>
      </c>
      <c r="K159">
        <v>7.2</v>
      </c>
      <c r="L159">
        <v>23.36</v>
      </c>
      <c r="M159" s="13">
        <v>0.79900000000000004</v>
      </c>
      <c r="N159">
        <f>(0.15)*C159+(0.1)*D159+(0.05)*E159+(0.15)*F159+(0.1)*G159+(0.05)*(1-H159)+(0.1)*I159+(0.1)*J159+(0.05)*K159+(0.1)*L159+(0.05)*M159</f>
        <v>35.826149999999998</v>
      </c>
      <c r="O159">
        <f t="shared" si="18"/>
        <v>3</v>
      </c>
      <c r="P159">
        <v>10</v>
      </c>
      <c r="R159">
        <v>9</v>
      </c>
      <c r="S159" s="2" t="s">
        <v>33</v>
      </c>
      <c r="T159" t="s">
        <v>41</v>
      </c>
      <c r="U159">
        <v>4</v>
      </c>
    </row>
    <row r="160" spans="1:26" x14ac:dyDescent="0.2">
      <c r="A160">
        <v>2012</v>
      </c>
      <c r="B160" s="23" t="s">
        <v>12</v>
      </c>
      <c r="C160" s="10">
        <v>107</v>
      </c>
      <c r="D160">
        <v>0.74299999999999999</v>
      </c>
      <c r="E160" s="13">
        <v>0.81</v>
      </c>
      <c r="F160">
        <v>-0.81</v>
      </c>
      <c r="G160" s="13">
        <v>0.127</v>
      </c>
      <c r="H160">
        <v>3.72</v>
      </c>
      <c r="I160">
        <v>26</v>
      </c>
      <c r="J160">
        <v>117</v>
      </c>
      <c r="K160">
        <v>-1.6</v>
      </c>
      <c r="L160">
        <v>82.06</v>
      </c>
      <c r="M160" s="13">
        <v>0.75</v>
      </c>
      <c r="N160">
        <f>(0.15)*C160+(0.1)*D160+(0.05)*E160+(0.15)*F160+(0.1)*G160+(0.05)*(1-H160)+(0.1)*I160+(0.1)*J160+(0.05)*K160+(0.1)*L160+(0.05)*M160</f>
        <v>38.383500000000012</v>
      </c>
      <c r="O160">
        <f t="shared" si="18"/>
        <v>2</v>
      </c>
      <c r="P160">
        <v>3</v>
      </c>
      <c r="R160">
        <v>10</v>
      </c>
      <c r="S160" s="3" t="s">
        <v>32</v>
      </c>
      <c r="T160" t="s">
        <v>46</v>
      </c>
      <c r="U160">
        <v>10</v>
      </c>
    </row>
    <row r="163" spans="1:26" x14ac:dyDescent="0.2">
      <c r="A163" s="1" t="s">
        <v>0</v>
      </c>
      <c r="B163" s="1" t="s">
        <v>1</v>
      </c>
      <c r="C163" s="14" t="s">
        <v>19</v>
      </c>
      <c r="D163" s="14" t="s">
        <v>22</v>
      </c>
      <c r="E163" s="14" t="s">
        <v>20</v>
      </c>
      <c r="F163" s="14" t="s">
        <v>23</v>
      </c>
      <c r="G163" s="14" t="s">
        <v>24</v>
      </c>
      <c r="H163" s="14" t="s">
        <v>21</v>
      </c>
      <c r="I163" s="14" t="s">
        <v>2</v>
      </c>
      <c r="J163" s="14" t="s">
        <v>25</v>
      </c>
      <c r="K163" s="14" t="s">
        <v>26</v>
      </c>
      <c r="L163" s="14" t="s">
        <v>27</v>
      </c>
      <c r="M163" s="14" t="s">
        <v>28</v>
      </c>
      <c r="N163" s="14" t="s">
        <v>29</v>
      </c>
      <c r="O163" s="14" t="s">
        <v>30</v>
      </c>
      <c r="P163" s="14" t="s">
        <v>37</v>
      </c>
      <c r="R163" s="1" t="s">
        <v>38</v>
      </c>
      <c r="S163" s="1" t="s">
        <v>1</v>
      </c>
      <c r="T163" s="1" t="s">
        <v>39</v>
      </c>
      <c r="U163" s="1" t="s">
        <v>53</v>
      </c>
      <c r="W163" s="1" t="s">
        <v>59</v>
      </c>
      <c r="X163" s="1" t="s">
        <v>60</v>
      </c>
      <c r="Y163" s="1" t="s">
        <v>61</v>
      </c>
      <c r="Z163" s="1" t="s">
        <v>64</v>
      </c>
    </row>
    <row r="164" spans="1:26" x14ac:dyDescent="0.2">
      <c r="A164">
        <v>2011</v>
      </c>
      <c r="B164" s="6" t="s">
        <v>13</v>
      </c>
      <c r="C164" s="10">
        <v>110</v>
      </c>
      <c r="D164">
        <v>0.81799999999999995</v>
      </c>
      <c r="E164" s="13">
        <v>0.82299999999999995</v>
      </c>
      <c r="F164">
        <v>8.2200000000000006</v>
      </c>
      <c r="G164" s="13">
        <v>0.115</v>
      </c>
      <c r="H164">
        <v>3.84</v>
      </c>
      <c r="I164">
        <v>19</v>
      </c>
      <c r="J164">
        <v>210</v>
      </c>
      <c r="K164">
        <v>6.6</v>
      </c>
      <c r="L164">
        <v>137.72999999999999</v>
      </c>
      <c r="M164" s="13">
        <v>0.78800000000000003</v>
      </c>
      <c r="N164">
        <f>(0.15)*C164+(0.1)*D164+(0.05)*E164+(0.15)*F164+(0.1)*G164+(0.05)*(1-H164)+(0.1)*I164+(0.1)*J164+(0.05)*K164+(0.1)*L164+(0.05)*M164</f>
        <v>54.767849999999996</v>
      </c>
      <c r="O164">
        <f>_xlfn.RANK.EQ(N164,N$164:N$171,0)</f>
        <v>1</v>
      </c>
      <c r="P164">
        <v>5</v>
      </c>
      <c r="R164">
        <v>1</v>
      </c>
      <c r="S164" s="6" t="s">
        <v>13</v>
      </c>
      <c r="T164" t="s">
        <v>46</v>
      </c>
      <c r="U164">
        <v>2</v>
      </c>
      <c r="W164">
        <f>R164+R165+R166+R170</f>
        <v>13</v>
      </c>
      <c r="X164">
        <f>R167+R168+R169+R171</f>
        <v>23</v>
      </c>
      <c r="Y164" t="s">
        <v>63</v>
      </c>
      <c r="Z164" t="s">
        <v>62</v>
      </c>
    </row>
    <row r="165" spans="1:26" x14ac:dyDescent="0.2">
      <c r="A165">
        <v>2011</v>
      </c>
      <c r="B165" s="21" t="s">
        <v>4</v>
      </c>
      <c r="C165" s="10">
        <v>110</v>
      </c>
      <c r="D165">
        <v>0.70899999999999996</v>
      </c>
      <c r="E165" s="13">
        <v>0.82299999999999995</v>
      </c>
      <c r="F165">
        <v>-0.17</v>
      </c>
      <c r="G165" s="13">
        <v>0.11899999999999999</v>
      </c>
      <c r="H165">
        <v>3.83</v>
      </c>
      <c r="I165">
        <v>-5</v>
      </c>
      <c r="J165">
        <v>178</v>
      </c>
      <c r="K165">
        <v>20.6</v>
      </c>
      <c r="L165">
        <v>121.34</v>
      </c>
      <c r="M165" s="13">
        <v>0.72199999999999998</v>
      </c>
      <c r="N165">
        <f>(0.15)*C165+(0.1)*D165+(0.05)*E165+(0.15)*F165+(0.1)*G165+(0.05)*(1-H165)+(0.1)*I165+(0.1)*J165+(0.05)*K165+(0.1)*L165+(0.05)*M165</f>
        <v>46.957050000000002</v>
      </c>
      <c r="O165">
        <f t="shared" ref="O165:O171" si="19">_xlfn.RANK.EQ(N165,N$164:N$171,0)</f>
        <v>2</v>
      </c>
      <c r="P165">
        <v>2</v>
      </c>
      <c r="R165">
        <v>2</v>
      </c>
      <c r="S165" s="21" t="s">
        <v>4</v>
      </c>
      <c r="T165" t="s">
        <v>41</v>
      </c>
      <c r="U165">
        <v>5</v>
      </c>
    </row>
    <row r="166" spans="1:26" x14ac:dyDescent="0.2">
      <c r="A166">
        <v>2011</v>
      </c>
      <c r="B166" s="3" t="s">
        <v>33</v>
      </c>
      <c r="C166" s="10">
        <v>109</v>
      </c>
      <c r="D166">
        <v>0.76100000000000001</v>
      </c>
      <c r="E166" s="13">
        <v>0.81599999999999995</v>
      </c>
      <c r="F166">
        <v>5.98</v>
      </c>
      <c r="G166" s="13">
        <v>0.10199999999999999</v>
      </c>
      <c r="H166">
        <v>4</v>
      </c>
      <c r="I166">
        <v>12</v>
      </c>
      <c r="J166">
        <v>76</v>
      </c>
      <c r="K166">
        <v>-15.2</v>
      </c>
      <c r="L166">
        <v>67.97</v>
      </c>
      <c r="M166" s="13">
        <v>0.73399999999999999</v>
      </c>
      <c r="N166">
        <f>(0.15)*C166+(0.1)*D166+(0.05)*E166+(0.15)*F166+(0.1)*G166+(0.05)*(1-H166)+(0.1)*I166+(0.1)*J166+(0.05)*K166+(0.1)*L166+(0.05)*M166</f>
        <v>32.097799999999999</v>
      </c>
      <c r="O166">
        <f t="shared" si="19"/>
        <v>7</v>
      </c>
      <c r="P166">
        <v>3</v>
      </c>
      <c r="R166">
        <v>3</v>
      </c>
      <c r="S166" s="2" t="s">
        <v>48</v>
      </c>
      <c r="T166" t="s">
        <v>46</v>
      </c>
      <c r="U166">
        <v>6</v>
      </c>
    </row>
    <row r="167" spans="1:26" x14ac:dyDescent="0.2">
      <c r="A167">
        <v>2011</v>
      </c>
      <c r="B167" s="2" t="s">
        <v>48</v>
      </c>
      <c r="C167" s="10">
        <v>104</v>
      </c>
      <c r="D167">
        <v>0.77800000000000002</v>
      </c>
      <c r="E167" s="13">
        <v>0.79500000000000004</v>
      </c>
      <c r="F167">
        <v>0.23</v>
      </c>
      <c r="G167" s="13">
        <v>0.106</v>
      </c>
      <c r="H167">
        <v>4.01</v>
      </c>
      <c r="I167">
        <v>65</v>
      </c>
      <c r="J167">
        <v>93</v>
      </c>
      <c r="K167">
        <v>10.4</v>
      </c>
      <c r="L167">
        <v>24.07</v>
      </c>
      <c r="M167" s="13">
        <v>0.74</v>
      </c>
      <c r="N167">
        <f>(0.15)*C167+(0.1)*D167+(0.05)*E167+(0.15)*F167+(0.1)*G167+(0.05)*(1-H167)+(0.1)*I167+(0.1)*J167+(0.05)*K167+(0.1)*L167+(0.05)*M167</f>
        <v>34.376150000000003</v>
      </c>
      <c r="O167">
        <f t="shared" si="19"/>
        <v>3</v>
      </c>
      <c r="P167">
        <v>8</v>
      </c>
      <c r="R167">
        <v>4</v>
      </c>
      <c r="S167" s="4" t="s">
        <v>12</v>
      </c>
      <c r="T167" t="s">
        <v>40</v>
      </c>
      <c r="U167">
        <v>8</v>
      </c>
    </row>
    <row r="168" spans="1:26" x14ac:dyDescent="0.2">
      <c r="A168">
        <v>2011</v>
      </c>
      <c r="B168" s="4" t="s">
        <v>14</v>
      </c>
      <c r="C168" s="10">
        <v>96</v>
      </c>
      <c r="D168">
        <v>0.66800000000000004</v>
      </c>
      <c r="E168" s="13">
        <v>0.81399999999999995</v>
      </c>
      <c r="F168">
        <v>5.8</v>
      </c>
      <c r="G168" s="13">
        <v>0.14699999999999999</v>
      </c>
      <c r="H168">
        <v>3.41</v>
      </c>
      <c r="I168">
        <v>-56</v>
      </c>
      <c r="J168">
        <v>184</v>
      </c>
      <c r="K168">
        <v>3.5</v>
      </c>
      <c r="L168">
        <v>40.28</v>
      </c>
      <c r="M168" s="13">
        <v>0.77200000000000002</v>
      </c>
      <c r="N168">
        <f>(0.15)*C168+(0.1)*D168+(0.05)*E168+(0.15)*F168+(0.1)*G168+(0.05)*(1-H168)+(0.1)*I168+(0.1)*J168+(0.05)*K168+(0.1)*L168+(0.05)*M168</f>
        <v>32.313300000000005</v>
      </c>
      <c r="O168">
        <f t="shared" si="19"/>
        <v>6</v>
      </c>
      <c r="P168">
        <v>7</v>
      </c>
      <c r="R168">
        <v>5</v>
      </c>
      <c r="S168" s="4" t="s">
        <v>18</v>
      </c>
      <c r="T168" t="s">
        <v>44</v>
      </c>
      <c r="U168">
        <v>7</v>
      </c>
    </row>
    <row r="169" spans="1:26" x14ac:dyDescent="0.2">
      <c r="A169">
        <v>2011</v>
      </c>
      <c r="B169" s="6" t="s">
        <v>34</v>
      </c>
      <c r="C169" s="10">
        <v>102</v>
      </c>
      <c r="D169">
        <v>0.84</v>
      </c>
      <c r="E169" s="13">
        <v>0.80700000000000005</v>
      </c>
      <c r="F169">
        <v>1.49</v>
      </c>
      <c r="G169" s="13">
        <v>0.13500000000000001</v>
      </c>
      <c r="H169">
        <v>3.58</v>
      </c>
      <c r="I169">
        <v>32</v>
      </c>
      <c r="J169">
        <v>83</v>
      </c>
      <c r="K169">
        <v>0.3</v>
      </c>
      <c r="L169">
        <v>48.4</v>
      </c>
      <c r="M169" s="13">
        <v>0.73</v>
      </c>
      <c r="N169">
        <f>(0.15)*C169+(0.1)*D169+(0.05)*E169+(0.15)*F169+(0.1)*G169+(0.05)*(1-H169)+(0.1)*I169+(0.1)*J169+(0.05)*K169+(0.1)*L169+(0.05)*M169</f>
        <v>31.923850000000002</v>
      </c>
      <c r="O169">
        <f t="shared" si="19"/>
        <v>8</v>
      </c>
      <c r="P169">
        <v>4</v>
      </c>
      <c r="R169">
        <v>6</v>
      </c>
      <c r="S169" s="4" t="s">
        <v>14</v>
      </c>
      <c r="T169" t="s">
        <v>44</v>
      </c>
      <c r="U169">
        <v>1</v>
      </c>
    </row>
    <row r="170" spans="1:26" x14ac:dyDescent="0.2">
      <c r="A170">
        <v>2011</v>
      </c>
      <c r="B170" s="4" t="s">
        <v>18</v>
      </c>
      <c r="C170" s="10">
        <v>99</v>
      </c>
      <c r="D170">
        <v>0.82199999999999995</v>
      </c>
      <c r="E170" s="13">
        <v>0.78</v>
      </c>
      <c r="F170">
        <v>2.99</v>
      </c>
      <c r="G170" s="13">
        <v>0.10100000000000001</v>
      </c>
      <c r="H170">
        <v>4.05</v>
      </c>
      <c r="I170">
        <v>57</v>
      </c>
      <c r="J170">
        <v>69</v>
      </c>
      <c r="K170">
        <v>9</v>
      </c>
      <c r="L170">
        <v>41.55</v>
      </c>
      <c r="M170" s="13">
        <v>0.74099999999999999</v>
      </c>
      <c r="N170">
        <f>(0.15)*C170+(0.1)*D170+(0.05)*E170+(0.15)*F170+(0.1)*G170+(0.05)*(1-H170)+(0.1)*I170+(0.1)*J170+(0.05)*K170+(0.1)*L170+(0.05)*M170</f>
        <v>32.519349999999996</v>
      </c>
      <c r="O170">
        <f t="shared" si="19"/>
        <v>5</v>
      </c>
      <c r="P170">
        <v>6</v>
      </c>
      <c r="R170">
        <v>7</v>
      </c>
      <c r="S170" s="3" t="s">
        <v>33</v>
      </c>
      <c r="T170" t="s">
        <v>43</v>
      </c>
      <c r="U170">
        <v>3</v>
      </c>
    </row>
    <row r="171" spans="1:26" x14ac:dyDescent="0.2">
      <c r="A171">
        <v>2011</v>
      </c>
      <c r="B171" s="4" t="s">
        <v>12</v>
      </c>
      <c r="C171">
        <v>112</v>
      </c>
      <c r="D171">
        <v>0.85</v>
      </c>
      <c r="E171" s="13">
        <v>0.82599999999999996</v>
      </c>
      <c r="F171">
        <v>-2.93</v>
      </c>
      <c r="G171" s="13">
        <v>0.105</v>
      </c>
      <c r="H171">
        <v>3.79</v>
      </c>
      <c r="I171" s="11">
        <v>-5</v>
      </c>
      <c r="J171">
        <v>70</v>
      </c>
      <c r="K171" s="12">
        <v>-16.5</v>
      </c>
      <c r="L171">
        <v>110.54</v>
      </c>
      <c r="M171" s="13">
        <v>0.73899999999999999</v>
      </c>
      <c r="N171">
        <f>(0.15)*C171+(0.1)*D171+(0.05)*E171+(0.15)*F171+(0.1)*G171+(0.05)*(1-H171)+(0.1)*I171+(0.1)*J171+(0.05)*K171+(0.1)*L171+(0.05)*M171</f>
        <v>33.123750000000001</v>
      </c>
      <c r="O171">
        <f t="shared" si="19"/>
        <v>4</v>
      </c>
      <c r="P171">
        <v>1</v>
      </c>
      <c r="R171">
        <v>8</v>
      </c>
      <c r="S171" s="6" t="s">
        <v>34</v>
      </c>
      <c r="T171" t="s">
        <v>45</v>
      </c>
      <c r="U171">
        <v>4</v>
      </c>
    </row>
    <row r="172" spans="1:26" x14ac:dyDescent="0.2">
      <c r="B172" s="10"/>
      <c r="C172" s="10"/>
    </row>
    <row r="173" spans="1:26" x14ac:dyDescent="0.2">
      <c r="B173" s="10"/>
      <c r="C173" s="10"/>
    </row>
    <row r="174" spans="1:26" x14ac:dyDescent="0.2">
      <c r="A174" s="1" t="s">
        <v>0</v>
      </c>
      <c r="B174" s="1" t="s">
        <v>1</v>
      </c>
      <c r="C174" s="14" t="s">
        <v>19</v>
      </c>
      <c r="D174" s="14" t="s">
        <v>22</v>
      </c>
      <c r="E174" s="14" t="s">
        <v>20</v>
      </c>
      <c r="F174" s="14" t="s">
        <v>23</v>
      </c>
      <c r="G174" s="14" t="s">
        <v>24</v>
      </c>
      <c r="H174" s="14" t="s">
        <v>21</v>
      </c>
      <c r="I174" s="14" t="s">
        <v>2</v>
      </c>
      <c r="J174" s="14" t="s">
        <v>25</v>
      </c>
      <c r="K174" s="14" t="s">
        <v>26</v>
      </c>
      <c r="L174" s="14" t="s">
        <v>27</v>
      </c>
      <c r="M174" s="14" t="s">
        <v>28</v>
      </c>
      <c r="N174" s="14" t="s">
        <v>29</v>
      </c>
      <c r="O174" s="14" t="s">
        <v>30</v>
      </c>
      <c r="P174" s="14" t="s">
        <v>37</v>
      </c>
      <c r="R174" s="1" t="s">
        <v>38</v>
      </c>
      <c r="S174" s="1" t="s">
        <v>1</v>
      </c>
      <c r="T174" s="1" t="s">
        <v>39</v>
      </c>
      <c r="U174" s="1" t="s">
        <v>53</v>
      </c>
      <c r="W174" s="1" t="s">
        <v>59</v>
      </c>
      <c r="X174" s="1" t="s">
        <v>60</v>
      </c>
      <c r="Y174" s="1" t="s">
        <v>61</v>
      </c>
      <c r="Z174" s="1" t="s">
        <v>64</v>
      </c>
    </row>
    <row r="175" spans="1:26" x14ac:dyDescent="0.2">
      <c r="A175">
        <v>2010</v>
      </c>
      <c r="B175" s="2" t="s">
        <v>48</v>
      </c>
      <c r="C175" s="10">
        <v>105</v>
      </c>
      <c r="D175">
        <v>0.77900000000000003</v>
      </c>
      <c r="E175" s="13">
        <v>0.78700000000000003</v>
      </c>
      <c r="F175">
        <v>6.25</v>
      </c>
      <c r="G175" s="13">
        <v>0.11700000000000001</v>
      </c>
      <c r="H175">
        <v>4</v>
      </c>
      <c r="I175">
        <v>22</v>
      </c>
      <c r="J175">
        <v>153</v>
      </c>
      <c r="K175">
        <v>37.6</v>
      </c>
      <c r="L175">
        <v>117.14</v>
      </c>
      <c r="M175" s="13">
        <v>0.76100000000000001</v>
      </c>
      <c r="N175">
        <f>(0.15)*C175+(0.1)*D175+(0.05)*E175+(0.15)*F175+(0.1)*G175+(0.05)*(1-H175)+(0.1)*I175+(0.1)*J175+(0.05)*K175+(0.1)*L175+(0.05)*M175</f>
        <v>47.798499999999997</v>
      </c>
      <c r="O175">
        <f>_xlfn.RANK.EQ(N175,N$175:N$182,0)</f>
        <v>2</v>
      </c>
      <c r="P175">
        <v>5</v>
      </c>
      <c r="R175">
        <v>1</v>
      </c>
      <c r="S175" s="6" t="s">
        <v>13</v>
      </c>
      <c r="T175" t="s">
        <v>43</v>
      </c>
      <c r="U175">
        <v>2</v>
      </c>
      <c r="W175">
        <f>R175+R176+R180+R182</f>
        <v>17</v>
      </c>
      <c r="X175">
        <f>R177+R178+R179+R181</f>
        <v>19</v>
      </c>
      <c r="Y175" t="s">
        <v>63</v>
      </c>
      <c r="Z175" t="s">
        <v>62</v>
      </c>
    </row>
    <row r="176" spans="1:26" x14ac:dyDescent="0.2">
      <c r="A176">
        <v>2010</v>
      </c>
      <c r="B176" s="23" t="s">
        <v>47</v>
      </c>
      <c r="C176" s="10">
        <v>109</v>
      </c>
      <c r="D176">
        <v>0.80100000000000005</v>
      </c>
      <c r="E176" s="13">
        <v>0.84199999999999997</v>
      </c>
      <c r="F176">
        <v>3.92</v>
      </c>
      <c r="G176" s="13">
        <v>0.109</v>
      </c>
      <c r="H176">
        <v>3.93</v>
      </c>
      <c r="I176">
        <v>-2</v>
      </c>
      <c r="J176">
        <v>110</v>
      </c>
      <c r="K176">
        <v>-15.8</v>
      </c>
      <c r="L176">
        <v>64.39</v>
      </c>
      <c r="M176" s="13">
        <v>0.75900000000000001</v>
      </c>
      <c r="N176">
        <f>(0.15)*C176+(0.1)*D176+(0.05)*E176+(0.15)*F176+(0.1)*G176+(0.05)*(1-H176)+(0.1)*I176+(0.1)*J176+(0.05)*K176+(0.1)*L176+(0.05)*M176</f>
        <v>33.411550000000005</v>
      </c>
      <c r="O176">
        <f t="shared" ref="O176:O182" si="20">_xlfn.RANK.EQ(N176,N$175:N$182,0)</f>
        <v>6</v>
      </c>
      <c r="P176">
        <v>7</v>
      </c>
      <c r="R176">
        <v>2</v>
      </c>
      <c r="S176" s="2" t="s">
        <v>48</v>
      </c>
      <c r="T176" t="s">
        <v>46</v>
      </c>
      <c r="U176">
        <v>3</v>
      </c>
    </row>
    <row r="177" spans="1:26" x14ac:dyDescent="0.2">
      <c r="A177">
        <v>2010</v>
      </c>
      <c r="B177" s="2" t="s">
        <v>4</v>
      </c>
      <c r="C177" s="10">
        <v>98</v>
      </c>
      <c r="D177">
        <v>0.78700000000000003</v>
      </c>
      <c r="E177" s="13">
        <v>0.81599999999999995</v>
      </c>
      <c r="F177">
        <v>7.18</v>
      </c>
      <c r="G177" s="13">
        <v>0.10100000000000001</v>
      </c>
      <c r="H177">
        <v>4.1900000000000004</v>
      </c>
      <c r="I177">
        <v>-21</v>
      </c>
      <c r="J177">
        <v>100</v>
      </c>
      <c r="K177">
        <v>4.5</v>
      </c>
      <c r="L177">
        <v>30.7</v>
      </c>
      <c r="M177" s="13">
        <v>0.77900000000000003</v>
      </c>
      <c r="N177">
        <f>(0.15)*C177+(0.1)*D177+(0.05)*E177+(0.15)*F177+(0.1)*G177+(0.05)*(1-H177)+(0.1)*I177+(0.1)*J177+(0.05)*K177+(0.1)*L177+(0.05)*M177</f>
        <v>26.981050000000003</v>
      </c>
      <c r="O177">
        <f t="shared" si="20"/>
        <v>8</v>
      </c>
      <c r="P177">
        <v>2</v>
      </c>
      <c r="R177">
        <v>3</v>
      </c>
      <c r="S177" s="4" t="s">
        <v>58</v>
      </c>
      <c r="T177" t="s">
        <v>44</v>
      </c>
      <c r="U177">
        <v>8</v>
      </c>
    </row>
    <row r="178" spans="1:26" x14ac:dyDescent="0.2">
      <c r="A178">
        <v>2010</v>
      </c>
      <c r="B178" s="6" t="s">
        <v>13</v>
      </c>
      <c r="C178" s="10">
        <v>108</v>
      </c>
      <c r="D178">
        <v>0.79100000000000004</v>
      </c>
      <c r="E178" s="13">
        <v>0.82599999999999996</v>
      </c>
      <c r="F178">
        <v>3.62</v>
      </c>
      <c r="G178" s="13">
        <v>0.10100000000000001</v>
      </c>
      <c r="H178">
        <v>4.1500000000000004</v>
      </c>
      <c r="I178">
        <v>29</v>
      </c>
      <c r="J178">
        <v>166</v>
      </c>
      <c r="K178">
        <v>12.1</v>
      </c>
      <c r="L178">
        <v>130.59</v>
      </c>
      <c r="M178" s="13">
        <v>0.77</v>
      </c>
      <c r="N178">
        <f>(0.15)*C178+(0.1)*D178+(0.05)*E178+(0.15)*F178+(0.1)*G178+(0.05)*(1-H178)+(0.1)*I178+(0.1)*J178+(0.05)*K178+(0.1)*L178+(0.05)*M178</f>
        <v>49.918499999999995</v>
      </c>
      <c r="O178">
        <f t="shared" si="20"/>
        <v>1</v>
      </c>
      <c r="P178">
        <v>3</v>
      </c>
      <c r="R178">
        <v>4</v>
      </c>
      <c r="S178" s="4" t="s">
        <v>14</v>
      </c>
      <c r="T178" t="s">
        <v>45</v>
      </c>
      <c r="U178">
        <v>1</v>
      </c>
    </row>
    <row r="179" spans="1:26" x14ac:dyDescent="0.2">
      <c r="A179">
        <v>2010</v>
      </c>
      <c r="B179" s="4" t="s">
        <v>14</v>
      </c>
      <c r="C179" s="10">
        <v>98</v>
      </c>
      <c r="D179">
        <v>0.75800000000000001</v>
      </c>
      <c r="E179" s="13">
        <v>0.81699999999999995</v>
      </c>
      <c r="F179">
        <v>2.5499999999999998</v>
      </c>
      <c r="G179" s="13">
        <v>0.126</v>
      </c>
      <c r="H179">
        <v>3.75</v>
      </c>
      <c r="I179">
        <v>-2</v>
      </c>
      <c r="J179">
        <v>132</v>
      </c>
      <c r="K179">
        <v>13.3</v>
      </c>
      <c r="L179">
        <v>67.39</v>
      </c>
      <c r="M179" s="13">
        <v>0.74</v>
      </c>
      <c r="N179">
        <f>(0.15)*C179+(0.1)*D179+(0.05)*E179+(0.15)*F179+(0.1)*G179+(0.05)*(1-H179)+(0.1)*I179+(0.1)*J179+(0.05)*K179+(0.1)*L179+(0.05)*M179</f>
        <v>35.515250000000002</v>
      </c>
      <c r="O179">
        <f t="shared" si="20"/>
        <v>4</v>
      </c>
      <c r="P179">
        <v>4</v>
      </c>
      <c r="R179">
        <v>5</v>
      </c>
      <c r="S179" s="2" t="s">
        <v>6</v>
      </c>
      <c r="T179" t="s">
        <v>44</v>
      </c>
      <c r="U179">
        <v>7</v>
      </c>
    </row>
    <row r="180" spans="1:26" x14ac:dyDescent="0.2">
      <c r="A180">
        <v>2010</v>
      </c>
      <c r="B180" s="3" t="s">
        <v>11</v>
      </c>
      <c r="C180">
        <v>98</v>
      </c>
      <c r="D180">
        <v>0.71499999999999997</v>
      </c>
      <c r="E180" s="13">
        <v>0.79900000000000004</v>
      </c>
      <c r="F180">
        <v>5.98</v>
      </c>
      <c r="G180" s="13">
        <v>0.122</v>
      </c>
      <c r="H180">
        <v>3.94</v>
      </c>
      <c r="I180" s="11">
        <v>23</v>
      </c>
      <c r="J180">
        <v>114</v>
      </c>
      <c r="K180" s="12">
        <v>-18.3</v>
      </c>
      <c r="L180">
        <v>18.09</v>
      </c>
      <c r="M180" s="13">
        <v>0.78600000000000003</v>
      </c>
      <c r="N180">
        <f>(0.15)*C180+(0.1)*D180+(0.05)*E180+(0.15)*F180+(0.1)*G180+(0.05)*(1-H180)+(0.1)*I180+(0.1)*J180+(0.05)*K180+(0.1)*L180+(0.05)*M180</f>
        <v>30.206949999999999</v>
      </c>
      <c r="O180">
        <f t="shared" si="20"/>
        <v>7</v>
      </c>
      <c r="P180">
        <v>1</v>
      </c>
      <c r="R180">
        <v>6</v>
      </c>
      <c r="S180" s="23" t="s">
        <v>47</v>
      </c>
      <c r="T180" t="s">
        <v>46</v>
      </c>
      <c r="U180">
        <v>4</v>
      </c>
    </row>
    <row r="181" spans="1:26" x14ac:dyDescent="0.2">
      <c r="A181">
        <v>2010</v>
      </c>
      <c r="B181" s="4" t="s">
        <v>58</v>
      </c>
      <c r="C181" s="10">
        <v>106</v>
      </c>
      <c r="D181">
        <v>0.81299999999999994</v>
      </c>
      <c r="E181" s="13">
        <v>0.78600000000000003</v>
      </c>
      <c r="F181">
        <v>1.63</v>
      </c>
      <c r="G181" s="13">
        <v>9.8000000000000004E-2</v>
      </c>
      <c r="H181">
        <v>4.13</v>
      </c>
      <c r="I181">
        <v>43</v>
      </c>
      <c r="J181">
        <v>105</v>
      </c>
      <c r="K181">
        <v>12.7</v>
      </c>
      <c r="L181">
        <v>80.77</v>
      </c>
      <c r="M181" s="13">
        <v>0.74</v>
      </c>
      <c r="N181">
        <f>(0.15)*C181+(0.1)*D181+(0.05)*E181+(0.15)*F181+(0.1)*G181+(0.05)*(1-H181)+(0.1)*I181+(0.1)*J181+(0.05)*K181+(0.1)*L181+(0.05)*M181</f>
        <v>39.667399999999994</v>
      </c>
      <c r="O181">
        <f t="shared" si="20"/>
        <v>3</v>
      </c>
      <c r="P181">
        <v>8</v>
      </c>
      <c r="R181">
        <v>7</v>
      </c>
      <c r="S181" s="3" t="s">
        <v>11</v>
      </c>
      <c r="T181" t="s">
        <v>40</v>
      </c>
      <c r="U181">
        <v>5</v>
      </c>
    </row>
    <row r="182" spans="1:26" x14ac:dyDescent="0.2">
      <c r="A182">
        <v>2010</v>
      </c>
      <c r="B182" s="2" t="s">
        <v>6</v>
      </c>
      <c r="C182" s="10">
        <v>101</v>
      </c>
      <c r="D182">
        <v>0.78800000000000003</v>
      </c>
      <c r="E182" s="13">
        <v>0.80900000000000005</v>
      </c>
      <c r="F182">
        <v>3.01</v>
      </c>
      <c r="G182" s="13">
        <v>0.122</v>
      </c>
      <c r="H182">
        <v>3.65</v>
      </c>
      <c r="I182">
        <v>26</v>
      </c>
      <c r="J182">
        <v>109</v>
      </c>
      <c r="K182">
        <v>-2.1</v>
      </c>
      <c r="L182">
        <v>46.1</v>
      </c>
      <c r="M182" s="13">
        <v>0.746</v>
      </c>
      <c r="N182">
        <f>(0.15)*C182+(0.1)*D182+(0.05)*E182+(0.15)*F182+(0.1)*G182+(0.05)*(1-H182)+(0.1)*I182+(0.1)*J182+(0.05)*K182+(0.1)*L182+(0.05)*M182</f>
        <v>33.642749999999999</v>
      </c>
      <c r="O182">
        <f t="shared" si="20"/>
        <v>5</v>
      </c>
      <c r="P182">
        <v>6</v>
      </c>
      <c r="R182">
        <v>8</v>
      </c>
      <c r="S182" s="2" t="s">
        <v>4</v>
      </c>
      <c r="T182" t="s">
        <v>41</v>
      </c>
      <c r="U182">
        <v>6</v>
      </c>
    </row>
    <row r="185" spans="1:26" x14ac:dyDescent="0.2">
      <c r="A185" s="1" t="s">
        <v>0</v>
      </c>
      <c r="B185" s="1" t="s">
        <v>1</v>
      </c>
      <c r="C185" s="14" t="s">
        <v>19</v>
      </c>
      <c r="D185" s="14" t="s">
        <v>22</v>
      </c>
      <c r="E185" s="14" t="s">
        <v>20</v>
      </c>
      <c r="F185" s="14" t="s">
        <v>23</v>
      </c>
      <c r="G185" s="14" t="s">
        <v>24</v>
      </c>
      <c r="H185" s="14" t="s">
        <v>21</v>
      </c>
      <c r="I185" s="14" t="s">
        <v>2</v>
      </c>
      <c r="J185" s="14" t="s">
        <v>25</v>
      </c>
      <c r="K185" s="14" t="s">
        <v>26</v>
      </c>
      <c r="L185" s="14" t="s">
        <v>27</v>
      </c>
      <c r="M185" s="14" t="s">
        <v>28</v>
      </c>
      <c r="N185" s="14" t="s">
        <v>29</v>
      </c>
      <c r="O185" s="14" t="s">
        <v>30</v>
      </c>
      <c r="P185" s="14" t="s">
        <v>37</v>
      </c>
      <c r="R185" s="1" t="s">
        <v>38</v>
      </c>
      <c r="S185" s="1" t="s">
        <v>1</v>
      </c>
      <c r="T185" s="1" t="s">
        <v>39</v>
      </c>
      <c r="U185" s="1" t="s">
        <v>53</v>
      </c>
      <c r="W185" s="1" t="s">
        <v>59</v>
      </c>
      <c r="X185" s="1" t="s">
        <v>60</v>
      </c>
      <c r="Y185" s="1" t="s">
        <v>61</v>
      </c>
      <c r="Z185" s="1" t="s">
        <v>64</v>
      </c>
    </row>
    <row r="186" spans="1:26" x14ac:dyDescent="0.2">
      <c r="A186">
        <v>2009</v>
      </c>
      <c r="B186" s="6" t="s">
        <v>13</v>
      </c>
      <c r="C186">
        <v>114</v>
      </c>
      <c r="D186">
        <v>0.85199999999999998</v>
      </c>
      <c r="E186" s="13">
        <v>0.83399999999999996</v>
      </c>
      <c r="F186">
        <v>9.48</v>
      </c>
      <c r="G186" s="13">
        <v>0.11</v>
      </c>
      <c r="H186">
        <v>4.17</v>
      </c>
      <c r="I186" s="11">
        <v>-22</v>
      </c>
      <c r="J186">
        <v>162</v>
      </c>
      <c r="K186" s="12">
        <v>0.2</v>
      </c>
      <c r="L186">
        <v>134.16999999999999</v>
      </c>
      <c r="M186" s="13">
        <v>0.752</v>
      </c>
      <c r="N186">
        <f>(0.15)*C186+(0.1)*D186+(0.05)*E186+(0.15)*F186+(0.1)*G186+(0.05)*(1-H186)+(0.1)*I186+(0.1)*J186+(0.05)*K186+(0.1)*L186+(0.05)*M186</f>
        <v>45.965999999999994</v>
      </c>
      <c r="O186">
        <f>_xlfn.RANK.EQ(N186,N$186:N$193,0)</f>
        <v>2</v>
      </c>
      <c r="P186">
        <v>1</v>
      </c>
      <c r="R186">
        <v>1</v>
      </c>
      <c r="S186" s="4" t="s">
        <v>17</v>
      </c>
      <c r="T186" t="s">
        <v>43</v>
      </c>
      <c r="U186">
        <v>6</v>
      </c>
      <c r="W186">
        <f>R186+R187+R190+R193</f>
        <v>16</v>
      </c>
      <c r="X186">
        <f>R188+R189+R191+R192</f>
        <v>20</v>
      </c>
      <c r="Y186" t="s">
        <v>63</v>
      </c>
      <c r="Z186" t="s">
        <v>63</v>
      </c>
    </row>
    <row r="187" spans="1:26" x14ac:dyDescent="0.2">
      <c r="A187">
        <v>2009</v>
      </c>
      <c r="B187" s="4" t="s">
        <v>17</v>
      </c>
      <c r="C187" s="10">
        <v>108</v>
      </c>
      <c r="D187">
        <v>0.81899999999999995</v>
      </c>
      <c r="E187" s="13">
        <v>0.81299999999999994</v>
      </c>
      <c r="F187">
        <v>2.54</v>
      </c>
      <c r="G187" s="13">
        <v>8.5999999999999993E-2</v>
      </c>
      <c r="H187">
        <v>4.5</v>
      </c>
      <c r="I187">
        <v>51</v>
      </c>
      <c r="J187">
        <v>122</v>
      </c>
      <c r="K187">
        <v>8.6</v>
      </c>
      <c r="L187">
        <v>131.72</v>
      </c>
      <c r="M187" s="13">
        <v>0.71799999999999997</v>
      </c>
      <c r="N187">
        <f>(0.15)*C187+(0.1)*D187+(0.05)*E187+(0.15)*F187+(0.1)*G187+(0.05)*(1-H187)+(0.1)*I187+(0.1)*J187+(0.05)*K187+(0.1)*L187+(0.05)*M187</f>
        <v>47.475049999999996</v>
      </c>
      <c r="O187">
        <f t="shared" ref="O187:O193" si="21">_xlfn.RANK.EQ(N187,N$186:N$193,0)</f>
        <v>1</v>
      </c>
      <c r="P187">
        <v>3</v>
      </c>
      <c r="R187">
        <v>2</v>
      </c>
      <c r="S187" s="6" t="s">
        <v>13</v>
      </c>
      <c r="T187" t="s">
        <v>40</v>
      </c>
      <c r="U187">
        <v>1</v>
      </c>
    </row>
    <row r="188" spans="1:26" x14ac:dyDescent="0.2">
      <c r="A188">
        <v>2009</v>
      </c>
      <c r="B188" s="4" t="s">
        <v>47</v>
      </c>
      <c r="C188" s="10">
        <v>104</v>
      </c>
      <c r="D188">
        <v>0.73599999999999999</v>
      </c>
      <c r="E188" s="13">
        <v>0.82</v>
      </c>
      <c r="F188">
        <v>5.07</v>
      </c>
      <c r="G188" s="13">
        <v>9.2999999999999999E-2</v>
      </c>
      <c r="H188">
        <v>4.45</v>
      </c>
      <c r="I188">
        <v>-52</v>
      </c>
      <c r="J188">
        <v>52</v>
      </c>
      <c r="K188">
        <v>15.3</v>
      </c>
      <c r="L188">
        <v>54.43</v>
      </c>
      <c r="M188" s="13">
        <v>0.75800000000000001</v>
      </c>
      <c r="N188">
        <f>(0.15)*C188+(0.1)*D188+(0.05)*E188+(0.15)*F188+(0.1)*G188+(0.05)*(1-H188)+(0.1)*I188+(0.1)*J188+(0.05)*K188+(0.1)*L188+(0.05)*M188</f>
        <v>22.557800000000004</v>
      </c>
      <c r="O188">
        <f t="shared" si="21"/>
        <v>8</v>
      </c>
      <c r="P188">
        <v>8</v>
      </c>
      <c r="R188">
        <v>3</v>
      </c>
      <c r="S188" s="2" t="s">
        <v>3</v>
      </c>
      <c r="T188" t="s">
        <v>45</v>
      </c>
      <c r="U188">
        <v>5</v>
      </c>
    </row>
    <row r="189" spans="1:26" x14ac:dyDescent="0.2">
      <c r="A189">
        <v>2009</v>
      </c>
      <c r="B189" s="4" t="s">
        <v>8</v>
      </c>
      <c r="C189" s="10">
        <v>106</v>
      </c>
      <c r="D189">
        <v>0.76300000000000001</v>
      </c>
      <c r="E189" s="13">
        <v>0.81699999999999995</v>
      </c>
      <c r="F189">
        <v>6.65</v>
      </c>
      <c r="G189" s="13">
        <v>0.111</v>
      </c>
      <c r="H189">
        <v>4.25</v>
      </c>
      <c r="I189">
        <v>-56</v>
      </c>
      <c r="J189">
        <v>136</v>
      </c>
      <c r="K189">
        <v>-7.7</v>
      </c>
      <c r="L189">
        <v>81.96</v>
      </c>
      <c r="M189" s="13">
        <v>0.76200000000000001</v>
      </c>
      <c r="N189">
        <f>(0.15)*C189+(0.1)*D189+(0.05)*E189+(0.15)*F189+(0.1)*G189+(0.05)*(1-H189)+(0.1)*I189+(0.1)*J189+(0.05)*K189+(0.1)*L189+(0.05)*M189</f>
        <v>32.712349999999994</v>
      </c>
      <c r="O189">
        <f t="shared" si="21"/>
        <v>5</v>
      </c>
      <c r="P189">
        <v>7</v>
      </c>
      <c r="R189">
        <v>4</v>
      </c>
      <c r="S189" s="23" t="s">
        <v>14</v>
      </c>
      <c r="T189" t="s">
        <v>41</v>
      </c>
      <c r="U189">
        <v>4</v>
      </c>
    </row>
    <row r="190" spans="1:26" x14ac:dyDescent="0.2">
      <c r="A190">
        <v>2009</v>
      </c>
      <c r="B190" s="2" t="s">
        <v>3</v>
      </c>
      <c r="C190" s="10">
        <v>104</v>
      </c>
      <c r="D190">
        <v>0.81699999999999995</v>
      </c>
      <c r="E190" s="13">
        <v>0.82799999999999996</v>
      </c>
      <c r="F190">
        <v>5.29</v>
      </c>
      <c r="G190" s="13">
        <v>0.111</v>
      </c>
      <c r="H190">
        <v>4.07</v>
      </c>
      <c r="I190">
        <v>14</v>
      </c>
      <c r="J190">
        <v>169</v>
      </c>
      <c r="K190">
        <v>4</v>
      </c>
      <c r="L190">
        <v>68.58</v>
      </c>
      <c r="M190" s="13">
        <v>0.77500000000000002</v>
      </c>
      <c r="N190">
        <f>(0.15)*C190+(0.1)*D190+(0.05)*E190+(0.15)*F190+(0.1)*G190+(0.05)*(1-H190)+(0.1)*I190+(0.1)*J190+(0.05)*K190+(0.1)*L190+(0.05)*M190</f>
        <v>41.770950000000006</v>
      </c>
      <c r="O190">
        <f t="shared" si="21"/>
        <v>3</v>
      </c>
      <c r="P190">
        <v>4</v>
      </c>
      <c r="R190">
        <v>5</v>
      </c>
      <c r="S190" s="4" t="s">
        <v>8</v>
      </c>
      <c r="T190" t="s">
        <v>46</v>
      </c>
      <c r="U190">
        <v>2</v>
      </c>
    </row>
    <row r="191" spans="1:26" x14ac:dyDescent="0.2">
      <c r="A191">
        <v>2009</v>
      </c>
      <c r="B191" s="23" t="s">
        <v>14</v>
      </c>
      <c r="C191" s="10">
        <v>104</v>
      </c>
      <c r="D191">
        <v>0.873</v>
      </c>
      <c r="E191" s="13">
        <v>0.79900000000000004</v>
      </c>
      <c r="F191">
        <v>0.08</v>
      </c>
      <c r="G191" s="13">
        <v>0.106</v>
      </c>
      <c r="H191">
        <v>4.22</v>
      </c>
      <c r="I191">
        <v>7</v>
      </c>
      <c r="J191">
        <v>111</v>
      </c>
      <c r="K191">
        <v>20</v>
      </c>
      <c r="L191">
        <v>94.68</v>
      </c>
      <c r="M191" s="13">
        <v>0.74099999999999999</v>
      </c>
      <c r="N191">
        <f>(0.15)*C191+(0.1)*D191+(0.05)*E191+(0.15)*F191+(0.1)*G191+(0.05)*(1-H191)+(0.1)*I191+(0.1)*J191+(0.05)*K191+(0.1)*L191+(0.05)*M191</f>
        <v>37.893900000000002</v>
      </c>
      <c r="O191">
        <f t="shared" si="21"/>
        <v>4</v>
      </c>
      <c r="P191">
        <v>2</v>
      </c>
      <c r="R191">
        <v>6</v>
      </c>
      <c r="S191" s="4" t="s">
        <v>12</v>
      </c>
      <c r="T191" t="s">
        <v>44</v>
      </c>
      <c r="U191">
        <v>3</v>
      </c>
    </row>
    <row r="192" spans="1:26" x14ac:dyDescent="0.2">
      <c r="A192">
        <v>2009</v>
      </c>
      <c r="B192" s="4" t="s">
        <v>12</v>
      </c>
      <c r="C192" s="10">
        <v>98</v>
      </c>
      <c r="D192">
        <v>0.83</v>
      </c>
      <c r="E192" s="13">
        <v>0.79700000000000004</v>
      </c>
      <c r="F192">
        <v>1.95</v>
      </c>
      <c r="G192" s="13">
        <v>9.7000000000000003E-2</v>
      </c>
      <c r="H192">
        <v>3.99</v>
      </c>
      <c r="I192">
        <v>34</v>
      </c>
      <c r="J192">
        <v>90</v>
      </c>
      <c r="K192">
        <v>13.4</v>
      </c>
      <c r="L192">
        <v>33.39</v>
      </c>
      <c r="M192" s="13">
        <v>0.747</v>
      </c>
      <c r="N192">
        <f>(0.15)*C192+(0.1)*D192+(0.05)*E192+(0.15)*F192+(0.1)*G192+(0.05)*(1-H192)+(0.1)*I192+(0.1)*J192+(0.05)*K192+(0.1)*L192+(0.05)*M192</f>
        <v>31.421900000000004</v>
      </c>
      <c r="O192">
        <f t="shared" si="21"/>
        <v>6</v>
      </c>
      <c r="P192">
        <v>5</v>
      </c>
      <c r="R192">
        <v>7</v>
      </c>
      <c r="S192" s="22" t="s">
        <v>56</v>
      </c>
      <c r="T192" t="s">
        <v>44</v>
      </c>
      <c r="U192">
        <v>7</v>
      </c>
    </row>
    <row r="193" spans="1:26" x14ac:dyDescent="0.2">
      <c r="A193">
        <v>2009</v>
      </c>
      <c r="B193" s="22" t="s">
        <v>56</v>
      </c>
      <c r="C193" s="10">
        <v>96</v>
      </c>
      <c r="D193">
        <v>0.75800000000000001</v>
      </c>
      <c r="E193" s="13">
        <v>0.78500000000000003</v>
      </c>
      <c r="F193">
        <v>3.43</v>
      </c>
      <c r="G193" s="13">
        <v>0.10100000000000001</v>
      </c>
      <c r="H193">
        <v>3.99</v>
      </c>
      <c r="I193">
        <v>12</v>
      </c>
      <c r="J193">
        <v>89</v>
      </c>
      <c r="K193">
        <v>5.3</v>
      </c>
      <c r="L193">
        <v>24.67</v>
      </c>
      <c r="M193" s="13">
        <v>0.69899999999999995</v>
      </c>
      <c r="N193">
        <f>(0.15)*C193+(0.1)*D193+(0.05)*E193+(0.15)*F193+(0.1)*G193+(0.05)*(1-H193)+(0.1)*I193+(0.1)*J193+(0.05)*K193+(0.1)*L193+(0.05)*M193</f>
        <v>27.757099999999998</v>
      </c>
      <c r="O193">
        <f t="shared" si="21"/>
        <v>7</v>
      </c>
      <c r="P193">
        <v>6</v>
      </c>
      <c r="R193">
        <v>8</v>
      </c>
      <c r="S193" s="4" t="s">
        <v>47</v>
      </c>
      <c r="T193" t="s">
        <v>46</v>
      </c>
      <c r="U193">
        <v>8</v>
      </c>
    </row>
    <row r="195" spans="1:26" x14ac:dyDescent="0.2">
      <c r="B195" s="17"/>
      <c r="C195" s="10"/>
    </row>
    <row r="196" spans="1:26" x14ac:dyDescent="0.2">
      <c r="A196" s="1" t="s">
        <v>0</v>
      </c>
      <c r="B196" s="1" t="s">
        <v>1</v>
      </c>
      <c r="C196" s="14" t="s">
        <v>19</v>
      </c>
      <c r="D196" s="14" t="s">
        <v>22</v>
      </c>
      <c r="E196" s="14" t="s">
        <v>20</v>
      </c>
      <c r="F196" s="14" t="s">
        <v>23</v>
      </c>
      <c r="G196" s="14" t="s">
        <v>24</v>
      </c>
      <c r="H196" s="14" t="s">
        <v>21</v>
      </c>
      <c r="I196" s="14" t="s">
        <v>2</v>
      </c>
      <c r="J196" s="14" t="s">
        <v>25</v>
      </c>
      <c r="K196" s="14" t="s">
        <v>26</v>
      </c>
      <c r="L196" s="14" t="s">
        <v>27</v>
      </c>
      <c r="M196" s="14" t="s">
        <v>28</v>
      </c>
      <c r="N196" s="14" t="s">
        <v>29</v>
      </c>
      <c r="O196" s="14" t="s">
        <v>30</v>
      </c>
      <c r="P196" s="14" t="s">
        <v>37</v>
      </c>
      <c r="R196" s="1" t="s">
        <v>38</v>
      </c>
      <c r="S196" s="1" t="s">
        <v>1</v>
      </c>
      <c r="T196" s="1" t="s">
        <v>39</v>
      </c>
      <c r="U196" s="1" t="s">
        <v>53</v>
      </c>
      <c r="W196" s="1" t="s">
        <v>59</v>
      </c>
      <c r="X196" s="1" t="s">
        <v>60</v>
      </c>
      <c r="Y196" s="1" t="s">
        <v>61</v>
      </c>
      <c r="Z196" s="1" t="s">
        <v>64</v>
      </c>
    </row>
    <row r="197" spans="1:26" x14ac:dyDescent="0.2">
      <c r="A197">
        <v>2008</v>
      </c>
      <c r="B197" s="4" t="s">
        <v>17</v>
      </c>
      <c r="C197" s="10">
        <v>95</v>
      </c>
      <c r="D197">
        <v>0.8</v>
      </c>
      <c r="E197" s="13">
        <v>0.81399999999999995</v>
      </c>
      <c r="F197">
        <v>6.35</v>
      </c>
      <c r="G197" s="13">
        <v>0.105</v>
      </c>
      <c r="H197">
        <v>4.17</v>
      </c>
      <c r="I197">
        <v>-10</v>
      </c>
      <c r="J197">
        <v>68</v>
      </c>
      <c r="K197">
        <v>-1</v>
      </c>
      <c r="L197">
        <v>26.13</v>
      </c>
      <c r="M197" s="13">
        <v>0.73399999999999999</v>
      </c>
      <c r="N197">
        <f>(0.15)*C197+(0.1)*D197+(0.05)*E197+(0.15)*F197+(0.1)*G197+(0.05)*(1-H197)+(0.1)*I197+(0.1)*J197+(0.05)*K197+(0.1)*L197+(0.05)*M197</f>
        <v>23.5749</v>
      </c>
      <c r="O197">
        <f>_xlfn.RANK.EQ(N197,N$197:N$204,0)</f>
        <v>6</v>
      </c>
      <c r="P197">
        <v>5</v>
      </c>
      <c r="R197">
        <v>1</v>
      </c>
      <c r="S197" s="4" t="s">
        <v>14</v>
      </c>
      <c r="T197" t="s">
        <v>40</v>
      </c>
      <c r="U197">
        <v>5</v>
      </c>
      <c r="W197">
        <f>R199+R200+R202+R203</f>
        <v>20</v>
      </c>
      <c r="X197">
        <f>R197+R198+R201+R204</f>
        <v>16</v>
      </c>
      <c r="Y197" t="s">
        <v>62</v>
      </c>
      <c r="Z197" t="s">
        <v>62</v>
      </c>
    </row>
    <row r="198" spans="1:26" x14ac:dyDescent="0.2">
      <c r="A198">
        <v>2008</v>
      </c>
      <c r="B198" s="2" t="s">
        <v>48</v>
      </c>
      <c r="C198" s="10">
        <v>101</v>
      </c>
      <c r="D198">
        <v>0.82499999999999996</v>
      </c>
      <c r="E198" s="13">
        <v>0.79800000000000004</v>
      </c>
      <c r="F198">
        <v>9.26</v>
      </c>
      <c r="G198" s="13">
        <v>0.1</v>
      </c>
      <c r="H198">
        <v>4.3499999999999996</v>
      </c>
      <c r="I198">
        <v>15</v>
      </c>
      <c r="J198">
        <v>103</v>
      </c>
      <c r="K198">
        <v>5.6</v>
      </c>
      <c r="L198">
        <v>40.98</v>
      </c>
      <c r="M198" s="13">
        <v>0.751</v>
      </c>
      <c r="N198">
        <f>(0.15)*C198+(0.1)*D198+(0.05)*E198+(0.15)*F198+(0.1)*G198+(0.05)*(1-H198)+(0.1)*I198+(0.1)*J198+(0.05)*K198+(0.1)*L198+(0.05)*M198</f>
        <v>32.719450000000002</v>
      </c>
      <c r="O198">
        <f t="shared" ref="O198:O204" si="22">_xlfn.RANK.EQ(N198,N$197:N$204,0)</f>
        <v>4</v>
      </c>
      <c r="P198">
        <v>2</v>
      </c>
      <c r="R198">
        <f>R197+1</f>
        <v>2</v>
      </c>
      <c r="S198" s="2" t="s">
        <v>9</v>
      </c>
      <c r="T198" t="s">
        <v>44</v>
      </c>
      <c r="U198">
        <v>1</v>
      </c>
    </row>
    <row r="199" spans="1:26" x14ac:dyDescent="0.2">
      <c r="A199">
        <v>2008</v>
      </c>
      <c r="B199" s="20" t="s">
        <v>15</v>
      </c>
      <c r="C199" s="10">
        <v>102</v>
      </c>
      <c r="D199">
        <v>0.78</v>
      </c>
      <c r="E199" s="13">
        <v>0.80400000000000005</v>
      </c>
      <c r="F199">
        <v>5.22</v>
      </c>
      <c r="G199" s="13">
        <v>0.11</v>
      </c>
      <c r="H199">
        <v>4.01</v>
      </c>
      <c r="I199">
        <v>-34</v>
      </c>
      <c r="J199">
        <v>82</v>
      </c>
      <c r="K199">
        <v>-27.4</v>
      </c>
      <c r="L199">
        <v>25.08</v>
      </c>
      <c r="M199" s="13">
        <v>0.72</v>
      </c>
      <c r="N199">
        <f>(0.15)*C199+(0.1)*D199+(0.05)*E199+(0.15)*F199+(0.1)*G199+(0.05)*(1-H199)+(0.1)*I199+(0.1)*J199+(0.05)*K199+(0.1)*L199+(0.05)*M199</f>
        <v>22.035699999999999</v>
      </c>
      <c r="O199">
        <f t="shared" si="22"/>
        <v>7</v>
      </c>
      <c r="P199">
        <v>8</v>
      </c>
      <c r="R199">
        <f t="shared" ref="R199:R204" si="23">R198+1</f>
        <v>3</v>
      </c>
      <c r="S199" s="4" t="s">
        <v>8</v>
      </c>
      <c r="T199" t="s">
        <v>43</v>
      </c>
      <c r="U199">
        <v>4</v>
      </c>
    </row>
    <row r="200" spans="1:26" x14ac:dyDescent="0.2">
      <c r="A200">
        <v>2008</v>
      </c>
      <c r="B200" s="4" t="s">
        <v>8</v>
      </c>
      <c r="C200" s="10">
        <v>107</v>
      </c>
      <c r="D200">
        <v>0.83099999999999996</v>
      </c>
      <c r="E200" s="13">
        <v>0.82699999999999996</v>
      </c>
      <c r="F200">
        <v>2.5499999999999998</v>
      </c>
      <c r="G200" s="13">
        <v>0.10299999999999999</v>
      </c>
      <c r="H200">
        <v>4.2300000000000004</v>
      </c>
      <c r="I200">
        <v>17</v>
      </c>
      <c r="J200">
        <v>151</v>
      </c>
      <c r="K200">
        <v>-4.7</v>
      </c>
      <c r="L200">
        <v>74.239999999999995</v>
      </c>
      <c r="M200" s="13">
        <v>0.71399999999999997</v>
      </c>
      <c r="N200">
        <f>(0.15)*C200+(0.1)*D200+(0.05)*E200+(0.15)*F200+(0.1)*G200+(0.05)*(1-H200)+(0.1)*I200+(0.1)*J200+(0.05)*K200+(0.1)*L200+(0.05)*M200</f>
        <v>40.430450000000008</v>
      </c>
      <c r="O200">
        <f t="shared" si="22"/>
        <v>3</v>
      </c>
      <c r="P200">
        <v>3</v>
      </c>
      <c r="R200">
        <f t="shared" si="23"/>
        <v>4</v>
      </c>
      <c r="S200" s="2" t="s">
        <v>48</v>
      </c>
      <c r="T200" t="s">
        <v>41</v>
      </c>
      <c r="U200">
        <v>3</v>
      </c>
    </row>
    <row r="201" spans="1:26" x14ac:dyDescent="0.2">
      <c r="A201">
        <v>2008</v>
      </c>
      <c r="B201" s="2" t="s">
        <v>9</v>
      </c>
      <c r="C201" s="10">
        <v>103</v>
      </c>
      <c r="D201">
        <v>0.84399999999999997</v>
      </c>
      <c r="E201" s="13">
        <v>0.79100000000000004</v>
      </c>
      <c r="F201">
        <v>2.44</v>
      </c>
      <c r="G201" s="13">
        <v>0.11600000000000001</v>
      </c>
      <c r="H201">
        <v>4.1399999999999997</v>
      </c>
      <c r="I201">
        <v>-19</v>
      </c>
      <c r="J201">
        <v>184</v>
      </c>
      <c r="K201">
        <v>6.1</v>
      </c>
      <c r="L201">
        <v>86.92</v>
      </c>
      <c r="M201" s="13">
        <v>0.72</v>
      </c>
      <c r="N201">
        <f>(0.15)*C201+(0.1)*D201+(0.05)*E201+(0.15)*F201+(0.1)*G201+(0.05)*(1-H201)+(0.1)*I201+(0.1)*J201+(0.05)*K201+(0.1)*L201+(0.05)*M201</f>
        <v>41.327550000000002</v>
      </c>
      <c r="O201">
        <f t="shared" si="22"/>
        <v>2</v>
      </c>
      <c r="P201">
        <v>7</v>
      </c>
      <c r="R201">
        <f t="shared" si="23"/>
        <v>5</v>
      </c>
      <c r="S201" s="6" t="s">
        <v>34</v>
      </c>
      <c r="T201" t="s">
        <v>44</v>
      </c>
      <c r="U201">
        <v>6</v>
      </c>
    </row>
    <row r="202" spans="1:26" x14ac:dyDescent="0.2">
      <c r="A202">
        <v>2008</v>
      </c>
      <c r="B202" s="4" t="s">
        <v>14</v>
      </c>
      <c r="C202">
        <v>99</v>
      </c>
      <c r="D202">
        <v>0.76</v>
      </c>
      <c r="E202" s="13">
        <v>0.81</v>
      </c>
      <c r="F202">
        <v>8.5</v>
      </c>
      <c r="G202" s="13">
        <v>8.7999999999999995E-2</v>
      </c>
      <c r="H202">
        <v>4.22</v>
      </c>
      <c r="I202" s="11">
        <v>76</v>
      </c>
      <c r="J202">
        <v>119</v>
      </c>
      <c r="K202" s="12">
        <v>23.6</v>
      </c>
      <c r="L202">
        <v>50.99</v>
      </c>
      <c r="M202" s="13">
        <v>0.77900000000000003</v>
      </c>
      <c r="N202">
        <f>(0.15)*C202+(0.1)*D202+(0.05)*E202+(0.15)*F202+(0.1)*G202+(0.05)*(1-H202)+(0.1)*I202+(0.1)*J202+(0.05)*K202+(0.1)*L202+(0.05)*M202</f>
        <v>41.907250000000005</v>
      </c>
      <c r="O202">
        <f t="shared" si="22"/>
        <v>1</v>
      </c>
      <c r="P202">
        <v>1</v>
      </c>
      <c r="R202">
        <f t="shared" si="23"/>
        <v>6</v>
      </c>
      <c r="S202" s="4" t="s">
        <v>17</v>
      </c>
      <c r="T202" t="s">
        <v>46</v>
      </c>
      <c r="U202">
        <v>2</v>
      </c>
    </row>
    <row r="203" spans="1:26" x14ac:dyDescent="0.2">
      <c r="A203">
        <v>2008</v>
      </c>
      <c r="B203" s="2" t="s">
        <v>3</v>
      </c>
      <c r="C203" s="10">
        <v>93</v>
      </c>
      <c r="D203">
        <v>0.72199999999999998</v>
      </c>
      <c r="E203" s="13">
        <v>0.81799999999999995</v>
      </c>
      <c r="F203">
        <v>3.9</v>
      </c>
      <c r="G203" s="13">
        <v>0.11799999999999999</v>
      </c>
      <c r="H203">
        <v>3.77</v>
      </c>
      <c r="I203">
        <v>-12</v>
      </c>
      <c r="J203">
        <v>52</v>
      </c>
      <c r="K203">
        <v>5.0999999999999996</v>
      </c>
      <c r="L203">
        <v>-32.54</v>
      </c>
      <c r="M203" s="13">
        <v>0.745</v>
      </c>
      <c r="N203">
        <f>(0.15)*C203+(0.1)*D203+(0.05)*E203+(0.15)*F203+(0.1)*G203+(0.05)*(1-H203)+(0.1)*I203+(0.1)*J203+(0.05)*K203+(0.1)*L203+(0.05)*M203</f>
        <v>15.559649999999996</v>
      </c>
      <c r="O203">
        <f t="shared" si="22"/>
        <v>8</v>
      </c>
      <c r="P203">
        <v>4</v>
      </c>
      <c r="R203">
        <f t="shared" si="23"/>
        <v>7</v>
      </c>
      <c r="S203" s="20" t="s">
        <v>15</v>
      </c>
      <c r="T203" t="s">
        <v>46</v>
      </c>
      <c r="U203">
        <v>8</v>
      </c>
    </row>
    <row r="204" spans="1:26" x14ac:dyDescent="0.2">
      <c r="A204">
        <v>2008</v>
      </c>
      <c r="B204" s="6" t="s">
        <v>34</v>
      </c>
      <c r="C204" s="10">
        <v>99</v>
      </c>
      <c r="D204">
        <v>0.749</v>
      </c>
      <c r="E204" s="13">
        <v>0.79</v>
      </c>
      <c r="F204">
        <v>1.48</v>
      </c>
      <c r="G204" s="13">
        <v>9.4E-2</v>
      </c>
      <c r="H204">
        <v>4.1399999999999997</v>
      </c>
      <c r="I204">
        <v>44</v>
      </c>
      <c r="J204">
        <v>61</v>
      </c>
      <c r="K204">
        <v>8.9</v>
      </c>
      <c r="L204">
        <v>8.18</v>
      </c>
      <c r="M204" s="13">
        <v>0.754</v>
      </c>
      <c r="N204">
        <f>(0.15)*C204+(0.1)*D204+(0.05)*E204+(0.15)*F204+(0.1)*G204+(0.05)*(1-H204)+(0.1)*I204+(0.1)*J204+(0.05)*K204+(0.1)*L204+(0.05)*M204</f>
        <v>26.839500000000005</v>
      </c>
      <c r="O204">
        <f t="shared" si="22"/>
        <v>5</v>
      </c>
      <c r="P204">
        <v>6</v>
      </c>
      <c r="R204">
        <f t="shared" si="23"/>
        <v>8</v>
      </c>
      <c r="S204" s="2" t="s">
        <v>3</v>
      </c>
      <c r="T204" t="s">
        <v>45</v>
      </c>
      <c r="U204">
        <v>7</v>
      </c>
    </row>
    <row r="207" spans="1:26" x14ac:dyDescent="0.2">
      <c r="A207" s="1" t="s">
        <v>0</v>
      </c>
      <c r="B207" s="1" t="s">
        <v>1</v>
      </c>
      <c r="C207" s="14" t="s">
        <v>19</v>
      </c>
      <c r="D207" s="14" t="s">
        <v>22</v>
      </c>
      <c r="E207" s="14" t="s">
        <v>20</v>
      </c>
      <c r="F207" s="14" t="s">
        <v>23</v>
      </c>
      <c r="G207" s="14" t="s">
        <v>24</v>
      </c>
      <c r="H207" s="14" t="s">
        <v>21</v>
      </c>
      <c r="I207" s="14" t="s">
        <v>2</v>
      </c>
      <c r="J207" s="14" t="s">
        <v>25</v>
      </c>
      <c r="K207" s="14" t="s">
        <v>26</v>
      </c>
      <c r="L207" s="14" t="s">
        <v>27</v>
      </c>
      <c r="M207" s="14" t="s">
        <v>28</v>
      </c>
      <c r="N207" s="14" t="s">
        <v>29</v>
      </c>
      <c r="O207" s="14" t="s">
        <v>30</v>
      </c>
      <c r="P207" s="14" t="s">
        <v>37</v>
      </c>
      <c r="R207" s="1" t="s">
        <v>38</v>
      </c>
      <c r="S207" s="1" t="s">
        <v>1</v>
      </c>
      <c r="T207" s="1" t="s">
        <v>39</v>
      </c>
      <c r="U207" s="1" t="s">
        <v>53</v>
      </c>
      <c r="W207" s="1" t="s">
        <v>59</v>
      </c>
      <c r="X207" s="1" t="s">
        <v>60</v>
      </c>
      <c r="Y207" s="1" t="s">
        <v>61</v>
      </c>
      <c r="Z207" s="1" t="s">
        <v>64</v>
      </c>
    </row>
    <row r="208" spans="1:26" x14ac:dyDescent="0.2">
      <c r="A208">
        <v>2007</v>
      </c>
      <c r="B208" s="4" t="s">
        <v>8</v>
      </c>
      <c r="C208">
        <v>107</v>
      </c>
      <c r="D208">
        <v>0.72199999999999998</v>
      </c>
      <c r="E208" s="13">
        <v>0.82299999999999995</v>
      </c>
      <c r="F208">
        <v>8.35</v>
      </c>
      <c r="G208" s="13">
        <v>0.11</v>
      </c>
      <c r="H208">
        <v>4.28</v>
      </c>
      <c r="I208" s="11">
        <v>2</v>
      </c>
      <c r="J208">
        <v>210</v>
      </c>
      <c r="K208" s="12">
        <v>-5</v>
      </c>
      <c r="L208">
        <v>76.89</v>
      </c>
      <c r="M208" s="13">
        <v>0.77100000000000002</v>
      </c>
      <c r="N208">
        <f>(0.15)*C208+(0.1)*D208+(0.05)*E208+(0.15)*F208+(0.1)*G208+(0.05)*(1-H208)+(0.1)*I208+(0.1)*J208+(0.05)*K208+(0.1)*L208+(0.05)*M208</f>
        <v>45.940399999999997</v>
      </c>
      <c r="O208">
        <f>_xlfn.RANK.EQ(N208,N$208:N$215,0)</f>
        <v>2</v>
      </c>
      <c r="P208">
        <v>1</v>
      </c>
      <c r="R208">
        <v>1</v>
      </c>
      <c r="S208" s="6" t="s">
        <v>13</v>
      </c>
      <c r="T208" t="s">
        <v>46</v>
      </c>
      <c r="U208">
        <v>1</v>
      </c>
      <c r="W208">
        <f>R208+R209+R211+R213</f>
        <v>13</v>
      </c>
      <c r="X208">
        <f>R210+R212+R214+R215</f>
        <v>23</v>
      </c>
      <c r="Y208" t="s">
        <v>63</v>
      </c>
      <c r="Z208" t="s">
        <v>63</v>
      </c>
    </row>
    <row r="209" spans="1:21" x14ac:dyDescent="0.2">
      <c r="A209">
        <v>2007</v>
      </c>
      <c r="B209" s="4" t="s">
        <v>55</v>
      </c>
      <c r="C209" s="10">
        <v>102</v>
      </c>
      <c r="D209">
        <v>0.79100000000000004</v>
      </c>
      <c r="E209" s="13">
        <v>0.80200000000000005</v>
      </c>
      <c r="F209">
        <v>7.12</v>
      </c>
      <c r="G209" s="13">
        <v>0.10299999999999999</v>
      </c>
      <c r="H209">
        <v>4.21</v>
      </c>
      <c r="I209">
        <v>6</v>
      </c>
      <c r="J209">
        <v>115</v>
      </c>
      <c r="K209">
        <v>0.3</v>
      </c>
      <c r="L209">
        <v>43.05</v>
      </c>
      <c r="M209" s="13">
        <v>0.745</v>
      </c>
      <c r="N209">
        <f t="shared" ref="N209:N215" si="24">(0.15)*C209+(0.1)*D209+(0.05)*E209+(0.15)*F209+(0.1)*G209+(0.05)*(1-H209)+(0.1)*I209+(0.1)*J209+(0.05)*K209+(0.1)*L209+(0.05)*M209</f>
        <v>32.794250000000005</v>
      </c>
      <c r="O209">
        <f t="shared" ref="O209:O215" si="25">_xlfn.RANK.EQ(N209,N$208:N$215,0)</f>
        <v>4</v>
      </c>
      <c r="P209">
        <v>3</v>
      </c>
      <c r="R209">
        <v>2</v>
      </c>
      <c r="S209" s="4" t="s">
        <v>8</v>
      </c>
      <c r="T209" t="s">
        <v>40</v>
      </c>
      <c r="U209">
        <v>2</v>
      </c>
    </row>
    <row r="210" spans="1:21" x14ac:dyDescent="0.2">
      <c r="A210">
        <v>2007</v>
      </c>
      <c r="B210" s="4" t="s">
        <v>17</v>
      </c>
      <c r="C210" s="10">
        <v>99</v>
      </c>
      <c r="D210">
        <v>0.80200000000000005</v>
      </c>
      <c r="E210" s="13">
        <v>0.81899999999999995</v>
      </c>
      <c r="F210">
        <v>5.33</v>
      </c>
      <c r="G210" s="13">
        <v>0.11</v>
      </c>
      <c r="H210">
        <v>4.26</v>
      </c>
      <c r="I210">
        <v>-13</v>
      </c>
      <c r="J210">
        <v>91</v>
      </c>
      <c r="K210">
        <v>3.7</v>
      </c>
      <c r="L210">
        <v>55.86</v>
      </c>
      <c r="M210" s="13">
        <v>0.70299999999999996</v>
      </c>
      <c r="N210">
        <f t="shared" si="24"/>
        <v>29.224800000000002</v>
      </c>
      <c r="O210">
        <f t="shared" si="25"/>
        <v>6</v>
      </c>
      <c r="P210">
        <v>7</v>
      </c>
      <c r="R210">
        <v>3</v>
      </c>
      <c r="S210" s="4" t="s">
        <v>14</v>
      </c>
      <c r="T210" t="s">
        <v>44</v>
      </c>
      <c r="U210">
        <v>5</v>
      </c>
    </row>
    <row r="211" spans="1:21" x14ac:dyDescent="0.2">
      <c r="A211">
        <v>2007</v>
      </c>
      <c r="B211" s="6" t="s">
        <v>13</v>
      </c>
      <c r="C211" s="10">
        <v>116</v>
      </c>
      <c r="D211">
        <v>0.752</v>
      </c>
      <c r="E211" s="13">
        <v>0.83699999999999997</v>
      </c>
      <c r="F211">
        <v>1.35</v>
      </c>
      <c r="G211" s="13">
        <v>6.8000000000000005E-2</v>
      </c>
      <c r="H211">
        <v>4.7</v>
      </c>
      <c r="I211">
        <v>-16</v>
      </c>
      <c r="J211">
        <v>191</v>
      </c>
      <c r="K211">
        <v>11.9</v>
      </c>
      <c r="L211">
        <v>189.93</v>
      </c>
      <c r="M211" s="13">
        <v>0.72199999999999998</v>
      </c>
      <c r="N211">
        <f t="shared" si="24"/>
        <v>54.66545</v>
      </c>
      <c r="O211">
        <f t="shared" si="25"/>
        <v>1</v>
      </c>
      <c r="P211">
        <v>5</v>
      </c>
      <c r="R211">
        <v>4</v>
      </c>
      <c r="S211" s="4" t="s">
        <v>55</v>
      </c>
      <c r="T211" t="s">
        <v>43</v>
      </c>
      <c r="U211">
        <v>6</v>
      </c>
    </row>
    <row r="212" spans="1:21" x14ac:dyDescent="0.2">
      <c r="A212">
        <v>2007</v>
      </c>
      <c r="B212" s="4" t="s">
        <v>18</v>
      </c>
      <c r="C212" s="10">
        <v>83</v>
      </c>
      <c r="D212">
        <v>0.81499999999999995</v>
      </c>
      <c r="E212" s="13">
        <v>0.8</v>
      </c>
      <c r="F212">
        <v>9.1300000000000008</v>
      </c>
      <c r="G212" s="13">
        <v>8.6999999999999994E-2</v>
      </c>
      <c r="H212">
        <v>4.42</v>
      </c>
      <c r="I212">
        <v>36</v>
      </c>
      <c r="J212">
        <v>-20</v>
      </c>
      <c r="K212">
        <v>8.8000000000000007</v>
      </c>
      <c r="L212">
        <v>-87.35</v>
      </c>
      <c r="M212" s="13">
        <v>0.71399999999999997</v>
      </c>
      <c r="N212">
        <f t="shared" si="24"/>
        <v>7.1193999999999988</v>
      </c>
      <c r="O212">
        <f t="shared" si="25"/>
        <v>8</v>
      </c>
      <c r="P212">
        <v>4</v>
      </c>
      <c r="R212">
        <v>5</v>
      </c>
      <c r="S212" s="22" t="s">
        <v>56</v>
      </c>
      <c r="T212" t="s">
        <v>41</v>
      </c>
      <c r="U212">
        <v>8</v>
      </c>
    </row>
    <row r="213" spans="1:21" x14ac:dyDescent="0.2">
      <c r="A213">
        <v>2007</v>
      </c>
      <c r="B213" s="4" t="s">
        <v>14</v>
      </c>
      <c r="C213" s="10">
        <v>105</v>
      </c>
      <c r="D213">
        <v>0.78900000000000003</v>
      </c>
      <c r="E213" s="13">
        <v>0.80300000000000005</v>
      </c>
      <c r="F213">
        <v>1.35</v>
      </c>
      <c r="G213" s="13">
        <v>7.6999999999999999E-2</v>
      </c>
      <c r="H213">
        <v>4.5199999999999996</v>
      </c>
      <c r="I213">
        <v>47</v>
      </c>
      <c r="J213">
        <v>71</v>
      </c>
      <c r="K213">
        <v>20.6</v>
      </c>
      <c r="L213">
        <v>110.94</v>
      </c>
      <c r="M213" s="13">
        <v>0.71899999999999997</v>
      </c>
      <c r="N213">
        <f t="shared" si="24"/>
        <v>39.863200000000006</v>
      </c>
      <c r="O213">
        <f t="shared" si="25"/>
        <v>3</v>
      </c>
      <c r="P213">
        <v>6</v>
      </c>
      <c r="R213">
        <v>6</v>
      </c>
      <c r="S213" s="4" t="s">
        <v>17</v>
      </c>
      <c r="T213" t="s">
        <v>46</v>
      </c>
      <c r="U213">
        <v>3</v>
      </c>
    </row>
    <row r="214" spans="1:21" x14ac:dyDescent="0.2">
      <c r="A214">
        <v>2007</v>
      </c>
      <c r="B214" s="21" t="s">
        <v>9</v>
      </c>
      <c r="C214" s="10">
        <v>90</v>
      </c>
      <c r="D214">
        <v>0.73199999999999998</v>
      </c>
      <c r="E214" s="13">
        <v>0.80500000000000005</v>
      </c>
      <c r="F214">
        <v>3.81</v>
      </c>
      <c r="G214" s="13">
        <v>0.10299999999999999</v>
      </c>
      <c r="H214">
        <v>4.3600000000000003</v>
      </c>
      <c r="I214">
        <v>16</v>
      </c>
      <c r="J214">
        <v>62</v>
      </c>
      <c r="K214">
        <v>-3.9</v>
      </c>
      <c r="L214">
        <v>-42.03</v>
      </c>
      <c r="M214" s="13">
        <v>0.75700000000000001</v>
      </c>
      <c r="N214">
        <f t="shared" si="24"/>
        <v>17.467100000000002</v>
      </c>
      <c r="O214">
        <f t="shared" si="25"/>
        <v>7</v>
      </c>
      <c r="P214">
        <v>8</v>
      </c>
      <c r="R214">
        <v>7</v>
      </c>
      <c r="S214" s="21" t="s">
        <v>9</v>
      </c>
      <c r="T214" t="s">
        <v>44</v>
      </c>
      <c r="U214">
        <v>4</v>
      </c>
    </row>
    <row r="215" spans="1:21" x14ac:dyDescent="0.2">
      <c r="A215">
        <v>2007</v>
      </c>
      <c r="B215" s="22" t="s">
        <v>56</v>
      </c>
      <c r="C215" s="10">
        <v>98</v>
      </c>
      <c r="D215">
        <v>0.79300000000000004</v>
      </c>
      <c r="E215" s="13">
        <v>0.81399999999999995</v>
      </c>
      <c r="F215">
        <v>1.8</v>
      </c>
      <c r="G215" s="13">
        <v>7.3999999999999996E-2</v>
      </c>
      <c r="H215">
        <v>4.4800000000000004</v>
      </c>
      <c r="I215">
        <v>34</v>
      </c>
      <c r="J215">
        <v>102</v>
      </c>
      <c r="K215">
        <v>10.1</v>
      </c>
      <c r="L215">
        <v>29.53</v>
      </c>
      <c r="M215" s="13">
        <v>0.73099999999999998</v>
      </c>
      <c r="N215">
        <f t="shared" si="24"/>
        <v>32.017949999999999</v>
      </c>
      <c r="O215">
        <f t="shared" si="25"/>
        <v>5</v>
      </c>
      <c r="P215">
        <v>2</v>
      </c>
      <c r="R215">
        <v>8</v>
      </c>
      <c r="S215" s="4" t="s">
        <v>18</v>
      </c>
      <c r="T215" t="s">
        <v>45</v>
      </c>
      <c r="U215">
        <v>7</v>
      </c>
    </row>
    <row r="217" spans="1:21" x14ac:dyDescent="0.2">
      <c r="B217" s="17"/>
      <c r="C217" s="10"/>
    </row>
    <row r="218" spans="1:21" x14ac:dyDescent="0.2">
      <c r="B218" s="10"/>
      <c r="C218" s="10"/>
    </row>
    <row r="219" spans="1:21" x14ac:dyDescent="0.2">
      <c r="B219" s="10"/>
      <c r="C219" s="10"/>
    </row>
    <row r="220" spans="1:21" x14ac:dyDescent="0.2">
      <c r="B220" s="10"/>
      <c r="C220" s="10"/>
    </row>
    <row r="221" spans="1:21" x14ac:dyDescent="0.2">
      <c r="B221" s="10"/>
      <c r="C221" s="10"/>
    </row>
    <row r="222" spans="1:21" x14ac:dyDescent="0.2">
      <c r="B222" s="10"/>
      <c r="C222" s="10"/>
    </row>
    <row r="223" spans="1:21" x14ac:dyDescent="0.2">
      <c r="B223" s="10"/>
      <c r="C223" s="10"/>
    </row>
    <row r="224" spans="1:21" x14ac:dyDescent="0.2">
      <c r="B224" s="18"/>
      <c r="C224" s="10"/>
    </row>
    <row r="225" spans="2:3" x14ac:dyDescent="0.2">
      <c r="B225" s="10"/>
      <c r="C225" s="10"/>
    </row>
  </sheetData>
  <sortState xmlns:xlrd2="http://schemas.microsoft.com/office/spreadsheetml/2017/richdata2" ref="B218:C225">
    <sortCondition ref="C218:C225"/>
  </sortState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A49AF-CB14-6E47-B817-D1D3D439286D}">
  <dimension ref="A1:D215"/>
  <sheetViews>
    <sheetView tabSelected="1" zoomScale="134" workbookViewId="0">
      <selection activeCell="F13" sqref="F13"/>
    </sheetView>
  </sheetViews>
  <sheetFormatPr baseColWidth="10" defaultRowHeight="16" x14ac:dyDescent="0.2"/>
  <cols>
    <col min="1" max="1" width="5.1640625" bestFit="1" customWidth="1"/>
    <col min="2" max="2" width="7.83203125" bestFit="1" customWidth="1"/>
    <col min="3" max="3" width="13.1640625" bestFit="1" customWidth="1"/>
  </cols>
  <sheetData>
    <row r="1" spans="1:4" x14ac:dyDescent="0.2">
      <c r="A1" s="14" t="s">
        <v>0</v>
      </c>
      <c r="B1" s="14" t="s">
        <v>38</v>
      </c>
      <c r="C1" s="14" t="s">
        <v>1</v>
      </c>
      <c r="D1" s="14" t="s">
        <v>39</v>
      </c>
    </row>
    <row r="2" spans="1:4" x14ac:dyDescent="0.2">
      <c r="A2">
        <v>2024</v>
      </c>
      <c r="B2">
        <v>1</v>
      </c>
      <c r="C2" s="2" t="s">
        <v>3</v>
      </c>
      <c r="D2" t="s">
        <v>40</v>
      </c>
    </row>
    <row r="3" spans="1:4" x14ac:dyDescent="0.2">
      <c r="A3">
        <v>2024</v>
      </c>
      <c r="B3">
        <f>B2+1</f>
        <v>2</v>
      </c>
      <c r="C3" s="6" t="s">
        <v>13</v>
      </c>
      <c r="D3" t="s">
        <v>41</v>
      </c>
    </row>
    <row r="4" spans="1:4" x14ac:dyDescent="0.2">
      <c r="A4">
        <v>2024</v>
      </c>
      <c r="B4">
        <f t="shared" ref="B4:B22" si="0">B3+1</f>
        <v>3</v>
      </c>
      <c r="C4" s="6" t="s">
        <v>34</v>
      </c>
      <c r="D4" t="s">
        <v>51</v>
      </c>
    </row>
    <row r="5" spans="1:4" x14ac:dyDescent="0.2">
      <c r="A5">
        <v>2024</v>
      </c>
      <c r="B5">
        <f t="shared" si="0"/>
        <v>4</v>
      </c>
      <c r="C5" s="4" t="s">
        <v>31</v>
      </c>
      <c r="D5" t="s">
        <v>43</v>
      </c>
    </row>
    <row r="6" spans="1:4" x14ac:dyDescent="0.2">
      <c r="A6">
        <v>2024</v>
      </c>
      <c r="B6">
        <f t="shared" si="0"/>
        <v>5</v>
      </c>
      <c r="C6" s="4" t="s">
        <v>14</v>
      </c>
      <c r="D6" t="s">
        <v>44</v>
      </c>
    </row>
    <row r="7" spans="1:4" x14ac:dyDescent="0.2">
      <c r="A7">
        <v>2024</v>
      </c>
      <c r="B7">
        <f t="shared" si="0"/>
        <v>6</v>
      </c>
      <c r="C7" s="3" t="s">
        <v>32</v>
      </c>
      <c r="D7" t="s">
        <v>52</v>
      </c>
    </row>
    <row r="8" spans="1:4" x14ac:dyDescent="0.2">
      <c r="A8">
        <v>2024</v>
      </c>
      <c r="B8">
        <f t="shared" si="0"/>
        <v>7</v>
      </c>
      <c r="C8" s="3" t="s">
        <v>36</v>
      </c>
      <c r="D8" t="s">
        <v>45</v>
      </c>
    </row>
    <row r="9" spans="1:4" x14ac:dyDescent="0.2">
      <c r="A9">
        <v>2024</v>
      </c>
      <c r="B9">
        <f t="shared" si="0"/>
        <v>8</v>
      </c>
      <c r="C9" s="15" t="s">
        <v>35</v>
      </c>
      <c r="D9" t="s">
        <v>44</v>
      </c>
    </row>
    <row r="10" spans="1:4" x14ac:dyDescent="0.2">
      <c r="A10">
        <v>2024</v>
      </c>
      <c r="B10">
        <f t="shared" si="0"/>
        <v>9</v>
      </c>
      <c r="C10" s="3" t="s">
        <v>5</v>
      </c>
      <c r="D10" t="s">
        <v>52</v>
      </c>
    </row>
    <row r="11" spans="1:4" x14ac:dyDescent="0.2">
      <c r="A11">
        <v>2024</v>
      </c>
      <c r="B11">
        <f t="shared" si="0"/>
        <v>10</v>
      </c>
      <c r="C11" s="5" t="s">
        <v>10</v>
      </c>
      <c r="D11" t="s">
        <v>46</v>
      </c>
    </row>
    <row r="12" spans="1:4" x14ac:dyDescent="0.2">
      <c r="A12">
        <v>2024</v>
      </c>
      <c r="B12">
        <f t="shared" si="0"/>
        <v>11</v>
      </c>
      <c r="C12" s="4" t="s">
        <v>6</v>
      </c>
      <c r="D12" t="s">
        <v>51</v>
      </c>
    </row>
    <row r="13" spans="1:4" x14ac:dyDescent="0.2">
      <c r="A13">
        <v>2024</v>
      </c>
      <c r="B13">
        <f t="shared" si="0"/>
        <v>12</v>
      </c>
      <c r="C13" s="2" t="s">
        <v>33</v>
      </c>
      <c r="D13" t="s">
        <v>46</v>
      </c>
    </row>
    <row r="16" spans="1:4" x14ac:dyDescent="0.2">
      <c r="A16" s="14" t="s">
        <v>0</v>
      </c>
      <c r="B16" s="14" t="s">
        <v>38</v>
      </c>
      <c r="C16" s="14" t="s">
        <v>1</v>
      </c>
      <c r="D16" s="14" t="s">
        <v>39</v>
      </c>
    </row>
    <row r="17" spans="1:4" x14ac:dyDescent="0.2">
      <c r="A17">
        <v>2023</v>
      </c>
      <c r="B17">
        <v>1</v>
      </c>
      <c r="C17" s="4" t="s">
        <v>6</v>
      </c>
      <c r="D17" t="s">
        <v>44</v>
      </c>
    </row>
    <row r="18" spans="1:4" x14ac:dyDescent="0.2">
      <c r="A18">
        <v>2023</v>
      </c>
      <c r="B18">
        <v>2</v>
      </c>
      <c r="C18" s="2" t="s">
        <v>3</v>
      </c>
      <c r="D18" t="s">
        <v>44</v>
      </c>
    </row>
    <row r="19" spans="1:4" x14ac:dyDescent="0.2">
      <c r="A19">
        <v>2023</v>
      </c>
      <c r="B19">
        <v>3</v>
      </c>
      <c r="C19" s="2" t="s">
        <v>48</v>
      </c>
      <c r="D19" t="s">
        <v>52</v>
      </c>
    </row>
    <row r="20" spans="1:4" x14ac:dyDescent="0.2">
      <c r="A20">
        <v>2023</v>
      </c>
      <c r="B20">
        <v>4</v>
      </c>
      <c r="C20" s="2" t="s">
        <v>4</v>
      </c>
      <c r="D20" t="s">
        <v>40</v>
      </c>
    </row>
    <row r="21" spans="1:4" x14ac:dyDescent="0.2">
      <c r="A21">
        <v>2023</v>
      </c>
      <c r="B21">
        <v>5</v>
      </c>
      <c r="C21" s="3" t="s">
        <v>32</v>
      </c>
      <c r="D21" t="s">
        <v>46</v>
      </c>
    </row>
    <row r="22" spans="1:4" x14ac:dyDescent="0.2">
      <c r="A22">
        <v>2023</v>
      </c>
      <c r="B22">
        <v>6</v>
      </c>
      <c r="C22" s="3" t="s">
        <v>5</v>
      </c>
      <c r="D22" t="s">
        <v>43</v>
      </c>
    </row>
    <row r="23" spans="1:4" x14ac:dyDescent="0.2">
      <c r="A23">
        <v>2023</v>
      </c>
      <c r="B23">
        <v>7</v>
      </c>
      <c r="C23" s="4" t="s">
        <v>47</v>
      </c>
      <c r="D23" t="s">
        <v>46</v>
      </c>
    </row>
    <row r="24" spans="1:4" x14ac:dyDescent="0.2">
      <c r="A24">
        <v>2023</v>
      </c>
      <c r="B24">
        <v>8</v>
      </c>
      <c r="C24" s="16" t="s">
        <v>49</v>
      </c>
      <c r="D24" t="s">
        <v>52</v>
      </c>
    </row>
    <row r="25" spans="1:4" x14ac:dyDescent="0.2">
      <c r="A25">
        <v>2023</v>
      </c>
      <c r="B25">
        <v>9</v>
      </c>
      <c r="C25" s="6" t="s">
        <v>34</v>
      </c>
      <c r="D25" t="s">
        <v>51</v>
      </c>
    </row>
    <row r="26" spans="1:4" x14ac:dyDescent="0.2">
      <c r="A26">
        <v>2023</v>
      </c>
      <c r="B26">
        <v>10</v>
      </c>
      <c r="C26" s="4" t="s">
        <v>14</v>
      </c>
      <c r="D26" t="s">
        <v>45</v>
      </c>
    </row>
    <row r="27" spans="1:4" x14ac:dyDescent="0.2">
      <c r="A27">
        <v>2023</v>
      </c>
      <c r="B27">
        <v>11</v>
      </c>
      <c r="C27" s="4" t="s">
        <v>18</v>
      </c>
      <c r="D27" t="s">
        <v>41</v>
      </c>
    </row>
    <row r="28" spans="1:4" x14ac:dyDescent="0.2">
      <c r="A28">
        <v>2023</v>
      </c>
      <c r="B28">
        <v>12</v>
      </c>
      <c r="C28" s="16" t="s">
        <v>16</v>
      </c>
      <c r="D28" t="s">
        <v>51</v>
      </c>
    </row>
    <row r="31" spans="1:4" x14ac:dyDescent="0.2">
      <c r="A31" s="1" t="s">
        <v>0</v>
      </c>
      <c r="B31" s="14" t="s">
        <v>38</v>
      </c>
      <c r="C31" s="1" t="s">
        <v>1</v>
      </c>
      <c r="D31" s="14" t="s">
        <v>39</v>
      </c>
    </row>
    <row r="32" spans="1:4" x14ac:dyDescent="0.2">
      <c r="A32">
        <v>2022</v>
      </c>
      <c r="B32">
        <v>1</v>
      </c>
      <c r="C32" s="2" t="s">
        <v>3</v>
      </c>
      <c r="D32" t="s">
        <v>44</v>
      </c>
    </row>
    <row r="33" spans="1:4" x14ac:dyDescent="0.2">
      <c r="A33">
        <v>2022</v>
      </c>
      <c r="B33">
        <f>B32+1</f>
        <v>2</v>
      </c>
      <c r="C33" s="6" t="s">
        <v>13</v>
      </c>
      <c r="D33" t="s">
        <v>43</v>
      </c>
    </row>
    <row r="34" spans="1:4" x14ac:dyDescent="0.2">
      <c r="A34">
        <v>2022</v>
      </c>
      <c r="B34">
        <f t="shared" ref="B34:B52" si="1">B33+1</f>
        <v>3</v>
      </c>
      <c r="C34" s="19" t="s">
        <v>5</v>
      </c>
      <c r="D34" t="s">
        <v>40</v>
      </c>
    </row>
    <row r="35" spans="1:4" x14ac:dyDescent="0.2">
      <c r="A35">
        <v>2022</v>
      </c>
      <c r="B35">
        <f t="shared" si="1"/>
        <v>4</v>
      </c>
      <c r="C35" s="4" t="s">
        <v>12</v>
      </c>
      <c r="D35" t="s">
        <v>51</v>
      </c>
    </row>
    <row r="36" spans="1:4" x14ac:dyDescent="0.2">
      <c r="A36">
        <v>2022</v>
      </c>
      <c r="B36">
        <f t="shared" si="1"/>
        <v>5</v>
      </c>
      <c r="C36" s="3" t="s">
        <v>36</v>
      </c>
      <c r="D36" t="s">
        <v>51</v>
      </c>
    </row>
    <row r="37" spans="1:4" x14ac:dyDescent="0.2">
      <c r="A37">
        <v>2022</v>
      </c>
      <c r="B37">
        <f t="shared" si="1"/>
        <v>6</v>
      </c>
      <c r="C37" s="4" t="s">
        <v>6</v>
      </c>
      <c r="D37" t="s">
        <v>44</v>
      </c>
    </row>
    <row r="38" spans="1:4" x14ac:dyDescent="0.2">
      <c r="A38">
        <v>2022</v>
      </c>
      <c r="B38">
        <f t="shared" si="1"/>
        <v>7</v>
      </c>
      <c r="C38" s="16" t="s">
        <v>49</v>
      </c>
      <c r="D38" t="s">
        <v>52</v>
      </c>
    </row>
    <row r="39" spans="1:4" x14ac:dyDescent="0.2">
      <c r="A39">
        <v>2022</v>
      </c>
      <c r="B39">
        <f t="shared" si="1"/>
        <v>8</v>
      </c>
      <c r="C39" s="4" t="s">
        <v>31</v>
      </c>
      <c r="D39" t="s">
        <v>46</v>
      </c>
    </row>
    <row r="40" spans="1:4" x14ac:dyDescent="0.2">
      <c r="A40">
        <v>2022</v>
      </c>
      <c r="B40">
        <f t="shared" si="1"/>
        <v>9</v>
      </c>
      <c r="C40" s="7" t="s">
        <v>50</v>
      </c>
      <c r="D40" t="s">
        <v>46</v>
      </c>
    </row>
    <row r="41" spans="1:4" x14ac:dyDescent="0.2">
      <c r="A41">
        <v>2022</v>
      </c>
      <c r="B41">
        <f t="shared" si="1"/>
        <v>10</v>
      </c>
      <c r="C41" s="4" t="s">
        <v>14</v>
      </c>
      <c r="D41" t="s">
        <v>41</v>
      </c>
    </row>
    <row r="42" spans="1:4" x14ac:dyDescent="0.2">
      <c r="A42">
        <v>2022</v>
      </c>
      <c r="B42">
        <f t="shared" si="1"/>
        <v>11</v>
      </c>
      <c r="C42" s="2" t="s">
        <v>48</v>
      </c>
      <c r="D42" t="s">
        <v>52</v>
      </c>
    </row>
    <row r="43" spans="1:4" x14ac:dyDescent="0.2">
      <c r="A43">
        <v>2022</v>
      </c>
      <c r="B43">
        <f t="shared" si="1"/>
        <v>12</v>
      </c>
      <c r="C43" s="15" t="s">
        <v>35</v>
      </c>
      <c r="D43" t="s">
        <v>45</v>
      </c>
    </row>
    <row r="46" spans="1:4" x14ac:dyDescent="0.2">
      <c r="A46" s="1" t="s">
        <v>0</v>
      </c>
      <c r="B46" s="1" t="s">
        <v>38</v>
      </c>
      <c r="C46" s="1" t="s">
        <v>1</v>
      </c>
      <c r="D46" s="1" t="s">
        <v>39</v>
      </c>
    </row>
    <row r="47" spans="1:4" x14ac:dyDescent="0.2">
      <c r="A47">
        <v>2021</v>
      </c>
      <c r="B47">
        <v>1</v>
      </c>
      <c r="C47" s="2" t="s">
        <v>48</v>
      </c>
      <c r="D47" t="s">
        <v>46</v>
      </c>
    </row>
    <row r="48" spans="1:4" x14ac:dyDescent="0.2">
      <c r="A48">
        <v>2021</v>
      </c>
      <c r="B48">
        <v>2</v>
      </c>
      <c r="C48" s="2" t="s">
        <v>3</v>
      </c>
      <c r="D48" t="s">
        <v>45</v>
      </c>
    </row>
    <row r="49" spans="1:4" x14ac:dyDescent="0.2">
      <c r="A49">
        <v>2021</v>
      </c>
      <c r="B49">
        <v>3</v>
      </c>
      <c r="C49" s="3" t="s">
        <v>5</v>
      </c>
      <c r="D49" t="s">
        <v>41</v>
      </c>
    </row>
    <row r="50" spans="1:4" x14ac:dyDescent="0.2">
      <c r="A50">
        <v>2021</v>
      </c>
      <c r="B50">
        <v>4</v>
      </c>
      <c r="C50" s="3" t="s">
        <v>11</v>
      </c>
      <c r="D50" t="s">
        <v>44</v>
      </c>
    </row>
    <row r="51" spans="1:4" x14ac:dyDescent="0.2">
      <c r="A51">
        <v>2021</v>
      </c>
      <c r="B51">
        <v>5</v>
      </c>
      <c r="C51" s="4" t="s">
        <v>6</v>
      </c>
      <c r="D51" t="s">
        <v>40</v>
      </c>
    </row>
    <row r="52" spans="1:4" x14ac:dyDescent="0.2">
      <c r="A52">
        <v>2021</v>
      </c>
      <c r="B52">
        <v>6</v>
      </c>
      <c r="C52" s="20" t="s">
        <v>15</v>
      </c>
      <c r="D52" t="s">
        <v>46</v>
      </c>
    </row>
    <row r="53" spans="1:4" x14ac:dyDescent="0.2">
      <c r="A53">
        <v>2021</v>
      </c>
      <c r="B53">
        <v>7</v>
      </c>
      <c r="C53" s="6" t="s">
        <v>34</v>
      </c>
      <c r="D53" t="s">
        <v>44</v>
      </c>
    </row>
    <row r="54" spans="1:4" x14ac:dyDescent="0.2">
      <c r="A54">
        <v>2021</v>
      </c>
      <c r="B54">
        <v>8</v>
      </c>
      <c r="C54" s="4" t="s">
        <v>8</v>
      </c>
      <c r="D54" t="s">
        <v>43</v>
      </c>
    </row>
    <row r="55" spans="1:4" x14ac:dyDescent="0.2">
      <c r="A55">
        <v>2021</v>
      </c>
      <c r="B55">
        <v>9</v>
      </c>
      <c r="C55" s="4" t="s">
        <v>12</v>
      </c>
      <c r="D55" t="s">
        <v>42</v>
      </c>
    </row>
    <row r="56" spans="1:4" x14ac:dyDescent="0.2">
      <c r="A56">
        <v>2021</v>
      </c>
      <c r="B56">
        <v>10</v>
      </c>
      <c r="C56" s="6" t="s">
        <v>13</v>
      </c>
      <c r="D56" t="s">
        <v>42</v>
      </c>
    </row>
    <row r="59" spans="1:4" x14ac:dyDescent="0.2">
      <c r="A59" s="1" t="s">
        <v>0</v>
      </c>
      <c r="B59" s="1" t="s">
        <v>38</v>
      </c>
      <c r="C59" s="1" t="s">
        <v>1</v>
      </c>
      <c r="D59" s="1" t="s">
        <v>39</v>
      </c>
    </row>
    <row r="60" spans="1:4" x14ac:dyDescent="0.2">
      <c r="A60">
        <v>2019</v>
      </c>
      <c r="B60">
        <v>1</v>
      </c>
      <c r="C60" s="3" t="s">
        <v>5</v>
      </c>
      <c r="D60" t="s">
        <v>41</v>
      </c>
    </row>
    <row r="61" spans="1:4" x14ac:dyDescent="0.2">
      <c r="A61">
        <v>2019</v>
      </c>
      <c r="B61">
        <f>B60+1</f>
        <v>2</v>
      </c>
      <c r="C61" s="21" t="s">
        <v>3</v>
      </c>
      <c r="D61" t="s">
        <v>44</v>
      </c>
    </row>
    <row r="62" spans="1:4" x14ac:dyDescent="0.2">
      <c r="A62">
        <v>2019</v>
      </c>
      <c r="B62">
        <f t="shared" ref="B62:B76" si="2">B61+1</f>
        <v>3</v>
      </c>
      <c r="C62" s="6" t="s">
        <v>13</v>
      </c>
      <c r="D62" t="s">
        <v>43</v>
      </c>
    </row>
    <row r="63" spans="1:4" x14ac:dyDescent="0.2">
      <c r="A63">
        <v>2019</v>
      </c>
      <c r="B63">
        <f t="shared" si="2"/>
        <v>4</v>
      </c>
      <c r="C63" s="4" t="s">
        <v>47</v>
      </c>
      <c r="D63" t="s">
        <v>46</v>
      </c>
    </row>
    <row r="64" spans="1:4" x14ac:dyDescent="0.2">
      <c r="A64">
        <v>2019</v>
      </c>
      <c r="B64">
        <f t="shared" si="2"/>
        <v>5</v>
      </c>
      <c r="C64" s="4" t="s">
        <v>7</v>
      </c>
      <c r="D64" t="s">
        <v>40</v>
      </c>
    </row>
    <row r="65" spans="1:4" x14ac:dyDescent="0.2">
      <c r="A65">
        <v>2019</v>
      </c>
      <c r="B65">
        <f t="shared" si="2"/>
        <v>6</v>
      </c>
      <c r="C65" s="7" t="s">
        <v>54</v>
      </c>
      <c r="D65" t="s">
        <v>42</v>
      </c>
    </row>
    <row r="66" spans="1:4" x14ac:dyDescent="0.2">
      <c r="A66">
        <v>2019</v>
      </c>
      <c r="B66">
        <f t="shared" si="2"/>
        <v>7</v>
      </c>
      <c r="C66" s="6" t="s">
        <v>6</v>
      </c>
      <c r="D66" t="s">
        <v>44</v>
      </c>
    </row>
    <row r="67" spans="1:4" x14ac:dyDescent="0.2">
      <c r="A67">
        <v>2019</v>
      </c>
      <c r="B67">
        <f t="shared" si="2"/>
        <v>8</v>
      </c>
      <c r="C67" s="4" t="s">
        <v>12</v>
      </c>
      <c r="D67" t="s">
        <v>45</v>
      </c>
    </row>
    <row r="68" spans="1:4" x14ac:dyDescent="0.2">
      <c r="A68">
        <v>2019</v>
      </c>
      <c r="B68">
        <f t="shared" si="2"/>
        <v>9</v>
      </c>
      <c r="C68" s="2" t="s">
        <v>48</v>
      </c>
      <c r="D68" t="s">
        <v>46</v>
      </c>
    </row>
    <row r="69" spans="1:4" x14ac:dyDescent="0.2">
      <c r="A69">
        <v>2019</v>
      </c>
      <c r="B69">
        <f t="shared" si="2"/>
        <v>10</v>
      </c>
      <c r="C69" s="6" t="s">
        <v>34</v>
      </c>
      <c r="D69" t="s">
        <v>42</v>
      </c>
    </row>
    <row r="72" spans="1:4" x14ac:dyDescent="0.2">
      <c r="A72" s="1" t="s">
        <v>0</v>
      </c>
      <c r="B72" s="1" t="s">
        <v>38</v>
      </c>
      <c r="C72" s="1" t="s">
        <v>1</v>
      </c>
      <c r="D72" s="1" t="s">
        <v>39</v>
      </c>
    </row>
    <row r="73" spans="1:4" x14ac:dyDescent="0.2">
      <c r="A73">
        <v>2018</v>
      </c>
      <c r="B73">
        <v>1</v>
      </c>
      <c r="C73" s="19" t="s">
        <v>5</v>
      </c>
      <c r="D73" t="s">
        <v>43</v>
      </c>
    </row>
    <row r="74" spans="1:4" x14ac:dyDescent="0.2">
      <c r="A74">
        <v>2018</v>
      </c>
      <c r="B74">
        <v>2</v>
      </c>
      <c r="C74" s="2" t="s">
        <v>3</v>
      </c>
      <c r="D74" t="s">
        <v>41</v>
      </c>
    </row>
    <row r="75" spans="1:4" x14ac:dyDescent="0.2">
      <c r="A75">
        <v>2018</v>
      </c>
      <c r="B75">
        <v>3</v>
      </c>
      <c r="C75" s="4" t="s">
        <v>8</v>
      </c>
      <c r="D75" t="s">
        <v>40</v>
      </c>
    </row>
    <row r="76" spans="1:4" x14ac:dyDescent="0.2">
      <c r="A76">
        <v>2018</v>
      </c>
      <c r="B76">
        <v>4</v>
      </c>
      <c r="C76" s="6" t="s">
        <v>13</v>
      </c>
      <c r="D76" t="s">
        <v>46</v>
      </c>
    </row>
    <row r="77" spans="1:4" x14ac:dyDescent="0.2">
      <c r="A77">
        <v>2018</v>
      </c>
      <c r="B77">
        <v>5</v>
      </c>
      <c r="C77" s="6" t="s">
        <v>34</v>
      </c>
      <c r="D77" t="s">
        <v>45</v>
      </c>
    </row>
    <row r="78" spans="1:4" x14ac:dyDescent="0.2">
      <c r="A78">
        <v>2018</v>
      </c>
      <c r="B78">
        <v>6</v>
      </c>
      <c r="C78" s="7" t="s">
        <v>54</v>
      </c>
      <c r="D78" t="s">
        <v>42</v>
      </c>
    </row>
    <row r="79" spans="1:4" x14ac:dyDescent="0.2">
      <c r="A79">
        <v>2018</v>
      </c>
      <c r="B79">
        <v>7</v>
      </c>
      <c r="C79" s="2" t="s">
        <v>9</v>
      </c>
      <c r="D79" t="s">
        <v>42</v>
      </c>
    </row>
    <row r="80" spans="1:4" x14ac:dyDescent="0.2">
      <c r="A80">
        <v>2018</v>
      </c>
      <c r="B80">
        <v>8</v>
      </c>
      <c r="C80" s="4" t="s">
        <v>55</v>
      </c>
      <c r="D80" t="s">
        <v>46</v>
      </c>
    </row>
    <row r="81" spans="1:4" x14ac:dyDescent="0.2">
      <c r="A81">
        <v>2018</v>
      </c>
      <c r="B81">
        <v>9</v>
      </c>
      <c r="C81" s="4" t="s">
        <v>6</v>
      </c>
      <c r="D81" t="s">
        <v>44</v>
      </c>
    </row>
    <row r="82" spans="1:4" x14ac:dyDescent="0.2">
      <c r="A82">
        <v>2018</v>
      </c>
      <c r="B82">
        <v>10</v>
      </c>
      <c r="C82" s="22" t="s">
        <v>56</v>
      </c>
      <c r="D82" t="s">
        <v>44</v>
      </c>
    </row>
    <row r="85" spans="1:4" x14ac:dyDescent="0.2">
      <c r="A85" s="1" t="s">
        <v>0</v>
      </c>
      <c r="B85" s="1" t="s">
        <v>38</v>
      </c>
      <c r="C85" s="1" t="s">
        <v>1</v>
      </c>
      <c r="D85" s="1" t="s">
        <v>39</v>
      </c>
    </row>
    <row r="86" spans="1:4" x14ac:dyDescent="0.2">
      <c r="A86">
        <v>2017</v>
      </c>
      <c r="B86">
        <v>1</v>
      </c>
      <c r="C86" s="3" t="s">
        <v>5</v>
      </c>
      <c r="D86" t="s">
        <v>40</v>
      </c>
    </row>
    <row r="87" spans="1:4" x14ac:dyDescent="0.2">
      <c r="A87">
        <v>2017</v>
      </c>
      <c r="B87">
        <v>2</v>
      </c>
      <c r="C87" s="23" t="s">
        <v>55</v>
      </c>
      <c r="D87" t="s">
        <v>46</v>
      </c>
    </row>
    <row r="88" spans="1:4" x14ac:dyDescent="0.2">
      <c r="A88">
        <v>2017</v>
      </c>
      <c r="B88">
        <v>3</v>
      </c>
      <c r="C88" s="6" t="s">
        <v>13</v>
      </c>
      <c r="D88" t="s">
        <v>43</v>
      </c>
    </row>
    <row r="89" spans="1:4" x14ac:dyDescent="0.2">
      <c r="A89">
        <v>2017</v>
      </c>
      <c r="B89">
        <v>4</v>
      </c>
      <c r="C89" s="2" t="s">
        <v>3</v>
      </c>
      <c r="D89" t="s">
        <v>41</v>
      </c>
    </row>
    <row r="90" spans="1:4" x14ac:dyDescent="0.2">
      <c r="A90">
        <v>2017</v>
      </c>
      <c r="B90">
        <v>5</v>
      </c>
      <c r="C90" s="2" t="s">
        <v>9</v>
      </c>
      <c r="D90" t="s">
        <v>45</v>
      </c>
    </row>
    <row r="91" spans="1:4" x14ac:dyDescent="0.2">
      <c r="A91">
        <v>2017</v>
      </c>
      <c r="B91">
        <v>6</v>
      </c>
      <c r="C91" s="4" t="s">
        <v>18</v>
      </c>
      <c r="D91" t="s">
        <v>44</v>
      </c>
    </row>
    <row r="92" spans="1:4" x14ac:dyDescent="0.2">
      <c r="A92">
        <v>2017</v>
      </c>
      <c r="B92">
        <v>7</v>
      </c>
      <c r="C92" s="4" t="s">
        <v>7</v>
      </c>
      <c r="D92" t="s">
        <v>44</v>
      </c>
    </row>
    <row r="93" spans="1:4" x14ac:dyDescent="0.2">
      <c r="A93">
        <v>2017</v>
      </c>
      <c r="B93">
        <v>8</v>
      </c>
      <c r="C93" s="4" t="s">
        <v>8</v>
      </c>
      <c r="D93" t="s">
        <v>46</v>
      </c>
    </row>
    <row r="94" spans="1:4" x14ac:dyDescent="0.2">
      <c r="A94">
        <v>2017</v>
      </c>
      <c r="B94">
        <v>9</v>
      </c>
      <c r="C94" s="4" t="s">
        <v>47</v>
      </c>
      <c r="D94" t="s">
        <v>42</v>
      </c>
    </row>
    <row r="95" spans="1:4" x14ac:dyDescent="0.2">
      <c r="A95">
        <v>2017</v>
      </c>
      <c r="B95">
        <v>10</v>
      </c>
      <c r="C95" s="22" t="s">
        <v>56</v>
      </c>
      <c r="D95" t="s">
        <v>42</v>
      </c>
    </row>
    <row r="98" spans="1:4" x14ac:dyDescent="0.2">
      <c r="A98" s="1" t="s">
        <v>0</v>
      </c>
      <c r="B98" s="1" t="s">
        <v>38</v>
      </c>
      <c r="C98" s="1" t="s">
        <v>1</v>
      </c>
      <c r="D98" s="1" t="s">
        <v>39</v>
      </c>
    </row>
    <row r="99" spans="1:4" x14ac:dyDescent="0.2">
      <c r="A99">
        <v>2016</v>
      </c>
      <c r="B99">
        <v>1</v>
      </c>
      <c r="C99" s="2" t="s">
        <v>9</v>
      </c>
      <c r="D99" t="s">
        <v>40</v>
      </c>
    </row>
    <row r="100" spans="1:4" x14ac:dyDescent="0.2">
      <c r="A100">
        <v>2016</v>
      </c>
      <c r="B100">
        <v>2</v>
      </c>
      <c r="C100" s="4" t="s">
        <v>8</v>
      </c>
      <c r="D100" t="s">
        <v>46</v>
      </c>
    </row>
    <row r="101" spans="1:4" x14ac:dyDescent="0.2">
      <c r="A101">
        <v>2016</v>
      </c>
      <c r="B101">
        <v>3</v>
      </c>
      <c r="C101" s="23" t="s">
        <v>55</v>
      </c>
      <c r="D101" t="s">
        <v>41</v>
      </c>
    </row>
    <row r="102" spans="1:4" x14ac:dyDescent="0.2">
      <c r="A102">
        <v>2016</v>
      </c>
      <c r="B102">
        <v>4</v>
      </c>
      <c r="C102" s="4" t="s">
        <v>7</v>
      </c>
      <c r="D102" t="s">
        <v>44</v>
      </c>
    </row>
    <row r="103" spans="1:4" x14ac:dyDescent="0.2">
      <c r="A103">
        <v>2016</v>
      </c>
      <c r="B103">
        <v>5</v>
      </c>
      <c r="C103" s="16" t="s">
        <v>49</v>
      </c>
      <c r="D103" t="s">
        <v>43</v>
      </c>
    </row>
    <row r="104" spans="1:4" x14ac:dyDescent="0.2">
      <c r="A104">
        <v>2016</v>
      </c>
      <c r="B104">
        <v>6</v>
      </c>
      <c r="C104" s="2" t="s">
        <v>3</v>
      </c>
      <c r="D104" t="s">
        <v>45</v>
      </c>
    </row>
    <row r="105" spans="1:4" x14ac:dyDescent="0.2">
      <c r="A105">
        <v>2016</v>
      </c>
      <c r="B105">
        <v>7</v>
      </c>
      <c r="C105" s="3" t="s">
        <v>11</v>
      </c>
      <c r="D105" t="s">
        <v>44</v>
      </c>
    </row>
    <row r="106" spans="1:4" x14ac:dyDescent="0.2">
      <c r="A106">
        <v>2016</v>
      </c>
      <c r="B106">
        <v>8</v>
      </c>
      <c r="C106" s="3" t="s">
        <v>32</v>
      </c>
      <c r="D106" t="s">
        <v>42</v>
      </c>
    </row>
    <row r="107" spans="1:4" x14ac:dyDescent="0.2">
      <c r="A107">
        <v>2016</v>
      </c>
      <c r="B107">
        <v>9</v>
      </c>
      <c r="C107" s="3" t="s">
        <v>36</v>
      </c>
      <c r="D107" t="s">
        <v>42</v>
      </c>
    </row>
    <row r="108" spans="1:4" x14ac:dyDescent="0.2">
      <c r="A108">
        <v>2016</v>
      </c>
      <c r="B108">
        <v>10</v>
      </c>
      <c r="C108" s="2" t="s">
        <v>4</v>
      </c>
      <c r="D108" t="s">
        <v>46</v>
      </c>
    </row>
    <row r="111" spans="1:4" x14ac:dyDescent="0.2">
      <c r="A111" s="1" t="s">
        <v>0</v>
      </c>
      <c r="B111" s="1" t="s">
        <v>38</v>
      </c>
      <c r="C111" s="1" t="s">
        <v>1</v>
      </c>
      <c r="D111" s="1" t="s">
        <v>39</v>
      </c>
    </row>
    <row r="112" spans="1:4" x14ac:dyDescent="0.2">
      <c r="A112">
        <v>2015</v>
      </c>
      <c r="B112">
        <v>1</v>
      </c>
      <c r="C112" s="16" t="s">
        <v>49</v>
      </c>
      <c r="D112" t="s">
        <v>43</v>
      </c>
    </row>
    <row r="113" spans="1:4" x14ac:dyDescent="0.2">
      <c r="A113">
        <v>2015</v>
      </c>
      <c r="B113">
        <v>2</v>
      </c>
      <c r="C113" s="3" t="s">
        <v>5</v>
      </c>
      <c r="D113" t="s">
        <v>46</v>
      </c>
    </row>
    <row r="114" spans="1:4" x14ac:dyDescent="0.2">
      <c r="A114">
        <v>2015</v>
      </c>
      <c r="B114">
        <v>3</v>
      </c>
      <c r="C114" s="15" t="s">
        <v>57</v>
      </c>
      <c r="D114" t="s">
        <v>42</v>
      </c>
    </row>
    <row r="115" spans="1:4" x14ac:dyDescent="0.2">
      <c r="A115">
        <v>2015</v>
      </c>
      <c r="B115">
        <v>4</v>
      </c>
      <c r="C115" s="5" t="s">
        <v>10</v>
      </c>
      <c r="D115" t="s">
        <v>40</v>
      </c>
    </row>
    <row r="116" spans="1:4" x14ac:dyDescent="0.2">
      <c r="A116">
        <v>2015</v>
      </c>
      <c r="B116">
        <v>5</v>
      </c>
      <c r="C116" s="4" t="s">
        <v>12</v>
      </c>
      <c r="D116" t="s">
        <v>44</v>
      </c>
    </row>
    <row r="117" spans="1:4" x14ac:dyDescent="0.2">
      <c r="A117">
        <v>2015</v>
      </c>
      <c r="B117">
        <v>6</v>
      </c>
      <c r="C117" s="6" t="s">
        <v>13</v>
      </c>
      <c r="D117" t="s">
        <v>42</v>
      </c>
    </row>
    <row r="118" spans="1:4" x14ac:dyDescent="0.2">
      <c r="A118">
        <v>2015</v>
      </c>
      <c r="B118">
        <v>7</v>
      </c>
      <c r="C118" s="2" t="s">
        <v>9</v>
      </c>
      <c r="D118" t="s">
        <v>45</v>
      </c>
    </row>
    <row r="119" spans="1:4" x14ac:dyDescent="0.2">
      <c r="A119">
        <v>2015</v>
      </c>
      <c r="B119">
        <v>8</v>
      </c>
      <c r="C119" s="3" t="s">
        <v>36</v>
      </c>
      <c r="D119" t="s">
        <v>41</v>
      </c>
    </row>
    <row r="120" spans="1:4" x14ac:dyDescent="0.2">
      <c r="A120">
        <v>2015</v>
      </c>
      <c r="B120">
        <v>9</v>
      </c>
      <c r="C120" s="2" t="s">
        <v>3</v>
      </c>
      <c r="D120" t="s">
        <v>44</v>
      </c>
    </row>
    <row r="121" spans="1:4" x14ac:dyDescent="0.2">
      <c r="A121">
        <v>2015</v>
      </c>
      <c r="B121">
        <v>10</v>
      </c>
      <c r="C121" s="21" t="s">
        <v>4</v>
      </c>
      <c r="D121" t="s">
        <v>46</v>
      </c>
    </row>
    <row r="124" spans="1:4" x14ac:dyDescent="0.2">
      <c r="A124" s="1" t="s">
        <v>0</v>
      </c>
      <c r="B124" s="1" t="s">
        <v>38</v>
      </c>
      <c r="C124" s="1" t="s">
        <v>1</v>
      </c>
      <c r="D124" s="1" t="s">
        <v>39</v>
      </c>
    </row>
    <row r="125" spans="1:4" x14ac:dyDescent="0.2">
      <c r="A125">
        <v>2014</v>
      </c>
      <c r="B125">
        <v>1</v>
      </c>
      <c r="C125" s="4" t="s">
        <v>17</v>
      </c>
      <c r="D125" t="s">
        <v>46</v>
      </c>
    </row>
    <row r="126" spans="1:4" x14ac:dyDescent="0.2">
      <c r="A126">
        <v>2014</v>
      </c>
      <c r="B126">
        <v>2</v>
      </c>
      <c r="C126" s="7" t="s">
        <v>54</v>
      </c>
      <c r="D126" t="s">
        <v>42</v>
      </c>
    </row>
    <row r="127" spans="1:4" x14ac:dyDescent="0.2">
      <c r="A127">
        <v>2014</v>
      </c>
      <c r="B127">
        <v>3</v>
      </c>
      <c r="C127" s="2" t="s">
        <v>3</v>
      </c>
      <c r="D127" t="s">
        <v>44</v>
      </c>
    </row>
    <row r="128" spans="1:4" x14ac:dyDescent="0.2">
      <c r="A128">
        <v>2014</v>
      </c>
      <c r="B128">
        <v>4</v>
      </c>
      <c r="C128" s="3" t="s">
        <v>32</v>
      </c>
      <c r="D128" t="s">
        <v>43</v>
      </c>
    </row>
    <row r="129" spans="1:4" x14ac:dyDescent="0.2">
      <c r="A129">
        <v>2014</v>
      </c>
      <c r="B129">
        <v>5</v>
      </c>
      <c r="C129" s="4" t="s">
        <v>7</v>
      </c>
      <c r="D129" t="s">
        <v>44</v>
      </c>
    </row>
    <row r="130" spans="1:4" x14ac:dyDescent="0.2">
      <c r="A130">
        <v>2014</v>
      </c>
      <c r="B130">
        <v>6</v>
      </c>
      <c r="C130" s="15" t="s">
        <v>57</v>
      </c>
      <c r="D130" t="s">
        <v>42</v>
      </c>
    </row>
    <row r="131" spans="1:4" x14ac:dyDescent="0.2">
      <c r="A131">
        <v>2014</v>
      </c>
      <c r="B131">
        <v>7</v>
      </c>
      <c r="C131" s="19" t="s">
        <v>11</v>
      </c>
      <c r="D131" t="s">
        <v>40</v>
      </c>
    </row>
    <row r="132" spans="1:4" x14ac:dyDescent="0.2">
      <c r="A132">
        <v>2014</v>
      </c>
      <c r="B132">
        <v>8</v>
      </c>
      <c r="C132" s="2" t="s">
        <v>33</v>
      </c>
      <c r="D132" t="s">
        <v>46</v>
      </c>
    </row>
    <row r="133" spans="1:4" x14ac:dyDescent="0.2">
      <c r="A133">
        <v>2014</v>
      </c>
      <c r="B133">
        <v>9</v>
      </c>
      <c r="C133" s="4" t="s">
        <v>12</v>
      </c>
      <c r="D133" t="s">
        <v>45</v>
      </c>
    </row>
    <row r="134" spans="1:4" x14ac:dyDescent="0.2">
      <c r="A134">
        <v>2014</v>
      </c>
      <c r="B134">
        <v>10</v>
      </c>
      <c r="C134" s="5" t="s">
        <v>10</v>
      </c>
      <c r="D134" t="s">
        <v>41</v>
      </c>
    </row>
    <row r="137" spans="1:4" x14ac:dyDescent="0.2">
      <c r="A137" s="1" t="s">
        <v>0</v>
      </c>
      <c r="B137" s="1" t="s">
        <v>38</v>
      </c>
      <c r="C137" s="1" t="s">
        <v>1</v>
      </c>
      <c r="D137" s="1" t="s">
        <v>39</v>
      </c>
    </row>
    <row r="138" spans="1:4" x14ac:dyDescent="0.2">
      <c r="A138">
        <v>2013</v>
      </c>
      <c r="B138">
        <v>1</v>
      </c>
      <c r="C138" s="4" t="s">
        <v>8</v>
      </c>
      <c r="D138" t="s">
        <v>40</v>
      </c>
    </row>
    <row r="139" spans="1:4" x14ac:dyDescent="0.2">
      <c r="A139">
        <v>2013</v>
      </c>
      <c r="B139">
        <v>2</v>
      </c>
      <c r="C139" s="4" t="s">
        <v>12</v>
      </c>
      <c r="D139" t="s">
        <v>41</v>
      </c>
    </row>
    <row r="140" spans="1:4" x14ac:dyDescent="0.2">
      <c r="A140">
        <v>2013</v>
      </c>
      <c r="B140">
        <v>3</v>
      </c>
      <c r="C140" s="4" t="s">
        <v>6</v>
      </c>
      <c r="D140" t="s">
        <v>44</v>
      </c>
    </row>
    <row r="141" spans="1:4" x14ac:dyDescent="0.2">
      <c r="A141">
        <v>2013</v>
      </c>
      <c r="B141">
        <v>4</v>
      </c>
      <c r="C141" s="2" t="s">
        <v>33</v>
      </c>
      <c r="D141" t="s">
        <v>43</v>
      </c>
    </row>
    <row r="142" spans="1:4" x14ac:dyDescent="0.2">
      <c r="A142">
        <v>2013</v>
      </c>
      <c r="B142">
        <v>5</v>
      </c>
      <c r="C142" s="7" t="s">
        <v>54</v>
      </c>
      <c r="D142" t="s">
        <v>46</v>
      </c>
    </row>
    <row r="143" spans="1:4" x14ac:dyDescent="0.2">
      <c r="A143">
        <v>2013</v>
      </c>
      <c r="B143">
        <v>6</v>
      </c>
      <c r="C143" s="4" t="s">
        <v>58</v>
      </c>
      <c r="D143" t="s">
        <v>42</v>
      </c>
    </row>
    <row r="144" spans="1:4" x14ac:dyDescent="0.2">
      <c r="A144">
        <v>2013</v>
      </c>
      <c r="B144">
        <v>7</v>
      </c>
      <c r="C144" s="4" t="s">
        <v>55</v>
      </c>
      <c r="D144" t="s">
        <v>42</v>
      </c>
    </row>
    <row r="145" spans="1:4" x14ac:dyDescent="0.2">
      <c r="A145">
        <v>2013</v>
      </c>
      <c r="B145">
        <v>8</v>
      </c>
      <c r="C145" s="15" t="s">
        <v>57</v>
      </c>
      <c r="D145" t="s">
        <v>44</v>
      </c>
    </row>
    <row r="146" spans="1:4" x14ac:dyDescent="0.2">
      <c r="A146">
        <v>2013</v>
      </c>
      <c r="B146">
        <v>9</v>
      </c>
      <c r="C146" s="2" t="s">
        <v>48</v>
      </c>
      <c r="D146" t="s">
        <v>46</v>
      </c>
    </row>
    <row r="147" spans="1:4" x14ac:dyDescent="0.2">
      <c r="A147">
        <v>2013</v>
      </c>
      <c r="B147">
        <v>10</v>
      </c>
      <c r="C147" s="21" t="s">
        <v>3</v>
      </c>
      <c r="D147" t="s">
        <v>45</v>
      </c>
    </row>
    <row r="150" spans="1:4" x14ac:dyDescent="0.2">
      <c r="A150" s="1" t="s">
        <v>0</v>
      </c>
      <c r="B150" s="1" t="s">
        <v>38</v>
      </c>
      <c r="C150" s="1" t="s">
        <v>1</v>
      </c>
      <c r="D150" s="1" t="s">
        <v>39</v>
      </c>
    </row>
    <row r="151" spans="1:4" x14ac:dyDescent="0.2">
      <c r="A151">
        <v>2012</v>
      </c>
      <c r="B151">
        <v>1</v>
      </c>
      <c r="C151" s="6" t="s">
        <v>13</v>
      </c>
      <c r="D151" t="s">
        <v>43</v>
      </c>
    </row>
    <row r="152" spans="1:4" x14ac:dyDescent="0.2">
      <c r="A152">
        <v>2012</v>
      </c>
      <c r="B152">
        <v>2</v>
      </c>
      <c r="C152" s="23" t="s">
        <v>12</v>
      </c>
      <c r="D152" t="s">
        <v>45</v>
      </c>
    </row>
    <row r="153" spans="1:4" x14ac:dyDescent="0.2">
      <c r="A153">
        <v>2012</v>
      </c>
      <c r="B153">
        <v>3</v>
      </c>
      <c r="C153" s="2" t="s">
        <v>6</v>
      </c>
      <c r="D153" t="s">
        <v>42</v>
      </c>
    </row>
    <row r="154" spans="1:4" x14ac:dyDescent="0.2">
      <c r="A154">
        <v>2012</v>
      </c>
      <c r="B154">
        <v>4</v>
      </c>
      <c r="C154" s="2" t="s">
        <v>4</v>
      </c>
      <c r="D154" t="s">
        <v>42</v>
      </c>
    </row>
    <row r="155" spans="1:4" x14ac:dyDescent="0.2">
      <c r="A155">
        <v>2012</v>
      </c>
      <c r="B155">
        <v>5</v>
      </c>
      <c r="C155" s="3" t="s">
        <v>11</v>
      </c>
      <c r="D155" t="s">
        <v>40</v>
      </c>
    </row>
    <row r="156" spans="1:4" x14ac:dyDescent="0.2">
      <c r="A156">
        <v>2012</v>
      </c>
      <c r="B156">
        <v>6</v>
      </c>
      <c r="C156" s="4" t="s">
        <v>7</v>
      </c>
      <c r="D156" t="s">
        <v>44</v>
      </c>
    </row>
    <row r="157" spans="1:4" x14ac:dyDescent="0.2">
      <c r="A157">
        <v>2012</v>
      </c>
      <c r="B157">
        <v>7</v>
      </c>
      <c r="C157" s="7" t="s">
        <v>54</v>
      </c>
      <c r="D157" t="s">
        <v>46</v>
      </c>
    </row>
    <row r="158" spans="1:4" x14ac:dyDescent="0.2">
      <c r="A158">
        <v>2012</v>
      </c>
      <c r="B158">
        <v>8</v>
      </c>
      <c r="C158" s="4" t="s">
        <v>58</v>
      </c>
      <c r="D158" t="s">
        <v>44</v>
      </c>
    </row>
    <row r="159" spans="1:4" x14ac:dyDescent="0.2">
      <c r="A159">
        <v>2012</v>
      </c>
      <c r="B159">
        <v>9</v>
      </c>
      <c r="C159" s="2" t="s">
        <v>33</v>
      </c>
      <c r="D159" t="s">
        <v>41</v>
      </c>
    </row>
    <row r="160" spans="1:4" x14ac:dyDescent="0.2">
      <c r="A160">
        <v>2012</v>
      </c>
      <c r="B160">
        <v>10</v>
      </c>
      <c r="C160" s="3" t="s">
        <v>32</v>
      </c>
      <c r="D160" t="s">
        <v>46</v>
      </c>
    </row>
    <row r="163" spans="1:4" x14ac:dyDescent="0.2">
      <c r="A163" s="1" t="s">
        <v>0</v>
      </c>
      <c r="B163" s="1" t="s">
        <v>38</v>
      </c>
      <c r="C163" s="1" t="s">
        <v>1</v>
      </c>
      <c r="D163" s="1" t="s">
        <v>39</v>
      </c>
    </row>
    <row r="164" spans="1:4" x14ac:dyDescent="0.2">
      <c r="A164">
        <v>2011</v>
      </c>
      <c r="B164">
        <v>1</v>
      </c>
      <c r="C164" s="6" t="s">
        <v>13</v>
      </c>
      <c r="D164" t="s">
        <v>46</v>
      </c>
    </row>
    <row r="165" spans="1:4" x14ac:dyDescent="0.2">
      <c r="A165">
        <v>2011</v>
      </c>
      <c r="B165">
        <v>2</v>
      </c>
      <c r="C165" s="21" t="s">
        <v>4</v>
      </c>
      <c r="D165" t="s">
        <v>41</v>
      </c>
    </row>
    <row r="166" spans="1:4" x14ac:dyDescent="0.2">
      <c r="A166">
        <v>2011</v>
      </c>
      <c r="B166">
        <v>3</v>
      </c>
      <c r="C166" s="2" t="s">
        <v>48</v>
      </c>
      <c r="D166" t="s">
        <v>46</v>
      </c>
    </row>
    <row r="167" spans="1:4" x14ac:dyDescent="0.2">
      <c r="A167">
        <v>2011</v>
      </c>
      <c r="B167">
        <v>4</v>
      </c>
      <c r="C167" s="4" t="s">
        <v>12</v>
      </c>
      <c r="D167" t="s">
        <v>40</v>
      </c>
    </row>
    <row r="168" spans="1:4" x14ac:dyDescent="0.2">
      <c r="A168">
        <v>2011</v>
      </c>
      <c r="B168">
        <v>5</v>
      </c>
      <c r="C168" s="4" t="s">
        <v>18</v>
      </c>
      <c r="D168" t="s">
        <v>44</v>
      </c>
    </row>
    <row r="169" spans="1:4" x14ac:dyDescent="0.2">
      <c r="A169">
        <v>2011</v>
      </c>
      <c r="B169">
        <v>6</v>
      </c>
      <c r="C169" s="4" t="s">
        <v>14</v>
      </c>
      <c r="D169" t="s">
        <v>44</v>
      </c>
    </row>
    <row r="170" spans="1:4" x14ac:dyDescent="0.2">
      <c r="A170">
        <v>2011</v>
      </c>
      <c r="B170">
        <v>7</v>
      </c>
      <c r="C170" s="3" t="s">
        <v>33</v>
      </c>
      <c r="D170" t="s">
        <v>43</v>
      </c>
    </row>
    <row r="171" spans="1:4" x14ac:dyDescent="0.2">
      <c r="A171">
        <v>2011</v>
      </c>
      <c r="B171">
        <v>8</v>
      </c>
      <c r="C171" s="6" t="s">
        <v>34</v>
      </c>
      <c r="D171" t="s">
        <v>45</v>
      </c>
    </row>
    <row r="174" spans="1:4" x14ac:dyDescent="0.2">
      <c r="A174" s="1" t="s">
        <v>0</v>
      </c>
      <c r="B174" s="1" t="s">
        <v>38</v>
      </c>
      <c r="C174" s="1" t="s">
        <v>1</v>
      </c>
      <c r="D174" s="1" t="s">
        <v>39</v>
      </c>
    </row>
    <row r="175" spans="1:4" x14ac:dyDescent="0.2">
      <c r="A175">
        <v>2010</v>
      </c>
      <c r="B175">
        <v>1</v>
      </c>
      <c r="C175" s="6" t="s">
        <v>13</v>
      </c>
      <c r="D175" t="s">
        <v>43</v>
      </c>
    </row>
    <row r="176" spans="1:4" x14ac:dyDescent="0.2">
      <c r="A176">
        <v>2010</v>
      </c>
      <c r="B176">
        <v>2</v>
      </c>
      <c r="C176" s="2" t="s">
        <v>48</v>
      </c>
      <c r="D176" t="s">
        <v>46</v>
      </c>
    </row>
    <row r="177" spans="1:4" x14ac:dyDescent="0.2">
      <c r="A177">
        <v>2010</v>
      </c>
      <c r="B177">
        <v>3</v>
      </c>
      <c r="C177" s="4" t="s">
        <v>58</v>
      </c>
      <c r="D177" t="s">
        <v>44</v>
      </c>
    </row>
    <row r="178" spans="1:4" x14ac:dyDescent="0.2">
      <c r="A178">
        <v>2010</v>
      </c>
      <c r="B178">
        <v>4</v>
      </c>
      <c r="C178" s="4" t="s">
        <v>14</v>
      </c>
      <c r="D178" t="s">
        <v>45</v>
      </c>
    </row>
    <row r="179" spans="1:4" x14ac:dyDescent="0.2">
      <c r="A179">
        <v>2010</v>
      </c>
      <c r="B179">
        <v>5</v>
      </c>
      <c r="C179" s="2" t="s">
        <v>6</v>
      </c>
      <c r="D179" t="s">
        <v>44</v>
      </c>
    </row>
    <row r="180" spans="1:4" x14ac:dyDescent="0.2">
      <c r="A180">
        <v>2010</v>
      </c>
      <c r="B180">
        <v>6</v>
      </c>
      <c r="C180" s="23" t="s">
        <v>47</v>
      </c>
      <c r="D180" t="s">
        <v>46</v>
      </c>
    </row>
    <row r="181" spans="1:4" x14ac:dyDescent="0.2">
      <c r="A181">
        <v>2010</v>
      </c>
      <c r="B181">
        <v>7</v>
      </c>
      <c r="C181" s="3" t="s">
        <v>11</v>
      </c>
      <c r="D181" t="s">
        <v>40</v>
      </c>
    </row>
    <row r="182" spans="1:4" x14ac:dyDescent="0.2">
      <c r="A182">
        <v>2010</v>
      </c>
      <c r="B182">
        <v>8</v>
      </c>
      <c r="C182" s="2" t="s">
        <v>4</v>
      </c>
      <c r="D182" t="s">
        <v>41</v>
      </c>
    </row>
    <row r="185" spans="1:4" x14ac:dyDescent="0.2">
      <c r="A185" s="1" t="s">
        <v>0</v>
      </c>
      <c r="B185" s="1" t="s">
        <v>38</v>
      </c>
      <c r="C185" s="1" t="s">
        <v>1</v>
      </c>
      <c r="D185" s="1" t="s">
        <v>39</v>
      </c>
    </row>
    <row r="186" spans="1:4" x14ac:dyDescent="0.2">
      <c r="A186">
        <v>2009</v>
      </c>
      <c r="B186">
        <v>1</v>
      </c>
      <c r="C186" s="4" t="s">
        <v>17</v>
      </c>
      <c r="D186" t="s">
        <v>43</v>
      </c>
    </row>
    <row r="187" spans="1:4" x14ac:dyDescent="0.2">
      <c r="A187">
        <v>2009</v>
      </c>
      <c r="B187">
        <v>2</v>
      </c>
      <c r="C187" s="6" t="s">
        <v>13</v>
      </c>
      <c r="D187" t="s">
        <v>40</v>
      </c>
    </row>
    <row r="188" spans="1:4" x14ac:dyDescent="0.2">
      <c r="A188">
        <v>2009</v>
      </c>
      <c r="B188">
        <v>3</v>
      </c>
      <c r="C188" s="2" t="s">
        <v>3</v>
      </c>
      <c r="D188" t="s">
        <v>45</v>
      </c>
    </row>
    <row r="189" spans="1:4" x14ac:dyDescent="0.2">
      <c r="A189">
        <v>2009</v>
      </c>
      <c r="B189">
        <v>4</v>
      </c>
      <c r="C189" s="23" t="s">
        <v>14</v>
      </c>
      <c r="D189" t="s">
        <v>41</v>
      </c>
    </row>
    <row r="190" spans="1:4" x14ac:dyDescent="0.2">
      <c r="A190">
        <v>2009</v>
      </c>
      <c r="B190">
        <v>5</v>
      </c>
      <c r="C190" s="4" t="s">
        <v>8</v>
      </c>
      <c r="D190" t="s">
        <v>46</v>
      </c>
    </row>
    <row r="191" spans="1:4" x14ac:dyDescent="0.2">
      <c r="A191">
        <v>2009</v>
      </c>
      <c r="B191">
        <v>6</v>
      </c>
      <c r="C191" s="4" t="s">
        <v>12</v>
      </c>
      <c r="D191" t="s">
        <v>44</v>
      </c>
    </row>
    <row r="192" spans="1:4" x14ac:dyDescent="0.2">
      <c r="A192">
        <v>2009</v>
      </c>
      <c r="B192">
        <v>7</v>
      </c>
      <c r="C192" s="22" t="s">
        <v>56</v>
      </c>
      <c r="D192" t="s">
        <v>44</v>
      </c>
    </row>
    <row r="193" spans="1:4" x14ac:dyDescent="0.2">
      <c r="A193">
        <v>2009</v>
      </c>
      <c r="B193">
        <v>8</v>
      </c>
      <c r="C193" s="4" t="s">
        <v>47</v>
      </c>
      <c r="D193" t="s">
        <v>46</v>
      </c>
    </row>
    <row r="196" spans="1:4" x14ac:dyDescent="0.2">
      <c r="A196" s="1" t="s">
        <v>0</v>
      </c>
      <c r="B196" s="1" t="s">
        <v>38</v>
      </c>
      <c r="C196" s="1" t="s">
        <v>1</v>
      </c>
      <c r="D196" s="1" t="s">
        <v>39</v>
      </c>
    </row>
    <row r="197" spans="1:4" x14ac:dyDescent="0.2">
      <c r="A197">
        <v>2008</v>
      </c>
      <c r="B197">
        <v>1</v>
      </c>
      <c r="C197" s="4" t="s">
        <v>14</v>
      </c>
      <c r="D197" t="s">
        <v>40</v>
      </c>
    </row>
    <row r="198" spans="1:4" x14ac:dyDescent="0.2">
      <c r="A198">
        <v>2008</v>
      </c>
      <c r="B198">
        <f>B197+1</f>
        <v>2</v>
      </c>
      <c r="C198" s="2" t="s">
        <v>9</v>
      </c>
      <c r="D198" t="s">
        <v>44</v>
      </c>
    </row>
    <row r="199" spans="1:4" x14ac:dyDescent="0.2">
      <c r="A199">
        <v>2008</v>
      </c>
      <c r="B199">
        <f t="shared" ref="B199:B209" si="3">B198+1</f>
        <v>3</v>
      </c>
      <c r="C199" s="4" t="s">
        <v>8</v>
      </c>
      <c r="D199" t="s">
        <v>43</v>
      </c>
    </row>
    <row r="200" spans="1:4" x14ac:dyDescent="0.2">
      <c r="A200">
        <v>2008</v>
      </c>
      <c r="B200">
        <f t="shared" si="3"/>
        <v>4</v>
      </c>
      <c r="C200" s="2" t="s">
        <v>48</v>
      </c>
      <c r="D200" t="s">
        <v>41</v>
      </c>
    </row>
    <row r="201" spans="1:4" x14ac:dyDescent="0.2">
      <c r="A201">
        <v>2008</v>
      </c>
      <c r="B201">
        <f t="shared" si="3"/>
        <v>5</v>
      </c>
      <c r="C201" s="6" t="s">
        <v>34</v>
      </c>
      <c r="D201" t="s">
        <v>44</v>
      </c>
    </row>
    <row r="202" spans="1:4" x14ac:dyDescent="0.2">
      <c r="A202">
        <v>2008</v>
      </c>
      <c r="B202">
        <f t="shared" si="3"/>
        <v>6</v>
      </c>
      <c r="C202" s="4" t="s">
        <v>17</v>
      </c>
      <c r="D202" t="s">
        <v>46</v>
      </c>
    </row>
    <row r="203" spans="1:4" x14ac:dyDescent="0.2">
      <c r="A203">
        <v>2008</v>
      </c>
      <c r="B203">
        <f t="shared" si="3"/>
        <v>7</v>
      </c>
      <c r="C203" s="20" t="s">
        <v>15</v>
      </c>
      <c r="D203" t="s">
        <v>46</v>
      </c>
    </row>
    <row r="204" spans="1:4" x14ac:dyDescent="0.2">
      <c r="A204">
        <v>2008</v>
      </c>
      <c r="B204">
        <f t="shared" si="3"/>
        <v>8</v>
      </c>
      <c r="C204" s="2" t="s">
        <v>3</v>
      </c>
      <c r="D204" t="s">
        <v>45</v>
      </c>
    </row>
    <row r="207" spans="1:4" x14ac:dyDescent="0.2">
      <c r="A207" s="1" t="s">
        <v>0</v>
      </c>
      <c r="B207" s="1" t="s">
        <v>38</v>
      </c>
      <c r="C207" s="1" t="s">
        <v>1</v>
      </c>
      <c r="D207" s="1" t="s">
        <v>39</v>
      </c>
    </row>
    <row r="208" spans="1:4" x14ac:dyDescent="0.2">
      <c r="A208">
        <v>2007</v>
      </c>
      <c r="B208">
        <v>1</v>
      </c>
      <c r="C208" s="6" t="s">
        <v>13</v>
      </c>
      <c r="D208" t="s">
        <v>46</v>
      </c>
    </row>
    <row r="209" spans="1:4" x14ac:dyDescent="0.2">
      <c r="A209">
        <v>2007</v>
      </c>
      <c r="B209">
        <v>2</v>
      </c>
      <c r="C209" s="4" t="s">
        <v>8</v>
      </c>
      <c r="D209" t="s">
        <v>40</v>
      </c>
    </row>
    <row r="210" spans="1:4" x14ac:dyDescent="0.2">
      <c r="A210">
        <v>2007</v>
      </c>
      <c r="B210">
        <v>3</v>
      </c>
      <c r="C210" s="4" t="s">
        <v>14</v>
      </c>
      <c r="D210" t="s">
        <v>44</v>
      </c>
    </row>
    <row r="211" spans="1:4" x14ac:dyDescent="0.2">
      <c r="A211">
        <v>2007</v>
      </c>
      <c r="B211">
        <v>4</v>
      </c>
      <c r="C211" s="4" t="s">
        <v>55</v>
      </c>
      <c r="D211" t="s">
        <v>43</v>
      </c>
    </row>
    <row r="212" spans="1:4" x14ac:dyDescent="0.2">
      <c r="A212">
        <v>2007</v>
      </c>
      <c r="B212">
        <v>5</v>
      </c>
      <c r="C212" s="22" t="s">
        <v>56</v>
      </c>
      <c r="D212" t="s">
        <v>41</v>
      </c>
    </row>
    <row r="213" spans="1:4" x14ac:dyDescent="0.2">
      <c r="A213">
        <v>2007</v>
      </c>
      <c r="B213">
        <v>6</v>
      </c>
      <c r="C213" s="4" t="s">
        <v>17</v>
      </c>
      <c r="D213" t="s">
        <v>46</v>
      </c>
    </row>
    <row r="214" spans="1:4" x14ac:dyDescent="0.2">
      <c r="A214">
        <v>2007</v>
      </c>
      <c r="B214">
        <v>7</v>
      </c>
      <c r="C214" s="21" t="s">
        <v>9</v>
      </c>
      <c r="D214" t="s">
        <v>44</v>
      </c>
    </row>
    <row r="215" spans="1:4" x14ac:dyDescent="0.2">
      <c r="A215">
        <v>2007</v>
      </c>
      <c r="B215">
        <v>8</v>
      </c>
      <c r="C215" s="4" t="s">
        <v>18</v>
      </c>
      <c r="D215" t="s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WS</vt:lpstr>
      <vt:lpstr>2024</vt:lpstr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McCoy</dc:creator>
  <cp:lastModifiedBy>Evan McCoy</cp:lastModifiedBy>
  <cp:lastPrinted>2025-05-10T02:03:03Z</cp:lastPrinted>
  <dcterms:created xsi:type="dcterms:W3CDTF">2025-03-13T03:59:44Z</dcterms:created>
  <dcterms:modified xsi:type="dcterms:W3CDTF">2025-05-20T17:54:59Z</dcterms:modified>
</cp:coreProperties>
</file>