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xr:revisionPtr revIDLastSave="0" documentId="8_{2BE07467-ED99-4E70-AC67-A79EF3447BF3}" xr6:coauthVersionLast="47" xr6:coauthVersionMax="47" xr10:uidLastSave="{00000000-0000-0000-0000-000000000000}"/>
  <bookViews>
    <workbookView xWindow="19090" yWindow="-14300" windowWidth="21820" windowHeight="37900" activeTab="2" xr2:uid="{568C94E4-E3F7-4EB4-8281-4914A18C47B4}"/>
  </bookViews>
  <sheets>
    <sheet name="About" sheetId="6" r:id="rId1"/>
    <sheet name="Chart Data" sheetId="1" r:id="rId2"/>
    <sheet name="Gantt Chart" sheetId="3" r:id="rId3"/>
    <sheet name="Dynamic Chart Data Hidden" sheetId="2" state="hidden" r:id="rId4"/>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'Chart Data'!$D$2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 l="1"/>
  <c r="G24" i="2"/>
  <c r="G25" i="2"/>
  <c r="G26" i="2"/>
  <c r="G27" i="2"/>
  <c r="G28" i="2"/>
  <c r="G29" i="2"/>
  <c r="G30" i="2"/>
  <c r="G31" i="2"/>
  <c r="G32" i="2"/>
  <c r="D8" i="1"/>
  <c r="D10" i="1"/>
  <c r="D9" i="1"/>
  <c r="D7" i="1"/>
  <c r="K19" i="1" l="1"/>
  <c r="K20" i="1"/>
  <c r="K21" i="1"/>
  <c r="K22" i="1"/>
  <c r="K23" i="1"/>
  <c r="K24" i="1"/>
  <c r="K25" i="1"/>
  <c r="H7" i="1" l="1"/>
  <c r="H8" i="1"/>
  <c r="H9" i="1"/>
  <c r="H10" i="1"/>
  <c r="H11" i="1"/>
  <c r="H12" i="1"/>
  <c r="H13" i="1"/>
  <c r="H14" i="1"/>
  <c r="H15" i="1"/>
  <c r="H16" i="1"/>
  <c r="H17" i="1"/>
  <c r="H6" i="1"/>
  <c r="I17" i="1" l="1"/>
  <c r="K17" i="1" s="1"/>
  <c r="I16" i="1"/>
  <c r="K16" i="1" s="1"/>
  <c r="I15" i="1"/>
  <c r="K15" i="1" s="1"/>
  <c r="I14" i="1"/>
  <c r="K14" i="1" s="1"/>
  <c r="I12" i="1"/>
  <c r="K12" i="1" s="1"/>
  <c r="I8" i="1"/>
  <c r="K8" i="1" s="1"/>
  <c r="I6" i="1"/>
  <c r="K6" i="1" s="1"/>
  <c r="I13" i="1"/>
  <c r="K13" i="1" s="1"/>
  <c r="I9" i="1"/>
  <c r="K9" i="1" s="1"/>
  <c r="I11" i="1"/>
  <c r="K11" i="1" s="1"/>
  <c r="I7" i="1"/>
  <c r="K7" i="1" s="1"/>
  <c r="I10" i="1"/>
  <c r="K10" i="1" s="1"/>
  <c r="D6" i="1"/>
  <c r="K18" i="1" l="1"/>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<sst xmlns="http://schemas.openxmlformats.org/spreadsheetml/2006/main" count="88" uniqueCount="83">
  <si>
    <t>Start Date</t>
  </si>
  <si>
    <t>End Date</t>
  </si>
  <si>
    <t>Task</t>
  </si>
  <si>
    <t>Milestone</t>
  </si>
  <si>
    <t>Tasks</t>
  </si>
  <si>
    <t>Task duration in days</t>
  </si>
  <si>
    <t>scroll increment</t>
  </si>
  <si>
    <t>Baseline</t>
  </si>
  <si>
    <t>No.</t>
  </si>
  <si>
    <t>Start date</t>
  </si>
  <si>
    <t>position</t>
  </si>
  <si>
    <t>highlight</t>
  </si>
  <si>
    <t>today highlight x co-ord</t>
  </si>
  <si>
    <t>y co-ord</t>
  </si>
  <si>
    <t>Milestones</t>
  </si>
  <si>
    <t>Activity 1</t>
  </si>
  <si>
    <t>Activity 2</t>
  </si>
  <si>
    <t>Activity 3</t>
  </si>
  <si>
    <t>Activity 4</t>
  </si>
  <si>
    <t>Activity 5</t>
  </si>
  <si>
    <t>Activity 6</t>
  </si>
  <si>
    <t>Activity 7</t>
  </si>
  <si>
    <t>Activity 9</t>
  </si>
  <si>
    <t>Activity 8</t>
  </si>
  <si>
    <t>Activity 10</t>
  </si>
  <si>
    <t>Activity 11</t>
  </si>
  <si>
    <t>Activity 12</t>
  </si>
  <si>
    <t>Milestone 1</t>
  </si>
  <si>
    <t>Milestone 2</t>
  </si>
  <si>
    <t>Milestone 3</t>
  </si>
  <si>
    <t>Milestone 4</t>
  </si>
  <si>
    <t>Milestone 5</t>
  </si>
  <si>
    <t>Milestone 6</t>
  </si>
  <si>
    <t>Guide for screen readers</t>
  </si>
  <si>
    <t>Title of this worksheet is in cell B1.</t>
  </si>
  <si>
    <t>Position</t>
  </si>
  <si>
    <t>To add more Milestones, add a new row above this one.</t>
  </si>
  <si>
    <t>Track today's date?</t>
  </si>
  <si>
    <t>Enter the date for a milestone in this column.</t>
  </si>
  <si>
    <t>Enter a milestone description in this column. These descriptions will appear in the chart.</t>
  </si>
  <si>
    <t>The position column, charts milestones within the task chart.</t>
  </si>
  <si>
    <t>Enter the end date for each task or activity below, in this column.</t>
  </si>
  <si>
    <t>Enter tasks and/or activities in this column.</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</si>
  <si>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</si>
  <si>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To add more Tasks, add a new row above this one.</t>
  </si>
  <si>
    <t>This column should be ordered sequentially.</t>
  </si>
  <si>
    <t>Date</t>
  </si>
  <si>
    <t>&lt;-- this table creates the milestone markers in the gantt chart, plotting only those milestones that fit in the range of dates shown; up to 15 milestones</t>
  </si>
  <si>
    <t xml:space="preserve">&lt;--To chart more than 15 milestones, simply expand this table and enter new entries in the Milestone table in the Chart Data worksheet.
</t>
  </si>
  <si>
    <t>Dynamic Chart data, Do NOT edit or delete this worksheet!</t>
  </si>
  <si>
    <t>Enter the start date for each task below. For best results sort this column in ascending order.</t>
  </si>
  <si>
    <t>Dynamic Chart Data (Hidden)</t>
  </si>
  <si>
    <t>Tips</t>
  </si>
  <si>
    <t xml:space="preserve">
There are 4 worksheets in this workbook. 
Chart Data
Gantt Chart
Dynamic Chart Data (Hidden)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</si>
  <si>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Yes</t>
  </si>
  <si>
    <t>Select option Yes in cell D2 if you want to highlight today's date in the Gantt Chart worksheet. 
Select option No in cell D2 if you do not want to highlight today's date in the Gantt Chart worksheet.
In Cell D2, select ALT+Arrow Down for options.</t>
  </si>
  <si>
    <t>This is the last instruction in this worksheet.</t>
  </si>
  <si>
    <t>Milestones header for the milestone table is in cell B3.
Tasks header for the tasks table is in cell G3.</t>
  </si>
  <si>
    <t>A note is in cell G26.
This is the last instruction in this worksheet.</t>
  </si>
  <si>
    <t>To add more Milestones, add a new row above this one.
Note, the default number of milestones to chart is 15. Adding new milestones requires a change in the hidden worksheet. See the About worksheet cell A9 for more information.
The next instruction is in cell A26.</t>
  </si>
  <si>
    <t>Duration in days</t>
  </si>
  <si>
    <t>Auto calculated column used for charting the duration of each task. Do not delete or modify.</t>
  </si>
  <si>
    <t>Table title is in cells B2 and C2.</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</si>
  <si>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</si>
  <si>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</si>
  <si>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</si>
  <si>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ageoff</t>
  </si>
  <si>
    <t>&lt;-- this table creates the gantt chart, plotting 7 milestones at a time</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</si>
  <si>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</si>
  <si>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</si>
  <si>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</si>
  <si>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</si>
  <si>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 xml:space="preserve">
By default, milestones are charted on row 1 of the Gantt Chart using the Position column in the Chart Data worksheet, starting in cell C5. To chart milestones on different rows, simply change the number. 
</t>
  </si>
  <si>
    <t>A note is in cell J32.
This is the last instruction in this worksheet.</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</si>
  <si>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</si>
  <si>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</si>
  <si>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About this workbook</t>
  </si>
  <si>
    <t xml:space="preserve">Enter milestone and task information in the Chart Data worksheet.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</si>
  <si>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Milestone charting</t>
  </si>
  <si>
    <t>Charting range</t>
  </si>
  <si>
    <t>Date tracking Gantt chart</t>
  </si>
  <si>
    <t>Information about the columns in the milestone table are in this row from cells B4 through E4.
Information about the columns in the tasks table are in this row from cells G4 through J4.</t>
  </si>
  <si>
    <t>Milestone table headers are in cells B5 through E5. Tasks table headers are in cells G5 through J5.
Milestone sample data is in cells B6 through E11. 
Tasks sample data is in cells G6 through J17.
The next instruction is in cell A21.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</si>
</sst>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2">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0" fontId="4" fillId="0" borderId="0" xfId="4"/>
    <xf numFmtId="14" fontId="7" fillId="0" borderId="0" xfId="6" applyFill="1" applyBorder="1">
      <alignment horizontal="center"/>
    </xf>
    <xf numFmtId="0" fontId="4" fillId="0" borderId="0" xfId="4" applyFill="1"/>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cellXfs>
  <cellStyles count="8">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numFmt numFmtId="165"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5" formatCode="m/d/yyyy"/>
    </dxf>
    <dxf>
      <numFmt numFmtId="0" formatCode="General"/>
    </dxf>
    <dxf>
      <numFmt numFmtId="0" formatCode="General"/>
    </dxf>
    <dxf>
      <numFmt numFmtId="165"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numFmt numFmtId="166"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CC2B6376-1DEA-4B72-9DEB-2BBC4E7E757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C6C8B5C2-7801-47D8-95FC-5D1856E6E5DF}"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EDA39EC8-D3EA-49F2-96E1-377E5BC3984A}"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746755A0-92FB-46AA-8E29-6527FA747DC7}"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C9A9F5DE-B962-439E-B4D3-244D40E2D03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8E6425EF-B151-4636-8700-877E1518C39E}"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EBA5A27E-F77C-414A-8BE1-E25870DF00B3}"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2</c:v>
                  </c:pt>
                  <c:pt idx="1">
                    <c:v>2</c:v>
                  </c:pt>
                  <c:pt idx="2">
                    <c:v>6</c:v>
                  </c:pt>
                  <c:pt idx="3">
                    <c:v>8</c:v>
                  </c:pt>
                  <c:pt idx="4">
                    <c:v>7</c:v>
                  </c:pt>
                  <c:pt idx="5">
                    <c:v>3</c:v>
                  </c:pt>
                  <c:pt idx="6">
                    <c:v>16</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44917</c:v>
                </c:pt>
                <c:pt idx="1">
                  <c:v>44918</c:v>
                </c:pt>
                <c:pt idx="2">
                  <c:v>44918</c:v>
                </c:pt>
                <c:pt idx="3">
                  <c:v>44919</c:v>
                </c:pt>
                <c:pt idx="4">
                  <c:v>44926</c:v>
                </c:pt>
                <c:pt idx="5">
                  <c:v>44930</c:v>
                </c:pt>
                <c:pt idx="6">
                  <c:v>44933</c:v>
                </c:pt>
              </c:numCache>
            </c:numRef>
          </c:xVal>
          <c:yVal>
            <c:numRef>
              <c:f>'Dynamic Chart Data Hidden'!$E$15:$E$21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'Dynamic Chart Data Hidden'!$B$15:$B$21</c15:f>
                <c15:dlblRangeCache>
                  <c:ptCount val="7"/>
                  <c:pt idx="0">
                    <c:v>Activity 1</c:v>
                  </c:pt>
                  <c:pt idx="1">
                    <c:v>Activity 2</c:v>
                  </c:pt>
                  <c:pt idx="2">
                    <c:v>Activity 3</c:v>
                  </c:pt>
                  <c:pt idx="3">
                    <c:v>Activity 4</c:v>
                  </c:pt>
                  <c:pt idx="4">
                    <c:v>Activity 5</c:v>
                  </c:pt>
                  <c:pt idx="5">
                    <c:v>Activity 6</c:v>
                  </c:pt>
                  <c:pt idx="6">
                    <c:v>Activity 7</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68C684DD-AB75-4F9C-B255-1412B76B38EF}" type="CELLRANGE">
                      <a:rPr lang="en-US"/>
                      <a:pPr>
                        <a:defRPr sz="1100">
                          <a:solidFill>
                            <a:schemeClr val="bg2"/>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44918</c:v>
                </c:pt>
                <c:pt idx="1">
                  <c:v>44918</c:v>
                </c:pt>
              </c:numCache>
            </c:numRef>
          </c:xVal>
          <c:yVal>
            <c:numRef>
              <c:f>'Dynamic Chart Data Hidden'!$C$4:$C$5</c:f>
              <c:numCache>
                <c:formatCode>General</c:formatCode>
                <c:ptCount val="2"/>
                <c:pt idx="0">
                  <c:v>9</c:v>
                </c:pt>
                <c:pt idx="1">
                  <c:v>9</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79ED9985-0A97-445A-9401-173639211BA8}"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95CC11CA-B084-43D8-9B7D-550898EDF041}"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47D913CE-ECDD-4672-89C3-340828B056B3}"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CF3-4D6B-A363-E3E4CAC6EE6E}"/>
                </c:ext>
              </c:extLst>
            </c:dLbl>
            <c:dLbl>
              <c:idx val="3"/>
              <c:tx>
                <c:rich>
                  <a:bodyPr/>
                  <a:lstStyle/>
                  <a:p>
                    <a:fld id="{CD5DF724-2C85-4E11-9AD9-95E702C683CB}"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CF3-4D6B-A363-E3E4CAC6EE6E}"/>
                </c:ext>
              </c:extLst>
            </c:dLbl>
            <c:dLbl>
              <c:idx val="4"/>
              <c:tx>
                <c:rich>
                  <a:bodyPr/>
                  <a:lstStyle/>
                  <a:p>
                    <a:fld id="{E5E6F022-BBF9-48E4-8C53-552B5790247C}"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CF3-4D6B-A363-E3E4CAC6EE6E}"/>
                </c:ext>
              </c:extLst>
            </c:dLbl>
            <c:dLbl>
              <c:idx val="5"/>
              <c:tx>
                <c:rich>
                  <a:bodyPr/>
                  <a:lstStyle/>
                  <a:p>
                    <a:fld id="{F89355A4-E461-4C57-822E-B878870D3441}"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CF3-4D6B-A363-E3E4CAC6EE6E}"/>
                </c:ext>
              </c:extLst>
            </c:dLbl>
            <c:dLbl>
              <c:idx val="6"/>
              <c:tx>
                <c:rich>
                  <a:bodyPr/>
                  <a:lstStyle/>
                  <a:p>
                    <a:fld id="{285923C4-A748-4F05-B317-971AB820E66C}"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CF3-4D6B-A363-E3E4CAC6EE6E}"/>
                </c:ext>
              </c:extLst>
            </c:dLbl>
            <c:dLbl>
              <c:idx val="7"/>
              <c:tx>
                <c:rich>
                  <a:bodyPr/>
                  <a:lstStyle/>
                  <a:p>
                    <a:fld id="{525F91E4-B083-4AF1-8575-2E6A2D3548E7}"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CF3-4D6B-A363-E3E4CAC6EE6E}"/>
                </c:ext>
              </c:extLst>
            </c:dLbl>
            <c:dLbl>
              <c:idx val="8"/>
              <c:tx>
                <c:rich>
                  <a:bodyPr/>
                  <a:lstStyle/>
                  <a:p>
                    <a:fld id="{99A78200-DD21-4058-813F-B48BDDD2874A}"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16-4FC6-AE94-903701FF51CF}"/>
                </c:ext>
              </c:extLst>
            </c:dLbl>
            <c:dLbl>
              <c:idx val="9"/>
              <c:tx>
                <c:rich>
                  <a:bodyPr/>
                  <a:lstStyle/>
                  <a:p>
                    <a:fld id="{D655D7C5-A5F2-407C-8137-08373FBC3D78}"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516-4FC6-AE94-903701FF51CF}"/>
                </c:ext>
              </c:extLst>
            </c:dLbl>
            <c:dLbl>
              <c:idx val="10"/>
              <c:tx>
                <c:rich>
                  <a:bodyPr/>
                  <a:lstStyle/>
                  <a:p>
                    <a:fld id="{35FD8FF3-4B6C-4796-9519-8F30120A1C70}"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516-4FC6-AE94-903701FF51CF}"/>
                </c:ext>
              </c:extLst>
            </c:dLbl>
            <c:dLbl>
              <c:idx val="11"/>
              <c:tx>
                <c:rich>
                  <a:bodyPr/>
                  <a:lstStyle/>
                  <a:p>
                    <a:fld id="{6C1F3828-404A-433D-A292-CB08EF639DFA}"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516-4FC6-AE94-903701FF51CF}"/>
                </c:ext>
              </c:extLst>
            </c:dLbl>
            <c:dLbl>
              <c:idx val="12"/>
              <c:tx>
                <c:rich>
                  <a:bodyPr/>
                  <a:lstStyle/>
                  <a:p>
                    <a:fld id="{CA2620C2-4575-4D88-A24C-00697035A468}"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516-4FC6-AE94-903701FF51CF}"/>
                </c:ext>
              </c:extLst>
            </c:dLbl>
            <c:dLbl>
              <c:idx val="13"/>
              <c:tx>
                <c:rich>
                  <a:bodyPr/>
                  <a:lstStyle/>
                  <a:p>
                    <a:fld id="{B1D2CAC7-C766-4E82-9628-3A8B1FF40E0A}"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516-4FC6-AE94-903701FF51CF}"/>
                </c:ext>
              </c:extLst>
            </c:dLbl>
            <c:dLbl>
              <c:idx val="14"/>
              <c:tx>
                <c:rich>
                  <a:bodyPr/>
                  <a:lstStyle/>
                  <a:p>
                    <a:fld id="{B3923D7F-0C3A-445B-AC9C-E657DE616376}"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44927</c:v>
                </c:pt>
                <c:pt idx="1">
                  <c:v>44932</c:v>
                </c:pt>
                <c:pt idx="2">
                  <c:v>44932</c:v>
                </c:pt>
                <c:pt idx="3">
                  <c:v>44932</c:v>
                </c:pt>
                <c:pt idx="4">
                  <c:v>44932</c:v>
                </c:pt>
                <c:pt idx="5">
                  <c:v>44932</c:v>
                </c:pt>
                <c:pt idx="6">
                  <c:v>44932</c:v>
                </c:pt>
                <c:pt idx="7">
                  <c:v>44932</c:v>
                </c:pt>
                <c:pt idx="8">
                  <c:v>44932</c:v>
                </c:pt>
                <c:pt idx="9">
                  <c:v>44932</c:v>
                </c:pt>
                <c:pt idx="10">
                  <c:v>44932</c:v>
                </c:pt>
                <c:pt idx="11">
                  <c:v>44932</c:v>
                </c:pt>
                <c:pt idx="12">
                  <c:v>44932</c:v>
                </c:pt>
                <c:pt idx="13">
                  <c:v>44932</c:v>
                </c:pt>
                <c:pt idx="14">
                  <c:v>44932</c:v>
                </c:pt>
              </c:numCache>
            </c:numRef>
          </c:xVal>
          <c:yVal>
            <c:numRef>
              <c:f>'Dynamic Chart Data Hidden'!$I$18:$I$33</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pt idx="0">
                    <c:v>Milestone 1</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609599</xdr:colOff>
      <xdr:row>2</xdr:row>
      <xdr:rowOff>2019300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83820</xdr:rowOff>
        </xdr:from>
        <xdr:to>
          <xdr:col>17</xdr:col>
          <xdr:colOff>609600</xdr:colOff>
          <xdr:row>0</xdr:row>
          <xdr:rowOff>266700</xdr:rowOff>
        </xdr:to>
        <xdr:sp macro="" textlink="">
          <xdr:nvSpPr>
            <xdr:cNvPr id="3074" name="Scroll Bar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G5:K25" totalsRowShown="0">
  <autoFilter ref="G5:K25" xr:uid="{22AFF5BD-21AE-4912-A8C2-DAA508F7F469}"/>
  <sortState xmlns:xlrd2="http://schemas.microsoft.com/office/spreadsheetml/2017/richdata2" ref="G6:J25">
    <sortCondition ref="H5:H25"/>
  </sortState>
  <tableColumns count="5">
    <tableColumn id="4" xr3:uid="{8D50EF12-D72C-4368-8326-03E797ADB3CB}" name="No." dataDxfId="17"/>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6"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5"/>
    <tableColumn id="3" xr3:uid="{2EB2227F-D85F-4004-8BC5-DEE0E8CC2A93}" name="Position" dataDxfId="14"/>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2">
      <calculatedColumnFormula>IFERROR(IF(LEN(OFFSET('Chart Data'!$H6,ScrollingIncrement[scroll increment],0,1,1))=0,"",IF(OR(OFFSET('Chart Data'!$I6,ScrollingIncrement[scroll increment],0,1,1)&lt;=$B$12,OFFSET('Chart Data'!$H6,ScrollingIncrement[scroll increment],0,1,1)&gt;=($B$11-$D$11)),INDEX(Tasks[],OFFSET('Chart Data'!$G6,ScrollingIncrement[scroll increment],0,1,1),4),"")),"")</calculatedColumnFormula>
    </tableColumn>
    <tableColumn id="2" xr3:uid="{67A68433-98C6-4D8B-B13E-5A174B091BFD}" name="Start date" dataDxfId="11" dataCellStyle="Date">
      <calculatedColumnFormula>IFERROR(IF(LEN(DynamicTaskData[[#This Row],[Tasks]])=0,$B$11,INDEX(Tasks[],OFFSET('Chart Data'!$G6,ScrollingIncrement[scroll increment],0,1,1),2)),"")</calculatedColumnFormula>
    </tableColumn>
    <tableColumn id="3" xr3:uid="{F8FBD7F0-C854-4F78-A244-B23F2FFF6E70}" name="Task duration in days" dataDxfId="10">
      <calculatedColumnFormula>IFERROR(IF(LEN(DynamicTaskData[[#This Row],[Tasks]])=0,0,IF(AND('Chart Data'!$H6&lt;=$B$12,'Chart Data'!$I6&gt;=$B$12),ABS(OFFSET('Chart Data'!$H6,ScrollingIncrement[scroll increment],0,1,1)-$B$12)+1,OFFSET('Chart Data'!$K6,ScrollingIncrement[scroll increment],0,1,1))),"")</calculatedColumnFormula>
    </tableColumn>
    <tableColumn id="4" xr3:uid="{5A2DA5AB-D865-4B01-B889-2961800BAEFD}" name="position" dataDxfId="9">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8">
      <calculatedColumnFormula>IFERROR(IF(TODAY()&lt;MIN(DynamicTaskData[Start date]),MIN($B$11,MIN(DynamicTaskData[Start date])),TODAY()),TODAY())</calculatedColumnFormula>
    </tableColumn>
    <tableColumn id="2" xr3:uid="{0976B376-4D30-4099-AE10-A329AAD22F6E}" name="y co-ord" dataDxfId="7">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6">
      <calculatedColumnFormula>IFERROR(IF(LEN('Chart Data'!D6)=0,"",IF(AND('Chart Data'!D6&lt;=$B$12,'Chart Data'!D6&gt;=$B$11-$D$11),'Chart Data'!E6,"")),"")</calculatedColumnFormula>
    </tableColumn>
    <tableColumn id="4" xr3:uid="{08699A2C-FE9E-454E-85A5-61493B3B2502}" name="Date" dataDxfId="5" dataCellStyle="Date">
      <calculatedColumnFormula>IFERROR(IF(LEN(DynamicMilestoneData[[#This Row],[Milestones]])=0,$B$12,'Chart Data'!$D6),2)</calculatedColumnFormula>
    </tableColumn>
    <tableColumn id="5" xr3:uid="{FF95A456-DC6C-4DEF-A422-1A60C8530445}" name="Baseline" dataDxfId="4">
      <calculatedColumnFormula>IFERROR(IF(LEN(DynamicMilestoneData[[#This Row],[Milestones]])=0,"",'Chart Data'!$C6),"")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3" dataDxfId="2">
  <autoFilter ref="B7:B8" xr:uid="{EF98147B-BF9A-4D76-A56A-BD910CB7D4BE}">
    <filterColumn colId="0" hiddenButton="1"/>
  </autoFilter>
  <tableColumns count="1">
    <tableColumn id="1" xr3:uid="{F9A5A7B8-7EE1-4D44-B78F-710AFC7920AA}" name="scroll incr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election activeCell="A9" sqref="A9"/>
    </sheetView>
  </sheetViews>
  <sheetFormatPr defaultRowHeight="14.4" x14ac:dyDescent="0.3"/>
  <cols>
    <col min="1" max="1" width="78.6640625" customWidth="1"/>
  </cols>
  <sheetData>
    <row r="1" spans="1:1" ht="50.1" customHeight="1" x14ac:dyDescent="0.35">
      <c r="A1" s="5" t="s">
        <v>76</v>
      </c>
    </row>
    <row r="2" spans="1:1" ht="129.6" x14ac:dyDescent="0.3">
      <c r="A2" s="1" t="s">
        <v>77</v>
      </c>
    </row>
    <row r="3" spans="1:1" x14ac:dyDescent="0.3">
      <c r="A3" s="11" t="s">
        <v>33</v>
      </c>
    </row>
    <row r="4" spans="1:1" ht="230.4" x14ac:dyDescent="0.3">
      <c r="A4" s="1" t="s">
        <v>53</v>
      </c>
    </row>
    <row r="5" spans="1:1" x14ac:dyDescent="0.3">
      <c r="A5" s="11" t="s">
        <v>51</v>
      </c>
    </row>
    <row r="6" spans="1:1" ht="172.8" x14ac:dyDescent="0.3">
      <c r="A6" s="1" t="s">
        <v>71</v>
      </c>
    </row>
    <row r="7" spans="1:1" x14ac:dyDescent="0.3">
      <c r="A7" s="13" t="s">
        <v>52</v>
      </c>
    </row>
    <row r="8" spans="1:1" ht="72" x14ac:dyDescent="0.3">
      <c r="A8" s="1" t="s">
        <v>72</v>
      </c>
    </row>
    <row r="9" spans="1:1" ht="43.2" x14ac:dyDescent="0.3">
      <c r="A9" s="1" t="s">
        <v>69</v>
      </c>
    </row>
    <row r="10" spans="1:1" ht="57.6" x14ac:dyDescent="0.3">
      <c r="A10" s="1" t="s">
        <v>70</v>
      </c>
    </row>
    <row r="11" spans="1:1" x14ac:dyDescent="0.3">
      <c r="A11" s="1" t="s">
        <v>56</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workbookViewId="0"/>
  </sheetViews>
  <sheetFormatPr defaultRowHeight="14.4" x14ac:dyDescent="0.3"/>
  <cols>
    <col min="1" max="1" width="2.6640625" style="21" customWidth="1"/>
    <col min="2" max="2" width="10.6640625" customWidth="1"/>
    <col min="3" max="3" width="12.6640625" customWidth="1"/>
    <col min="4" max="4" width="14.6640625" customWidth="1"/>
    <col min="5" max="5" width="30.6640625" customWidth="1"/>
    <col min="6" max="6" width="2.6640625" customWidth="1"/>
    <col min="7" max="7" width="10.6640625" customWidth="1"/>
    <col min="8" max="8" width="12.6640625" customWidth="1"/>
    <col min="9" max="9" width="14.6640625" customWidth="1"/>
    <col min="10" max="10" width="30.6640625" customWidth="1"/>
    <col min="11" max="11" width="19.33203125" hidden="1" customWidth="1"/>
  </cols>
  <sheetData>
    <row r="1" spans="1:11" ht="50.1" customHeight="1" x14ac:dyDescent="0.3">
      <c r="A1" s="20" t="s">
        <v>43</v>
      </c>
      <c r="B1" s="8" t="s">
        <v>80</v>
      </c>
    </row>
    <row r="2" spans="1:11" ht="15.6" x14ac:dyDescent="0.3">
      <c r="A2" s="21" t="s">
        <v>55</v>
      </c>
      <c r="B2" s="19" t="s">
        <v>37</v>
      </c>
      <c r="C2" s="18"/>
      <c r="D2" s="9" t="s">
        <v>54</v>
      </c>
    </row>
    <row r="3" spans="1:11" ht="35.1" customHeight="1" x14ac:dyDescent="0.35">
      <c r="A3" s="20" t="s">
        <v>57</v>
      </c>
      <c r="B3" s="5" t="s">
        <v>14</v>
      </c>
      <c r="G3" s="5" t="s">
        <v>4</v>
      </c>
    </row>
    <row r="4" spans="1:11" ht="110.4" x14ac:dyDescent="0.3">
      <c r="A4" s="20" t="s">
        <v>81</v>
      </c>
      <c r="B4" s="10" t="s">
        <v>45</v>
      </c>
      <c r="C4" s="10" t="s">
        <v>40</v>
      </c>
      <c r="D4" s="10" t="s">
        <v>38</v>
      </c>
      <c r="E4" s="10" t="s">
        <v>39</v>
      </c>
      <c r="G4" s="10" t="s">
        <v>45</v>
      </c>
      <c r="H4" s="10" t="s">
        <v>50</v>
      </c>
      <c r="I4" s="10" t="s">
        <v>41</v>
      </c>
      <c r="J4" s="10" t="s">
        <v>42</v>
      </c>
      <c r="K4" s="10" t="s">
        <v>61</v>
      </c>
    </row>
    <row r="5" spans="1:11" x14ac:dyDescent="0.3">
      <c r="A5" s="20" t="s">
        <v>82</v>
      </c>
      <c r="B5" t="s">
        <v>8</v>
      </c>
      <c r="C5" t="s">
        <v>35</v>
      </c>
      <c r="D5" t="s">
        <v>46</v>
      </c>
      <c r="E5" t="s">
        <v>3</v>
      </c>
      <c r="G5" t="s">
        <v>8</v>
      </c>
      <c r="H5" t="s">
        <v>0</v>
      </c>
      <c r="I5" t="s">
        <v>1</v>
      </c>
      <c r="J5" t="s">
        <v>2</v>
      </c>
      <c r="K5" t="s">
        <v>60</v>
      </c>
    </row>
    <row r="6" spans="1:11" x14ac:dyDescent="0.3">
      <c r="A6" s="20"/>
      <c r="B6" s="6">
        <v>1</v>
      </c>
      <c r="C6" s="6">
        <v>1</v>
      </c>
      <c r="D6" s="12">
        <f ca="1">Start_Date+10</f>
        <v>44927</v>
      </c>
      <c r="E6" t="s">
        <v>27</v>
      </c>
      <c r="G6" s="6">
        <v>1</v>
      </c>
      <c r="H6" s="12">
        <f ca="1">TODAY()-1</f>
        <v>44917</v>
      </c>
      <c r="I6" s="12">
        <f ca="1">Tasks[[#This Row],[Start Date]]+1</f>
        <v>44918</v>
      </c>
      <c r="J6" s="1" t="s">
        <v>15</v>
      </c>
      <c r="K6" s="16">
        <f ca="1">IFERROR(IF(LEN(Tasks[[#This Row],[Start Date]])=0,"",(INT(Tasks[[#This Row],[End Date]])-INT(Tasks[[#This Row],[Start Date]]))-(INT(Tasks[[#This Row],[Start Date]])-INT(Tasks[[#This Row],[Start Date]]))+1),"")</f>
        <v>2</v>
      </c>
    </row>
    <row r="7" spans="1:11" x14ac:dyDescent="0.3">
      <c r="B7" s="6">
        <v>2</v>
      </c>
      <c r="C7" s="6">
        <v>1</v>
      </c>
      <c r="D7" s="12">
        <f ca="1">TODAY()+25</f>
        <v>44943</v>
      </c>
      <c r="E7" t="s">
        <v>28</v>
      </c>
      <c r="G7" s="6">
        <v>2</v>
      </c>
      <c r="H7" s="12">
        <f ca="1">TODAY()</f>
        <v>44918</v>
      </c>
      <c r="I7" s="12">
        <f ca="1">Tasks[[#This Row],[Start Date]]+1</f>
        <v>44919</v>
      </c>
      <c r="J7" s="1" t="s">
        <v>16</v>
      </c>
      <c r="K7" s="16">
        <f ca="1">IFERROR(IF(LEN(Tasks[[#This Row],[Start Date]])=0,"",(INT(Tasks[[#This Row],[End Date]])-INT(Tasks[[#This Row],[Start Date]]))-(INT(Tasks[[#This Row],[Start Date]])-INT(Tasks[[#This Row],[Start Date]]))+1),"")</f>
        <v>2</v>
      </c>
    </row>
    <row r="8" spans="1:11" x14ac:dyDescent="0.3">
      <c r="B8" s="6">
        <v>3</v>
      </c>
      <c r="C8" s="6">
        <v>1</v>
      </c>
      <c r="D8" s="12">
        <f ca="1">TODAY()+35</f>
        <v>44953</v>
      </c>
      <c r="E8" t="s">
        <v>29</v>
      </c>
      <c r="G8" s="6">
        <v>3</v>
      </c>
      <c r="H8" s="12">
        <f ca="1">TODAY()</f>
        <v>44918</v>
      </c>
      <c r="I8" s="12">
        <f ca="1">Tasks[[#This Row],[Start Date]]+5</f>
        <v>44923</v>
      </c>
      <c r="J8" s="1" t="s">
        <v>17</v>
      </c>
      <c r="K8" s="16">
        <f ca="1">IFERROR(IF(LEN(Tasks[[#This Row],[Start Date]])=0,"",(INT(Tasks[[#This Row],[End Date]])-INT(Tasks[[#This Row],[Start Date]]))-(INT(Tasks[[#This Row],[Start Date]])-INT(Tasks[[#This Row],[Start Date]]))+1),"")</f>
        <v>6</v>
      </c>
    </row>
    <row r="9" spans="1:11" x14ac:dyDescent="0.3">
      <c r="B9" s="6">
        <v>4</v>
      </c>
      <c r="C9" s="6">
        <v>1</v>
      </c>
      <c r="D9" s="12">
        <f ca="1">TODAY()+45</f>
        <v>44963</v>
      </c>
      <c r="E9" t="s">
        <v>30</v>
      </c>
      <c r="G9" s="6">
        <v>4</v>
      </c>
      <c r="H9" s="14">
        <f ca="1">TODAY()+1</f>
        <v>44919</v>
      </c>
      <c r="I9" s="12">
        <f ca="1">Tasks[[#This Row],[Start Date]]+7</f>
        <v>44926</v>
      </c>
      <c r="J9" s="1" t="s">
        <v>18</v>
      </c>
      <c r="K9" s="16">
        <f ca="1">IFERROR(IF(LEN(Tasks[[#This Row],[Start Date]])=0,"",(INT(Tasks[[#This Row],[End Date]])-INT(Tasks[[#This Row],[Start Date]]))-(INT(Tasks[[#This Row],[Start Date]])-INT(Tasks[[#This Row],[Start Date]]))+1),"")</f>
        <v>8</v>
      </c>
    </row>
    <row r="10" spans="1:11" x14ac:dyDescent="0.3">
      <c r="B10" s="6">
        <v>5</v>
      </c>
      <c r="C10" s="6">
        <v>1</v>
      </c>
      <c r="D10" s="12">
        <f ca="1">TODAY()+60</f>
        <v>44978</v>
      </c>
      <c r="E10" t="s">
        <v>31</v>
      </c>
      <c r="G10" s="6">
        <v>5</v>
      </c>
      <c r="H10" s="12">
        <f ca="1">TODAY()+8</f>
        <v>44926</v>
      </c>
      <c r="I10" s="12">
        <f ca="1">Tasks[[#This Row],[Start Date]]+10</f>
        <v>44936</v>
      </c>
      <c r="J10" s="1" t="s">
        <v>19</v>
      </c>
      <c r="K10" s="16">
        <f ca="1">IFERROR(IF(LEN(Tasks[[#This Row],[Start Date]])=0,"",(INT(Tasks[[#This Row],[End Date]])-INT(Tasks[[#This Row],[Start Date]]))-(INT(Tasks[[#This Row],[Start Date]])-INT(Tasks[[#This Row],[Start Date]]))+1),"")</f>
        <v>11</v>
      </c>
    </row>
    <row r="11" spans="1:11" x14ac:dyDescent="0.3">
      <c r="B11" s="6">
        <v>6</v>
      </c>
      <c r="C11" s="6">
        <v>1</v>
      </c>
      <c r="D11" s="12">
        <f ca="1">TODAY()+70</f>
        <v>44988</v>
      </c>
      <c r="E11" t="s">
        <v>32</v>
      </c>
      <c r="G11" s="6">
        <v>6</v>
      </c>
      <c r="H11" s="12">
        <f ca="1">TODAY()+12</f>
        <v>44930</v>
      </c>
      <c r="I11" s="12">
        <f ca="1">Tasks[[#This Row],[Start Date]]+30</f>
        <v>44960</v>
      </c>
      <c r="J11" s="1" t="s">
        <v>20</v>
      </c>
      <c r="K11" s="16">
        <f ca="1">IFERROR(IF(LEN(Tasks[[#This Row],[Start Date]])=0,"",(INT(Tasks[[#This Row],[End Date]])-INT(Tasks[[#This Row],[Start Date]]))-(INT(Tasks[[#This Row],[Start Date]])-INT(Tasks[[#This Row],[Start Date]]))+1),"")</f>
        <v>31</v>
      </c>
    </row>
    <row r="12" spans="1:11" x14ac:dyDescent="0.3">
      <c r="B12" s="6"/>
      <c r="C12" s="6"/>
      <c r="D12" s="12"/>
      <c r="G12" s="6">
        <v>7</v>
      </c>
      <c r="H12" s="12">
        <f ca="1">TODAY()+15</f>
        <v>44933</v>
      </c>
      <c r="I12" s="12">
        <f ca="1">Tasks[[#This Row],[Start Date]]+15</f>
        <v>44948</v>
      </c>
      <c r="J12" s="1" t="s">
        <v>21</v>
      </c>
      <c r="K12" s="16">
        <f ca="1">IFERROR(IF(LEN(Tasks[[#This Row],[Start Date]])=0,"",(INT(Tasks[[#This Row],[End Date]])-INT(Tasks[[#This Row],[Start Date]]))-(INT(Tasks[[#This Row],[Start Date]])-INT(Tasks[[#This Row],[Start Date]]))+1),"")</f>
        <v>16</v>
      </c>
    </row>
    <row r="13" spans="1:11" x14ac:dyDescent="0.3">
      <c r="B13" s="6"/>
      <c r="C13" s="6"/>
      <c r="D13" s="12"/>
      <c r="G13" s="6">
        <v>8</v>
      </c>
      <c r="H13" s="12">
        <f ca="1">TODAY()+25</f>
        <v>44943</v>
      </c>
      <c r="I13" s="12">
        <f ca="1">Tasks[[#This Row],[Start Date]]+5</f>
        <v>44948</v>
      </c>
      <c r="J13" s="1" t="s">
        <v>23</v>
      </c>
      <c r="K13" s="16">
        <f ca="1">IFERROR(IF(LEN(Tasks[[#This Row],[Start Date]])=0,"",(INT(Tasks[[#This Row],[End Date]])-INT(Tasks[[#This Row],[Start Date]]))-(INT(Tasks[[#This Row],[Start Date]])-INT(Tasks[[#This Row],[Start Date]]))+1),"")</f>
        <v>6</v>
      </c>
    </row>
    <row r="14" spans="1:11" x14ac:dyDescent="0.3">
      <c r="B14" s="6"/>
      <c r="C14" s="6"/>
      <c r="D14" s="12"/>
      <c r="G14" s="6">
        <v>9</v>
      </c>
      <c r="H14" s="12">
        <f ca="1">TODAY()+34</f>
        <v>44952</v>
      </c>
      <c r="I14" s="12">
        <f ca="1">Tasks[[#This Row],[Start Date]]+2</f>
        <v>44954</v>
      </c>
      <c r="J14" s="1" t="s">
        <v>22</v>
      </c>
      <c r="K14" s="16">
        <f ca="1">IFERROR(IF(LEN(Tasks[[#This Row],[Start Date]])=0,"",(INT(Tasks[[#This Row],[End Date]])-INT(Tasks[[#This Row],[Start Date]]))-(INT(Tasks[[#This Row],[Start Date]])-INT(Tasks[[#This Row],[Start Date]]))+1),"")</f>
        <v>3</v>
      </c>
    </row>
    <row r="15" spans="1:11" x14ac:dyDescent="0.3">
      <c r="B15" s="6"/>
      <c r="C15" s="6"/>
      <c r="D15" s="12"/>
      <c r="G15" s="6">
        <v>10</v>
      </c>
      <c r="H15" s="12">
        <f ca="1">TODAY()+40</f>
        <v>44958</v>
      </c>
      <c r="I15" s="12">
        <f ca="1">Tasks[[#This Row],[Start Date]]+30</f>
        <v>44988</v>
      </c>
      <c r="J15" s="1" t="s">
        <v>24</v>
      </c>
      <c r="K15" s="16">
        <f ca="1">IFERROR(IF(LEN(Tasks[[#This Row],[Start Date]])=0,"",(INT(Tasks[[#This Row],[End Date]])-INT(Tasks[[#This Row],[Start Date]]))-(INT(Tasks[[#This Row],[Start Date]])-INT(Tasks[[#This Row],[Start Date]]))+1),"")</f>
        <v>31</v>
      </c>
    </row>
    <row r="16" spans="1:11" x14ac:dyDescent="0.3">
      <c r="B16" s="6"/>
      <c r="C16" s="6"/>
      <c r="D16" s="12"/>
      <c r="G16" s="6">
        <v>11</v>
      </c>
      <c r="H16" s="12">
        <f ca="1">TODAY()+42</f>
        <v>44960</v>
      </c>
      <c r="I16" s="12">
        <f ca="1">Tasks[[#This Row],[Start Date]]+23</f>
        <v>44983</v>
      </c>
      <c r="J16" s="1" t="s">
        <v>25</v>
      </c>
      <c r="K16" s="16">
        <f ca="1">IFERROR(IF(LEN(Tasks[[#This Row],[Start Date]])=0,"",(INT(Tasks[[#This Row],[End Date]])-INT(Tasks[[#This Row],[Start Date]]))-(INT(Tasks[[#This Row],[Start Date]])-INT(Tasks[[#This Row],[Start Date]]))+1),"")</f>
        <v>24</v>
      </c>
    </row>
    <row r="17" spans="1:11" x14ac:dyDescent="0.3">
      <c r="B17" s="6"/>
      <c r="C17" s="6"/>
      <c r="D17" s="12"/>
      <c r="G17" s="6">
        <v>12</v>
      </c>
      <c r="H17" s="12">
        <f ca="1">TODAY()+50</f>
        <v>44968</v>
      </c>
      <c r="I17" s="12">
        <f ca="1">Tasks[[#This Row],[Start Date]]+5</f>
        <v>44973</v>
      </c>
      <c r="J17" s="1" t="s">
        <v>26</v>
      </c>
      <c r="K17" s="16">
        <f ca="1">IFERROR(IF(LEN(Tasks[[#This Row],[Start Date]])=0,"",(INT(Tasks[[#This Row],[End Date]])-INT(Tasks[[#This Row],[Start Date]]))-(INT(Tasks[[#This Row],[Start Date]])-INT(Tasks[[#This Row],[Start Date]]))+1),"")</f>
        <v>6</v>
      </c>
    </row>
    <row r="18" spans="1:11" x14ac:dyDescent="0.3">
      <c r="B18" s="6"/>
      <c r="C18" s="6"/>
      <c r="D18" s="12"/>
      <c r="G18" s="6"/>
      <c r="H18" s="12"/>
      <c r="I18" s="12"/>
      <c r="J18" s="1"/>
      <c r="K18" s="16" t="str">
        <f>IFERROR(IF(LEN(Tasks[[#This Row],[Start Date]])=0,"",(INT(Tasks[[#This Row],[End Date]])-INT(Tasks[[#This Row],[Start Date]]))-(INT(Tasks[[#This Row],[Start Date]])-INT(Tasks[[#This Row],[Start Date]]))+1),"")</f>
        <v/>
      </c>
    </row>
    <row r="19" spans="1:11" x14ac:dyDescent="0.3">
      <c r="B19" s="6"/>
      <c r="C19" s="6"/>
      <c r="D19" s="12"/>
      <c r="G19" s="6"/>
      <c r="H19" s="12"/>
      <c r="I19" s="12"/>
      <c r="J19" s="1"/>
      <c r="K19" s="16" t="str">
        <f>IFERROR(IF(LEN(Tasks[[#This Row],[Start Date]])=0,"",(INT(Tasks[[#This Row],[End Date]])-INT(Tasks[[#This Row],[Start Date]]))-(INT(Tasks[[#This Row],[Start Date]])-INT(Tasks[[#This Row],[Start Date]]))+1),"")</f>
        <v/>
      </c>
    </row>
    <row r="20" spans="1:11" x14ac:dyDescent="0.3">
      <c r="B20" s="6"/>
      <c r="C20" s="6"/>
      <c r="D20" s="12"/>
      <c r="G20" s="6"/>
      <c r="H20" s="12"/>
      <c r="I20" s="12"/>
      <c r="J20" s="1"/>
      <c r="K20" s="16" t="str">
        <f>IFERROR(IF(LEN(Tasks[[#This Row],[Start Date]])=0,"",(INT(Tasks[[#This Row],[End Date]])-INT(Tasks[[#This Row],[Start Date]]))-(INT(Tasks[[#This Row],[Start Date]])-INT(Tasks[[#This Row],[Start Date]]))+1),"")</f>
        <v/>
      </c>
    </row>
    <row r="21" spans="1:11" x14ac:dyDescent="0.3">
      <c r="A21" s="21" t="s">
        <v>59</v>
      </c>
      <c r="B21" s="4" t="s">
        <v>36</v>
      </c>
      <c r="C21" s="4"/>
      <c r="D21" s="4"/>
      <c r="E21" s="4"/>
      <c r="G21" s="6"/>
      <c r="H21" s="12"/>
      <c r="I21" s="12"/>
      <c r="J21" s="1"/>
      <c r="K21" s="16" t="str">
        <f>IFERROR(IF(LEN(Tasks[[#This Row],[Start Date]])=0,"",(INT(Tasks[[#This Row],[End Date]])-INT(Tasks[[#This Row],[Start Date]]))-(INT(Tasks[[#This Row],[Start Date]])-INT(Tasks[[#This Row],[Start Date]]))+1),"")</f>
        <v/>
      </c>
    </row>
    <row r="22" spans="1:11" x14ac:dyDescent="0.3">
      <c r="G22" s="6"/>
      <c r="H22" s="12"/>
      <c r="I22" s="12"/>
      <c r="J22" s="1"/>
      <c r="K22" s="16" t="str">
        <f>IFERROR(IF(LEN(Tasks[[#This Row],[Start Date]])=0,"",(INT(Tasks[[#This Row],[End Date]])-INT(Tasks[[#This Row],[Start Date]]))-(INT(Tasks[[#This Row],[Start Date]])-INT(Tasks[[#This Row],[Start Date]]))+1),"")</f>
        <v/>
      </c>
    </row>
    <row r="23" spans="1:11" x14ac:dyDescent="0.3">
      <c r="G23" s="6"/>
      <c r="H23" s="12"/>
      <c r="I23" s="12"/>
      <c r="J23" s="1"/>
      <c r="K23" s="16" t="str">
        <f>IFERROR(IF(LEN(Tasks[[#This Row],[Start Date]])=0,"",(INT(Tasks[[#This Row],[End Date]])-INT(Tasks[[#This Row],[Start Date]]))-(INT(Tasks[[#This Row],[Start Date]])-INT(Tasks[[#This Row],[Start Date]]))+1),"")</f>
        <v/>
      </c>
    </row>
    <row r="24" spans="1:11" x14ac:dyDescent="0.3">
      <c r="G24" s="6"/>
      <c r="H24" s="12"/>
      <c r="I24" s="12"/>
      <c r="J24" s="1"/>
      <c r="K24" s="16" t="str">
        <f>IFERROR(IF(LEN(Tasks[[#This Row],[Start Date]])=0,"",(INT(Tasks[[#This Row],[End Date]])-INT(Tasks[[#This Row],[Start Date]]))-(INT(Tasks[[#This Row],[Start Date]])-INT(Tasks[[#This Row],[Start Date]]))+1),"")</f>
        <v/>
      </c>
    </row>
    <row r="25" spans="1:11" x14ac:dyDescent="0.3">
      <c r="G25" s="6"/>
      <c r="H25" s="12"/>
      <c r="I25" s="12"/>
      <c r="J25" s="1"/>
      <c r="K25" s="16" t="str">
        <f>IFERROR(IF(LEN(Tasks[[#This Row],[Start Date]])=0,"",(INT(Tasks[[#This Row],[End Date]])-INT(Tasks[[#This Row],[Start Date]]))-(INT(Tasks[[#This Row],[Start Date]])-INT(Tasks[[#This Row],[Start Date]]))+1),"")</f>
        <v/>
      </c>
    </row>
    <row r="26" spans="1:11" x14ac:dyDescent="0.3">
      <c r="A26" s="21" t="s">
        <v>58</v>
      </c>
      <c r="G26" s="4" t="s">
        <v>44</v>
      </c>
      <c r="H26" s="4"/>
      <c r="I26" s="4"/>
      <c r="J26" s="4"/>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workbookViewId="0"/>
  </sheetViews>
  <sheetFormatPr defaultRowHeight="14.4" x14ac:dyDescent="0.3"/>
  <cols>
    <col min="1" max="1" width="2.6640625" style="21" customWidth="1"/>
    <col min="2" max="2" width="10.33203125" customWidth="1"/>
    <col min="3" max="14" width="6.6640625" customWidth="1"/>
    <col min="15" max="15" width="4.33203125" customWidth="1"/>
  </cols>
  <sheetData>
    <row r="1" spans="1:18" ht="27" customHeight="1" x14ac:dyDescent="0.3">
      <c r="A1" s="20" t="s">
        <v>65</v>
      </c>
      <c r="B1" s="17"/>
      <c r="C1" s="17"/>
      <c r="D1" s="17"/>
      <c r="E1" s="17"/>
      <c r="F1" s="17"/>
      <c r="G1" s="17"/>
      <c r="H1" s="17"/>
      <c r="I1" s="17"/>
      <c r="J1" s="17"/>
      <c r="K1" s="17"/>
      <c r="L1" s="17"/>
      <c r="M1" s="17"/>
      <c r="N1" s="17"/>
      <c r="O1" s="17"/>
      <c r="P1" s="17"/>
      <c r="Q1" s="17"/>
      <c r="R1" s="17"/>
    </row>
    <row r="2" spans="1:18" ht="255.75" customHeight="1" x14ac:dyDescent="0.3"/>
    <row r="3" spans="1:18" ht="162.44999999999999" customHeight="1" x14ac:dyDescent="0.3"/>
  </sheetData>
  <conditionalFormatting sqref="C2:O2">
    <cfRule type="expression" dxfId="13"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Scroll Bar 2">
              <controlPr defaultSize="0" autoPict="0" altText="Scrollbar for scrolling through 8 tasks at a time within the Gantt Chart.">
                <anchor moveWithCells="1">
                  <from>
                    <xdr:col>1</xdr:col>
                    <xdr:colOff>38100</xdr:colOff>
                    <xdr:row>0</xdr:row>
                    <xdr:rowOff>83820</xdr:rowOff>
                  </from>
                  <to>
                    <xdr:col>17</xdr:col>
                    <xdr:colOff>609600</xdr:colOff>
                    <xdr:row>0</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defaultRowHeight="14.4" x14ac:dyDescent="0.3"/>
  <cols>
    <col min="1" max="1" width="2.6640625" style="7" customWidth="1"/>
    <col min="2" max="2" width="50.6640625" customWidth="1"/>
    <col min="3" max="3" width="13.5546875" customWidth="1"/>
    <col min="4" max="4" width="21.5546875" customWidth="1"/>
    <col min="5" max="5" width="15.6640625" customWidth="1"/>
    <col min="6" max="6" width="13" customWidth="1"/>
    <col min="7" max="7" width="50.6640625" customWidth="1"/>
    <col min="8" max="8" width="15.44140625" customWidth="1"/>
    <col min="9" max="9" width="28" customWidth="1"/>
  </cols>
  <sheetData>
    <row r="1" spans="1:7" ht="50.1" customHeight="1" x14ac:dyDescent="0.35">
      <c r="A1" s="7" t="s">
        <v>34</v>
      </c>
      <c r="B1" s="5" t="s">
        <v>49</v>
      </c>
    </row>
    <row r="2" spans="1:7" x14ac:dyDescent="0.3">
      <c r="A2" s="7" t="s">
        <v>62</v>
      </c>
      <c r="B2" s="3" t="str">
        <f ca="1">IF(TODAY()&gt;=MIN(DynamicTaskData[Start date]),"Today","")</f>
        <v>Today</v>
      </c>
      <c r="C2" t="s">
        <v>11</v>
      </c>
    </row>
    <row r="3" spans="1:7" x14ac:dyDescent="0.3">
      <c r="A3" s="7" t="s">
        <v>63</v>
      </c>
      <c r="B3" t="s">
        <v>12</v>
      </c>
      <c r="C3" t="s">
        <v>13</v>
      </c>
    </row>
    <row r="4" spans="1:7" x14ac:dyDescent="0.3">
      <c r="B4" s="2">
        <f ca="1">IFERROR(IF(TODAY()&lt;MIN(DynamicTaskData[Start date]),MIN($B$11,MIN(DynamicTaskData[Start date])),TODAY()),TODAY())</f>
        <v>44918</v>
      </c>
      <c r="C4">
        <f ca="1">IFERROR(IF(Track_Today="Yes",IF(TODAY()&lt;MIN(DynamicTaskData[Start date]),0,9),0),0)</f>
        <v>9</v>
      </c>
    </row>
    <row r="5" spans="1:7" x14ac:dyDescent="0.3">
      <c r="B5" s="2">
        <f ca="1">IFERROR(IF(TODAY()&lt;MIN(DynamicTaskData[Start date]),MIN($B$11,MIN(DynamicTaskData[Start date])),TODAY()),TODAY())</f>
        <v>44918</v>
      </c>
      <c r="C5">
        <f ca="1">IFERROR(IF(Track_Today="Yes",IF(TODAY()&lt;MIN(DynamicTaskData[Start date]),0,9),0),0)</f>
        <v>9</v>
      </c>
    </row>
    <row r="7" spans="1:7" x14ac:dyDescent="0.3">
      <c r="A7" s="7" t="s">
        <v>64</v>
      </c>
      <c r="B7" s="3" t="s">
        <v>6</v>
      </c>
    </row>
    <row r="8" spans="1:7" x14ac:dyDescent="0.3">
      <c r="B8" s="3">
        <v>0</v>
      </c>
    </row>
    <row r="9" spans="1:7" x14ac:dyDescent="0.3">
      <c r="B9" s="3"/>
    </row>
    <row r="10" spans="1:7" x14ac:dyDescent="0.3">
      <c r="A10" s="7" t="s">
        <v>75</v>
      </c>
      <c r="B10" t="s">
        <v>79</v>
      </c>
      <c r="D10" t="s">
        <v>66</v>
      </c>
    </row>
    <row r="11" spans="1:7" x14ac:dyDescent="0.3">
      <c r="B11" s="2">
        <f ca="1">IFERROR(IF(ScrollingIncrement[scroll increment]=0,Start_Date,IF(Start_Date+ScrollingIncrement[scroll increment]*15&lt;End_Date,Start_Date+ScrollingIncrement[scroll increment]*15,End_Date-1)),"")</f>
        <v>44917</v>
      </c>
      <c r="D11">
        <v>45</v>
      </c>
    </row>
    <row r="12" spans="1:7" x14ac:dyDescent="0.3">
      <c r="B12" s="2">
        <f ca="1">IFERROR(IF($B$11+15&lt;End_Date,$B$11+15,End_Date),"")</f>
        <v>44932</v>
      </c>
    </row>
    <row r="14" spans="1:7" x14ac:dyDescent="0.3">
      <c r="A14" s="7" t="s">
        <v>68</v>
      </c>
      <c r="B14" t="s">
        <v>4</v>
      </c>
      <c r="C14" t="s">
        <v>9</v>
      </c>
      <c r="D14" t="s">
        <v>5</v>
      </c>
      <c r="E14" t="s">
        <v>10</v>
      </c>
      <c r="F14" t="s">
        <v>67</v>
      </c>
    </row>
    <row r="15" spans="1:7" x14ac:dyDescent="0.3">
      <c r="B15" s="1" t="str">
        <f ca="1">IFERROR(IF(LEN(OFFSET('Chart Data'!$H6,ScrollingIncrement[scroll increment],0,1,1))=0,"",IF(OR(OFFSET('Chart Data'!$I6,ScrollingIncrement[scroll increment],0,1,1)&lt;=$B$12,OFFSET('Chart Data'!$H6,ScrollingIncrement[scroll increment],0,1,1)&gt;=($B$11-$D$11)),INDEX(Tasks[],OFFSET('Chart Data'!$G6,ScrollingIncrement[scroll increment],0,1,1),4),"")),"")</f>
        <v>Activity 1</v>
      </c>
      <c r="C15" s="15">
        <f ca="1">IFERROR(IF(LEN(DynamicTaskData[[#This Row],[Tasks]])=0,$B$11,INDEX(Tasks[],OFFSET('Chart Data'!$G6,ScrollingIncrement[scroll increment],0,1,1),2)),"")</f>
        <v>44917</v>
      </c>
      <c r="D15">
        <f ca="1">IFERROR(IF(LEN(DynamicTaskData[[#This Row],[Tasks]])=0,0,IF(AND('Chart Data'!$H6&lt;=$B$12,'Chart Data'!$I6&gt;=$B$12),ABS(OFFSET('Chart Data'!$H6,ScrollingIncrement[scroll increment],0,1,1)-$B$12)+1,OFFSET('Chart Data'!$K6,ScrollingIncrement[scroll increment],0,1,1))),"")</f>
        <v>2</v>
      </c>
      <c r="E15">
        <f ca="1">IFERROR(IF(LEN(DynamicTaskData[[#This Row],[Tasks]])=0,"",8),"")</f>
        <v>8</v>
      </c>
    </row>
    <row r="16" spans="1:7" x14ac:dyDescent="0.3">
      <c r="B16" s="1" t="str">
        <f ca="1">IFERROR(IF(LEN(OFFSET('Chart Data'!$H7,ScrollingIncrement[scroll increment],0,1,1))=0,"",IF(OR(OFFSET('Chart Data'!$I7,ScrollingIncrement[scroll increment],0,1,1)&lt;=$B$12,OFFSET('Chart Data'!$H7,ScrollingIncrement[scroll increment],0,1,1)&gt;=($B$11-$D$11)),INDEX(Tasks[],OFFSET('Chart Data'!$G7,ScrollingIncrement[scroll increment],0,1,1),4),"")),"")</f>
        <v>Activity 2</v>
      </c>
      <c r="C16" s="15">
        <f ca="1">IFERROR(IF(LEN(DynamicTaskData[[#This Row],[Tasks]])=0,$B$11,INDEX(Tasks[],OFFSET('Chart Data'!$G7,ScrollingIncrement[scroll increment],0,1,1),2)),"")</f>
        <v>44918</v>
      </c>
      <c r="D16">
        <f ca="1">IFERROR(IF(LEN(DynamicTaskData[[#This Row],[Tasks]])=0,0,IF(AND('Chart Data'!$H7&lt;=$B$12,'Chart Data'!$I7&gt;=$B$12),ABS(OFFSET('Chart Data'!$H7,ScrollingIncrement[scroll increment],0,1,1)-$B$12)+1,OFFSET('Chart Data'!$K7,ScrollingIncrement[scroll increment],0,1,1))),"")</f>
        <v>2</v>
      </c>
      <c r="E16">
        <f ca="1">IFERROR(IF(LEN(DynamicTaskData[[#This Row],[Tasks]])=0,"",7),"")</f>
        <v>7</v>
      </c>
      <c r="G16" t="s">
        <v>78</v>
      </c>
    </row>
    <row r="17" spans="1:10" x14ac:dyDescent="0.3">
      <c r="A17" s="7" t="s">
        <v>74</v>
      </c>
      <c r="B17" s="1" t="str">
        <f ca="1">IFERROR(IF(LEN(OFFSET('Chart Data'!$H8,ScrollingIncrement[scroll increment],0,1,1))=0,"",IF(OR(OFFSET('Chart Data'!$I8,ScrollingIncrement[scroll increment],0,1,1)&lt;=$B$12,OFFSET('Chart Data'!$H8,ScrollingIncrement[scroll increment],0,1,1)&gt;=($B$11-$D$11)),INDEX(Tasks[],OFFSET('Chart Data'!$G8,ScrollingIncrement[scroll increment],0,1,1),4),"")),"")</f>
        <v>Activity 3</v>
      </c>
      <c r="C17" s="15">
        <f ca="1">IFERROR(IF(LEN(DynamicTaskData[[#This Row],[Tasks]])=0,$B$11,INDEX(Tasks[],OFFSET('Chart Data'!$G8,ScrollingIncrement[scroll increment],0,1,1),2)),"")</f>
        <v>44918</v>
      </c>
      <c r="D17">
        <f ca="1">IFERROR(IF(LEN(DynamicTaskData[[#This Row],[Tasks]])=0,0,IF(AND('Chart Data'!$H8&lt;=$B$12,'Chart Data'!$I8&gt;=$B$12),ABS(OFFSET('Chart Data'!$H8,ScrollingIncrement[scroll increment],0,1,1)-$B$12)+1,OFFSET('Chart Data'!$K8,ScrollingIncrement[scroll increment],0,1,1))),"")</f>
        <v>6</v>
      </c>
      <c r="E17">
        <f ca="1">IFERROR(IF(LEN(DynamicTaskData[[#This Row],[Tasks]])=0,"",6),"")</f>
        <v>6</v>
      </c>
      <c r="G17" t="s">
        <v>14</v>
      </c>
      <c r="H17" t="s">
        <v>46</v>
      </c>
      <c r="I17" t="s">
        <v>7</v>
      </c>
      <c r="J17" t="s">
        <v>47</v>
      </c>
    </row>
    <row r="18" spans="1:10" x14ac:dyDescent="0.3">
      <c r="B18" s="1" t="str">
        <f ca="1">IFERROR(IF(LEN(OFFSET('Chart Data'!$H9,ScrollingIncrement[scroll increment],0,1,1))=0,"",IF(OR(OFFSET('Chart Data'!$I9,ScrollingIncrement[scroll increment],0,1,1)&lt;=$B$12,OFFSET('Chart Data'!$H9,ScrollingIncrement[scroll increment],0,1,1)&gt;=($B$11-$D$11)),INDEX(Tasks[],OFFSET('Chart Data'!$G9,ScrollingIncrement[scroll increment],0,1,1),4),"")),"")</f>
        <v>Activity 4</v>
      </c>
      <c r="C18" s="15">
        <f ca="1">IFERROR(IF(LEN(DynamicTaskData[[#This Row],[Tasks]])=0,$B$11,INDEX(Tasks[],OFFSET('Chart Data'!$G9,ScrollingIncrement[scroll increment],0,1,1),2)),"")</f>
        <v>44919</v>
      </c>
      <c r="D18">
        <f ca="1">IFERROR(IF(LEN(DynamicTaskData[[#This Row],[Tasks]])=0,0,IF(AND('Chart Data'!$H9&lt;=$B$12,'Chart Data'!$I9&gt;=$B$12),ABS(OFFSET('Chart Data'!$H9,ScrollingIncrement[scroll increment],0,1,1)-$B$12)+1,OFFSET('Chart Data'!$K9,ScrollingIncrement[scroll increment],0,1,1))),"")</f>
        <v>8</v>
      </c>
      <c r="E18">
        <f ca="1">IFERROR(IF(LEN(DynamicTaskData[[#This Row],[Tasks]])=0,"",5),"")</f>
        <v>5</v>
      </c>
      <c r="G18" s="1" t="str">
        <f ca="1">IFERROR(IF(LEN('Chart Data'!D6)=0,"",IF(AND('Chart Data'!D6&lt;=$B$12,'Chart Data'!D6&gt;=$B$11-$D$11),'Chart Data'!E6,"")),"")</f>
        <v>Milestone 1</v>
      </c>
      <c r="H18" s="12">
        <f ca="1">IFERROR(IF(LEN(DynamicMilestoneData[[#This Row],[Milestones]])=0,$B$12,'Chart Data'!$D6),2)</f>
        <v>44927</v>
      </c>
      <c r="I18">
        <f ca="1">IFERROR(IF(LEN(DynamicMilestoneData[[#This Row],[Milestones]])=0,"",'Chart Data'!$C6),"")</f>
        <v>1</v>
      </c>
    </row>
    <row r="19" spans="1:10" x14ac:dyDescent="0.3">
      <c r="B19" s="1" t="str">
        <f ca="1">IFERROR(IF(LEN(OFFSET('Chart Data'!$H10,ScrollingIncrement[scroll increment],0,1,1))=0,"",IF(OR(OFFSET('Chart Data'!$I10,ScrollingIncrement[scroll increment],0,1,1)&lt;=$B$12,OFFSET('Chart Data'!$H10,ScrollingIncrement[scroll increment],0,1,1)&gt;=($B$11-$D$11)),INDEX(Tasks[],OFFSET('Chart Data'!$G10,ScrollingIncrement[scroll increment],0,1,1),4),"")),"")</f>
        <v>Activity 5</v>
      </c>
      <c r="C19" s="15">
        <f ca="1">IFERROR(IF(LEN(DynamicTaskData[[#This Row],[Tasks]])=0,$B$11,INDEX(Tasks[],OFFSET('Chart Data'!$G10,ScrollingIncrement[scroll increment],0,1,1),2)),"")</f>
        <v>44926</v>
      </c>
      <c r="D19">
        <f ca="1">IFERROR(IF(LEN(DynamicTaskData[[#This Row],[Tasks]])=0,0,IF(AND('Chart Data'!$H10&lt;=$B$12,'Chart Data'!$I10&gt;=$B$12),ABS(OFFSET('Chart Data'!$H10,ScrollingIncrement[scroll increment],0,1,1)-$B$12)+1,OFFSET('Chart Data'!$K10,ScrollingIncrement[scroll increment],0,1,1))),"")</f>
        <v>7</v>
      </c>
      <c r="E19">
        <f ca="1">IFERROR(IF(LEN(DynamicTaskData[[#This Row],[Tasks]])=0,"",4),"")</f>
        <v>4</v>
      </c>
      <c r="G19" s="1" t="str">
        <f ca="1">IFERROR(IF(LEN('Chart Data'!D7)=0,"",IF(AND('Chart Data'!D7&lt;=$B$12,'Chart Data'!D7&gt;=$B$11-$D$11),'Chart Data'!E7,"")),"")</f>
        <v/>
      </c>
      <c r="H19" s="12">
        <f ca="1">IFERROR(IF(LEN(DynamicMilestoneData[[#This Row],[Milestones]])=0,$B$12,'Chart Data'!$D7),2)</f>
        <v>44932</v>
      </c>
      <c r="I19" t="str">
        <f ca="1">IFERROR(IF(LEN(DynamicMilestoneData[[#This Row],[Milestones]])=0,"",'Chart Data'!$C7),"")</f>
        <v/>
      </c>
    </row>
    <row r="20" spans="1:10" x14ac:dyDescent="0.3">
      <c r="B20" s="1" t="str">
        <f ca="1">IFERROR(IF(LEN(OFFSET('Chart Data'!$H11,ScrollingIncrement[scroll increment],0,1,1))=0,"",IF(OR(OFFSET('Chart Data'!$I11,ScrollingIncrement[scroll increment],0,1,1)&lt;=$B$12,OFFSET('Chart Data'!$H11,ScrollingIncrement[scroll increment],0,1,1)&gt;=($B$11-$D$11)),INDEX(Tasks[],OFFSET('Chart Data'!$G11,ScrollingIncrement[scroll increment],0,1,1),4),"")),"")</f>
        <v>Activity 6</v>
      </c>
      <c r="C20" s="15">
        <f ca="1">IFERROR(IF(LEN(DynamicTaskData[[#This Row],[Tasks]])=0,$B$11,INDEX(Tasks[],OFFSET('Chart Data'!$G11,ScrollingIncrement[scroll increment],0,1,1),2)),"")</f>
        <v>44930</v>
      </c>
      <c r="D20">
        <f ca="1">IFERROR(IF(LEN(DynamicTaskData[[#This Row],[Tasks]])=0,0,IF(AND('Chart Data'!$H11&lt;=$B$12,'Chart Data'!$I11&gt;=$B$12),ABS(OFFSET('Chart Data'!$H11,ScrollingIncrement[scroll increment],0,1,1)-$B$12)+1,OFFSET('Chart Data'!$K11,ScrollingIncrement[scroll increment],0,1,1))),"")</f>
        <v>3</v>
      </c>
      <c r="E20">
        <f ca="1">IFERROR(IF(LEN(DynamicTaskData[[#This Row],[Tasks]])=0,"",3),"")</f>
        <v>3</v>
      </c>
      <c r="G20" s="1" t="str">
        <f ca="1">IFERROR(IF(LEN('Chart Data'!D8)=0,"",IF(AND('Chart Data'!D8&lt;=$B$12,'Chart Data'!D8&gt;=$B$11-$D$11),'Chart Data'!E8,"")),"")</f>
        <v/>
      </c>
      <c r="H20" s="12">
        <f ca="1">IFERROR(IF(LEN(DynamicMilestoneData[[#This Row],[Milestones]])=0,$B$12,'Chart Data'!$D8),2)</f>
        <v>44932</v>
      </c>
      <c r="I20" t="str">
        <f ca="1">IFERROR(IF(LEN(DynamicMilestoneData[[#This Row],[Milestones]])=0,"",'Chart Data'!$C8),"")</f>
        <v/>
      </c>
    </row>
    <row r="21" spans="1:10" x14ac:dyDescent="0.3">
      <c r="B21" s="1" t="str">
        <f ca="1">IFERROR(IF(LEN(OFFSET('Chart Data'!$H12,ScrollingIncrement[scroll increment],0,1,1))=0,"",IF(OR(OFFSET('Chart Data'!$I12,ScrollingIncrement[scroll increment],0,1,1)&lt;=$B$12,OFFSET('Chart Data'!$H12,ScrollingIncrement[scroll increment],0,1,1)&gt;=($B$11-$D$11)),INDEX(Tasks[],OFFSET('Chart Data'!$G12,ScrollingIncrement[scroll increment],0,1,1),4),"")),"")</f>
        <v>Activity 7</v>
      </c>
      <c r="C21" s="15">
        <f ca="1">IFERROR(IF(LEN(DynamicTaskData[[#This Row],[Tasks]])=0,$B$11,INDEX(Tasks[],OFFSET('Chart Data'!$G12,ScrollingIncrement[scroll increment],0,1,1),2)),"")</f>
        <v>44933</v>
      </c>
      <c r="D21">
        <f ca="1">IFERROR(IF(LEN(DynamicTaskData[[#This Row],[Tasks]])=0,0,IF(AND('Chart Data'!$H12&lt;=$B$12,'Chart Data'!$I12&gt;=$B$12),ABS(OFFSET('Chart Data'!$H12,ScrollingIncrement[scroll increment],0,1,1)-$B$12)+1,OFFSET('Chart Data'!$K12,ScrollingIncrement[scroll increment],0,1,1))),"")</f>
        <v>16</v>
      </c>
      <c r="E21">
        <f ca="1">IFERROR(IF(LEN(DynamicTaskData[[#This Row],[Tasks]])=0,"",2),"")</f>
        <v>2</v>
      </c>
      <c r="G21" s="1" t="str">
        <f ca="1">IFERROR(IF(LEN('Chart Data'!D9)=0,"",IF(AND('Chart Data'!D9&lt;=$B$12,'Chart Data'!D9&gt;=$B$11-$D$11),'Chart Data'!E9,"")),"")</f>
        <v/>
      </c>
      <c r="H21" s="12">
        <f ca="1">IFERROR(IF(LEN(DynamicMilestoneData[[#This Row],[Milestones]])=0,$B$12,'Chart Data'!$D9),2)</f>
        <v>44932</v>
      </c>
      <c r="I21" t="str">
        <f ca="1">IFERROR(IF(LEN(DynamicMilestoneData[[#This Row],[Milestones]])=0,"",'Chart Data'!$C9),"")</f>
        <v/>
      </c>
    </row>
    <row r="22" spans="1:10" x14ac:dyDescent="0.3">
      <c r="G22" s="1" t="str">
        <f ca="1">IFERROR(IF(LEN('Chart Data'!D10)=0,"",IF(AND('Chart Data'!D10&lt;=$B$12,'Chart Data'!D10&gt;=$B$11-$D$11),'Chart Data'!E10,"")),"")</f>
        <v/>
      </c>
      <c r="H22" s="12">
        <f ca="1">IFERROR(IF(LEN(DynamicMilestoneData[[#This Row],[Milestones]])=0,$B$12,'Chart Data'!$D10),2)</f>
        <v>44932</v>
      </c>
      <c r="I22" t="str">
        <f ca="1">IFERROR(IF(LEN(DynamicMilestoneData[[#This Row],[Milestones]])=0,"",'Chart Data'!$C10),"")</f>
        <v/>
      </c>
    </row>
    <row r="23" spans="1:10" x14ac:dyDescent="0.3">
      <c r="G23" s="1" t="str">
        <f ca="1">IFERROR(IF(LEN('Chart Data'!D11)=0,"",IF(AND('Chart Data'!D11&lt;=$B$12,'Chart Data'!D11&gt;=$B$11-$D$11),'Chart Data'!E11,"")),"")</f>
        <v/>
      </c>
      <c r="H23" s="12">
        <f ca="1">IFERROR(IF(LEN(DynamicMilestoneData[[#This Row],[Milestones]])=0,$B$12,'Chart Data'!$D11),2)</f>
        <v>44932</v>
      </c>
      <c r="I23" t="str">
        <f ca="1">IFERROR(IF(LEN(DynamicMilestoneData[[#This Row],[Milestones]])=0,"",'Chart Data'!$C11),"")</f>
        <v/>
      </c>
    </row>
    <row r="24" spans="1:10" x14ac:dyDescent="0.3">
      <c r="G24" s="1" t="str">
        <f>IFERROR(IF(LEN('Chart Data'!D12)=0,"",IF(AND('Chart Data'!D12&lt;=$B$12,'Chart Data'!D12&gt;=$B$11-$D$11),'Chart Data'!E12,"")),"")</f>
        <v/>
      </c>
      <c r="H24" s="12">
        <f ca="1">IFERROR(IF(LEN(DynamicMilestoneData[[#This Row],[Milestones]])=0,$B$12,'Chart Data'!$D12),2)</f>
        <v>44932</v>
      </c>
      <c r="I24" t="str">
        <f>IFERROR(IF(LEN(DynamicMilestoneData[[#This Row],[Milestones]])=0,"",'Chart Data'!$C12),"")</f>
        <v/>
      </c>
    </row>
    <row r="25" spans="1:10" x14ac:dyDescent="0.3">
      <c r="G25" s="1" t="str">
        <f>IFERROR(IF(LEN('Chart Data'!D13)=0,"",IF(AND('Chart Data'!D13&lt;=$B$12,'Chart Data'!D13&gt;=$B$11-$D$11),'Chart Data'!E13,"")),"")</f>
        <v/>
      </c>
      <c r="H25" s="12">
        <f ca="1">IFERROR(IF(LEN(DynamicMilestoneData[[#This Row],[Milestones]])=0,$B$12,'Chart Data'!$D13),2)</f>
        <v>44932</v>
      </c>
      <c r="I25" t="str">
        <f>IFERROR(IF(LEN(DynamicMilestoneData[[#This Row],[Milestones]])=0,"",'Chart Data'!$C13),"")</f>
        <v/>
      </c>
    </row>
    <row r="26" spans="1:10" x14ac:dyDescent="0.3">
      <c r="G26" s="1" t="str">
        <f>IFERROR(IF(LEN('Chart Data'!D14)=0,"",IF(AND('Chart Data'!D14&lt;=$B$12,'Chart Data'!D14&gt;=$B$11-$D$11),'Chart Data'!E14,"")),"")</f>
        <v/>
      </c>
      <c r="H26" s="12">
        <f ca="1">IFERROR(IF(LEN(DynamicMilestoneData[[#This Row],[Milestones]])=0,$B$12,'Chart Data'!$D14),2)</f>
        <v>44932</v>
      </c>
      <c r="I26" t="str">
        <f>IFERROR(IF(LEN(DynamicMilestoneData[[#This Row],[Milestones]])=0,"",'Chart Data'!$C14),"")</f>
        <v/>
      </c>
    </row>
    <row r="27" spans="1:10" x14ac:dyDescent="0.3">
      <c r="G27" s="1" t="str">
        <f>IFERROR(IF(LEN('Chart Data'!D15)=0,"",IF(AND('Chart Data'!D15&lt;=$B$12,'Chart Data'!D15&gt;=$B$11-$D$11),'Chart Data'!E15,"")),"")</f>
        <v/>
      </c>
      <c r="H27" s="12">
        <f ca="1">IFERROR(IF(LEN(DynamicMilestoneData[[#This Row],[Milestones]])=0,$B$12,'Chart Data'!$D15),2)</f>
        <v>44932</v>
      </c>
      <c r="I27" t="str">
        <f>IFERROR(IF(LEN(DynamicMilestoneData[[#This Row],[Milestones]])=0,"",'Chart Data'!$C15),"")</f>
        <v/>
      </c>
    </row>
    <row r="28" spans="1:10" x14ac:dyDescent="0.3">
      <c r="G28" s="1" t="str">
        <f>IFERROR(IF(LEN('Chart Data'!D16)=0,"",IF(AND('Chart Data'!D16&lt;=$B$12,'Chart Data'!D16&gt;=$B$11-$D$11),'Chart Data'!E16,"")),"")</f>
        <v/>
      </c>
      <c r="H28" s="12">
        <f ca="1">IFERROR(IF(LEN(DynamicMilestoneData[[#This Row],[Milestones]])=0,$B$12,'Chart Data'!$D16),2)</f>
        <v>44932</v>
      </c>
      <c r="I28" t="str">
        <f>IFERROR(IF(LEN(DynamicMilestoneData[[#This Row],[Milestones]])=0,"",'Chart Data'!$C16),"")</f>
        <v/>
      </c>
    </row>
    <row r="29" spans="1:10" x14ac:dyDescent="0.3">
      <c r="G29" s="1" t="str">
        <f>IFERROR(IF(LEN('Chart Data'!D17)=0,"",IF(AND('Chart Data'!D17&lt;=$B$12,'Chart Data'!D17&gt;=$B$11-$D$11),'Chart Data'!E17,"")),"")</f>
        <v/>
      </c>
      <c r="H29" s="12">
        <f ca="1">IFERROR(IF(LEN(DynamicMilestoneData[[#This Row],[Milestones]])=0,$B$12,'Chart Data'!$D17),2)</f>
        <v>44932</v>
      </c>
      <c r="I29" t="str">
        <f>IFERROR(IF(LEN(DynamicMilestoneData[[#This Row],[Milestones]])=0,"",'Chart Data'!$C17),"")</f>
        <v/>
      </c>
    </row>
    <row r="30" spans="1:10" x14ac:dyDescent="0.3">
      <c r="G30" s="1" t="str">
        <f>IFERROR(IF(LEN('Chart Data'!D18)=0,"",IF(AND('Chart Data'!D18&lt;=$B$12,'Chart Data'!D18&gt;=$B$11-$D$11),'Chart Data'!E18,"")),"")</f>
        <v/>
      </c>
      <c r="H30" s="12">
        <f ca="1">IFERROR(IF(LEN(DynamicMilestoneData[[#This Row],[Milestones]])=0,$B$12,'Chart Data'!$D18),2)</f>
        <v>44932</v>
      </c>
      <c r="I30" t="str">
        <f>IFERROR(IF(LEN(DynamicMilestoneData[[#This Row],[Milestones]])=0,"",'Chart Data'!$C18),"")</f>
        <v/>
      </c>
    </row>
    <row r="31" spans="1:10" x14ac:dyDescent="0.3">
      <c r="G31" s="1" t="str">
        <f>IFERROR(IF(LEN('Chart Data'!D19)=0,"",IF(AND('Chart Data'!D19&lt;=$B$12,'Chart Data'!D19&gt;=$B$11-$D$11),'Chart Data'!E19,"")),"")</f>
        <v/>
      </c>
      <c r="H31" s="12">
        <f ca="1">IFERROR(IF(LEN(DynamicMilestoneData[[#This Row],[Milestones]])=0,$B$12,'Chart Data'!$D19),2)</f>
        <v>44932</v>
      </c>
      <c r="I31" t="str">
        <f>IFERROR(IF(LEN(DynamicMilestoneData[[#This Row],[Milestones]])=0,"",'Chart Data'!$C19),"")</f>
        <v/>
      </c>
    </row>
    <row r="32" spans="1:10" x14ac:dyDescent="0.3">
      <c r="A32" s="7" t="s">
        <v>73</v>
      </c>
      <c r="G32" s="1" t="str">
        <f>IFERROR(IF(LEN('Chart Data'!D20)=0,"",IF(AND('Chart Data'!D20&lt;=$B$12,'Chart Data'!D20&gt;=$B$11-$D$11),'Chart Data'!E20,"")),"")</f>
        <v/>
      </c>
      <c r="H32" s="12">
        <f ca="1">IFERROR(IF(LEN(DynamicMilestoneData[[#This Row],[Milestones]])=0,$B$12,'Chart Data'!$D20),2)</f>
        <v>44932</v>
      </c>
      <c r="I32" t="str">
        <f>IFERROR(IF(LEN(DynamicMilestoneData[[#This Row],[Milestones]])=0,"",'Chart Data'!$C20),"")</f>
        <v/>
      </c>
      <c r="J32" t="s">
        <v>48</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DD18E22D-778E-4A36-87D6-33BC45DCEA9A}">
  <ds:schemaRefs>
    <ds:schemaRef ds:uri="http://schemas.microsoft.com/sharepoint/v3/contenttype/forms"/>
  </ds:schemaRefs>
</ds:datastoreItem>
</file>

<file path=customXml/itemProps2.xml><?xml version="1.0" encoding="utf-8"?>
<ds:datastoreItem xmlns:ds="http://schemas.openxmlformats.org/officeDocument/2006/customXml" ds:itemID="{22657D24-D67D-49B4-904B-651262279F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39A6527-1226-4266-9840-DF12DD2325E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vt:lpstr>
      <vt:lpstr>Chart Data</vt:lpstr>
      <vt:lpstr>Gantt Chart</vt:lpstr>
      <vt:lpstr>Dynamic Chart Data Hidden</vt:lpstr>
      <vt:lpstr>Track_Today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2022-11-10T06:22:51Z</dcterms:created>
  <dcterms:modified xsi:type="dcterms:W3CDTF">2022-12-23T09:49:43Z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