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Charts" sheetId="2" r:id="rId4"/>
  </sheets>
  <definedNames>
    <definedName hidden="1" localSheetId="1" name="_xlnm._FilterDatabase">Charts!$S$1:$W$1000</definedName>
  </definedNames>
  <calcPr/>
</workbook>
</file>

<file path=xl/sharedStrings.xml><?xml version="1.0" encoding="utf-8"?>
<sst xmlns="http://schemas.openxmlformats.org/spreadsheetml/2006/main" count="573" uniqueCount="425">
  <si>
    <t>System Name</t>
  </si>
  <si>
    <t>Link to repository</t>
  </si>
  <si>
    <t>System Description</t>
  </si>
  <si>
    <t>Total Declarations</t>
  </si>
  <si>
    <t>Anonymous Declarations</t>
  </si>
  <si>
    <t>Local Declarations</t>
  </si>
  <si>
    <t>Nested Declarations</t>
  </si>
  <si>
    <t>Total References</t>
  </si>
  <si>
    <t>Local References</t>
  </si>
  <si>
    <t>Nested References</t>
  </si>
  <si>
    <t>System Type (Category)</t>
  </si>
  <si>
    <t>% Anonymous Declarations</t>
  </si>
  <si>
    <t>% Local Declarations</t>
  </si>
  <si>
    <t>% Local References</t>
  </si>
  <si>
    <t>%Nested Declarations</t>
  </si>
  <si>
    <t>% Nested References</t>
  </si>
  <si>
    <t>Evan Quan</t>
  </si>
  <si>
    <t>Eclipse JDT Core</t>
  </si>
  <si>
    <t>https://github.com/eclipse/eclipse.jdt.core</t>
  </si>
  <si>
    <t>Wow, how meta!</t>
  </si>
  <si>
    <t>Tool</t>
  </si>
  <si>
    <t>dropwizard</t>
  </si>
  <si>
    <t>https://github.com/dropwizard/dropwizard</t>
  </si>
  <si>
    <t>A damn simple library for building production-ready RESTful web services.</t>
  </si>
  <si>
    <t>Library</t>
  </si>
  <si>
    <t>Glassfish</t>
  </si>
  <si>
    <t>https://github.com/javaee/glassfish</t>
  </si>
  <si>
    <t>GlassFish is the reference implementation of Java EE.</t>
  </si>
  <si>
    <t>Guava</t>
  </si>
  <si>
    <t>https://github.com/google/guava</t>
  </si>
  <si>
    <t>Google core libraries for Java</t>
  </si>
  <si>
    <t>Netflix Concurrery Limits</t>
  </si>
  <si>
    <t>https://github.com/Netflix/concurrency-limits</t>
  </si>
  <si>
    <t>Java Library that implements and integrates concepts from TCP congestion control to auto-detect concurrency limits to achieve optimal throughput with optimal latency.</t>
  </si>
  <si>
    <t>Spring Framework</t>
  </si>
  <si>
    <t>https://github.com/spring-projects/spring-framework</t>
  </si>
  <si>
    <t>Core support for dependency injection, transaction management, web applications, data access, messaging, testing and more.</t>
  </si>
  <si>
    <t>Framework</t>
  </si>
  <si>
    <t>ZXing</t>
  </si>
  <si>
    <t>https://github.com/zxing/zxing</t>
  </si>
  <si>
    <t>ZXing ("Zebra Crossing") barcode scanning library for Java, Android</t>
  </si>
  <si>
    <t>Wikimedia Commons Android App</t>
  </si>
  <si>
    <t>https://github.com/commons-app/apps-android-commons</t>
  </si>
  <si>
    <t>Allows users to upload pictures from their Android phone/tablet to Wikimedia Commons.</t>
  </si>
  <si>
    <t>TEAMMATES</t>
  </si>
  <si>
    <t>https://github.com/TEAMMATES/teammates</t>
  </si>
  <si>
    <t>TEAMMATES is a free online tool for managing peer evaluations and other feedback paths of your students.</t>
  </si>
  <si>
    <t>Swagger</t>
  </si>
  <si>
    <t>https://github.com/swagger-api/swagger-core</t>
  </si>
  <si>
    <t>framework of API developer tools for the OpenAPI Specification</t>
  </si>
  <si>
    <t>Tyler Chow</t>
  </si>
  <si>
    <t>uCrop</t>
  </si>
  <si>
    <t>https://github.com/Yalantis/uCrop</t>
  </si>
  <si>
    <t xml:space="preserve">Image Cropping Library for Android
</t>
  </si>
  <si>
    <t>BlurKit</t>
  </si>
  <si>
    <t>https://github.com/wonderkiln/BlurKit-Android</t>
  </si>
  <si>
    <t xml:space="preserve">The missing Android blurring library. Fast blur-behind layout that parallels iOS.
</t>
  </si>
  <si>
    <t>bitcoinj</t>
  </si>
  <si>
    <t>https://github.com/bitcoinj/bitcoinj</t>
  </si>
  <si>
    <t>A library for working with Bitcoin</t>
  </si>
  <si>
    <t>MinecraftForge</t>
  </si>
  <si>
    <t>https://github.com/MinecraftForge/MinecraftForge</t>
  </si>
  <si>
    <t xml:space="preserve">Modifications to the Minecraft base files to assist in compatibility between mods.
</t>
  </si>
  <si>
    <t>Entertainment</t>
  </si>
  <si>
    <t>libstreaming</t>
  </si>
  <si>
    <t>https://github.com/fyhertz/libstreaming</t>
  </si>
  <si>
    <t xml:space="preserve">A solution for streaming H.264, H.263, AMR, AAC using RTP on Android
</t>
  </si>
  <si>
    <t>jbot</t>
  </si>
  <si>
    <t>https://github.com/ramswaroop/jbot</t>
  </si>
  <si>
    <t xml:space="preserve">Make Slack and Facebook Bots in Java.
</t>
  </si>
  <si>
    <t>Discord4J</t>
  </si>
  <si>
    <t>https://github.com/Discord4J/Discord4J</t>
  </si>
  <si>
    <t xml:space="preserve">Java interface for the Discord API
</t>
  </si>
  <si>
    <t>traccar</t>
  </si>
  <si>
    <t>https://github.com/tananaev/traccar</t>
  </si>
  <si>
    <t>Traccar GPS Tracking System</t>
  </si>
  <si>
    <t>Service</t>
  </si>
  <si>
    <t>ExoPlayer</t>
  </si>
  <si>
    <t>https://github.com/google/ExoPlayer</t>
  </si>
  <si>
    <t>An extensible media player for Android</t>
  </si>
  <si>
    <t>Open Realms of Stars</t>
  </si>
  <si>
    <t>https://github.com/tuomount/Open-Realms-of-Stars</t>
  </si>
  <si>
    <t>Open Realm of Stars is Open source 4X strategy game in stars. It is developed with Java language and it is should run almost every where Swing and Java 7 are available.</t>
  </si>
  <si>
    <t>Philip Dometita</t>
  </si>
  <si>
    <t>ExpectAnim</t>
  </si>
  <si>
    <t>https://github.com/florent37/ExpectAnim</t>
  </si>
  <si>
    <t>Describe your animation and run !</t>
  </si>
  <si>
    <t>MaterialDrawer</t>
  </si>
  <si>
    <t>https://github.com/mikepenz/MaterialDrawer</t>
  </si>
  <si>
    <t>The flexible, easy to use, all in one drawer library for your Android project.</t>
  </si>
  <si>
    <t>Horizon</t>
  </si>
  <si>
    <t>https://github.com/Yalantis/Horizon</t>
  </si>
  <si>
    <t xml:space="preserve"> Simple visual equaliser for Android</t>
  </si>
  <si>
    <t>AIrMapView</t>
  </si>
  <si>
    <t>https://github.com/airbnb/AirMapView</t>
  </si>
  <si>
    <t>A view abstraction to provide a map user interface with various underlying map providers</t>
  </si>
  <si>
    <t>Paper Onboarding Android</t>
  </si>
  <si>
    <t>https://github.com/Ramotion/paper-onboarding-android</t>
  </si>
  <si>
    <t>PaperOnboarding is a material design slider made by @Ramotion</t>
  </si>
  <si>
    <t>intense-orange</t>
  </si>
  <si>
    <t>https://github.com/ProjectLemon/intense-orange</t>
  </si>
  <si>
    <t xml:space="preserve">This is is a party game, if you couldn't tell from the title </t>
  </si>
  <si>
    <t>Spotlight</t>
  </si>
  <si>
    <t>https://github.com/TakuSemba/Spotlight</t>
  </si>
  <si>
    <t>Android Library that lights items for tutorials or walk-throughs etc...</t>
  </si>
  <si>
    <t>guitar-chords</t>
  </si>
  <si>
    <t>https://github.com/programmerr47/guitar-chords</t>
  </si>
  <si>
    <t>app for searching and watching chords for guitar songs</t>
  </si>
  <si>
    <t>Visualizer</t>
  </si>
  <si>
    <t>https://github.com/Taraxippus/Visualizer</t>
  </si>
  <si>
    <t>An OpenGL ES live wallpaper for Android visualizing the music played as bars.</t>
  </si>
  <si>
    <t>Phoenix</t>
  </si>
  <si>
    <t>https://github.com/Yalantis/Phoenix</t>
  </si>
  <si>
    <t>Phoenix Pull-to-Refresh</t>
  </si>
  <si>
    <t>Zheng Yang Toh</t>
  </si>
  <si>
    <t>jsoup</t>
  </si>
  <si>
    <t>https://github.com/jhy/jsoup</t>
  </si>
  <si>
    <t>Java HTML Parser, with best of DOM, CSS and jquery</t>
  </si>
  <si>
    <t>PermissionsDispatcher</t>
  </si>
  <si>
    <t>https://github.com/permissions-dispatcher/PermissionsDispatcher</t>
  </si>
  <si>
    <t>Simple annotation based API to handle runtime permissions</t>
  </si>
  <si>
    <t>Classy Shark</t>
  </si>
  <si>
    <t>https://github.com/google/android-classyshark</t>
  </si>
  <si>
    <t>Executables (apk, multi-dex, jar) browser for Android, Java and Kotlin</t>
  </si>
  <si>
    <t>JadX</t>
  </si>
  <si>
    <t>https://github.com/skylot/jadx</t>
  </si>
  <si>
    <t>Dex to Java decompiler</t>
  </si>
  <si>
    <t>LeakCanary</t>
  </si>
  <si>
    <t>https://github.com/square/leakcanary</t>
  </si>
  <si>
    <t>A memory leak detection library for Android and Java</t>
  </si>
  <si>
    <t>Jedis</t>
  </si>
  <si>
    <t>https://github.com/xetorthio/jedis</t>
  </si>
  <si>
    <t>A small redis java client</t>
  </si>
  <si>
    <t>Client</t>
  </si>
  <si>
    <t>Scribe Java</t>
  </si>
  <si>
    <t>https://github.com/scribejava/scribejava</t>
  </si>
  <si>
    <t>Simple OAuth library for Java</t>
  </si>
  <si>
    <t>Activiti</t>
  </si>
  <si>
    <t>https://github.com/Activiti/Activiti</t>
  </si>
  <si>
    <t>A lightweight business process management platform</t>
  </si>
  <si>
    <t>Material-CalendarView</t>
  </si>
  <si>
    <t>https://github.com/prolificinteractive/material-calendarview</t>
  </si>
  <si>
    <t xml:space="preserve">A Material design back port of Android's CalendarView </t>
  </si>
  <si>
    <t>Apereo CAS</t>
  </si>
  <si>
    <t>https://github.com/apereo/cas</t>
  </si>
  <si>
    <t>Enterprise single sign on system.</t>
  </si>
  <si>
    <t>System</t>
  </si>
  <si>
    <t>Benedict Mendoza</t>
  </si>
  <si>
    <t>Cognitive Foundry</t>
  </si>
  <si>
    <t>https://github.com/algorithmfoundry/Foundry</t>
  </si>
  <si>
    <t>Library for machine learning</t>
  </si>
  <si>
    <t>Nested Dec &gt; Anon Dec</t>
  </si>
  <si>
    <t>Ardor3d</t>
  </si>
  <si>
    <t>https://github.com/Renanse/Ardor3D</t>
  </si>
  <si>
    <t>3d graphics engine</t>
  </si>
  <si>
    <t>Graphics</t>
  </si>
  <si>
    <t xml:space="preserve">k </t>
  </si>
  <si>
    <t>libaums</t>
  </si>
  <si>
    <t>https://github.com/magnusja/libaums</t>
  </si>
  <si>
    <t>library for accessing USB storage devices on Android without rooting the device</t>
  </si>
  <si>
    <t xml:space="preserve">I will change the colour to uhhh yellow? </t>
  </si>
  <si>
    <t>WebCollector</t>
  </si>
  <si>
    <t>https://github.com/CrawlScript/WebCollector</t>
  </si>
  <si>
    <t>Provides simple interfaces for crawling the web</t>
  </si>
  <si>
    <t>JBake</t>
  </si>
  <si>
    <t>https://github.com/jbake-org/jbake</t>
  </si>
  <si>
    <t>static site/blog generator for developers and designers</t>
  </si>
  <si>
    <t>inspectIt</t>
  </si>
  <si>
    <t>https://github.com/inspectIT/inspectIT</t>
  </si>
  <si>
    <t>application performance management tool for analyzing Java applications</t>
  </si>
  <si>
    <t>openCMS-core</t>
  </si>
  <si>
    <t>https://github.com/alkacon/opencms-core</t>
  </si>
  <si>
    <t>content management system (big file)</t>
  </si>
  <si>
    <t>google auth library</t>
  </si>
  <si>
    <t>https://github.com/google/google-auth-library-java</t>
  </si>
  <si>
    <t>An identity tool that provides secure user authentication</t>
  </si>
  <si>
    <t>talon for twitter</t>
  </si>
  <si>
    <t>https://github.com/klinker24/Talon-for-Twitter</t>
  </si>
  <si>
    <t>Android app for browsing twitter</t>
  </si>
  <si>
    <t>Omni-Notes</t>
  </si>
  <si>
    <t>https://github.com/federicoiosue/Omni-Notes</t>
  </si>
  <si>
    <t>Note taking app for android</t>
  </si>
  <si>
    <t>Matthew Buhler</t>
  </si>
  <si>
    <t>Mockito</t>
  </si>
  <si>
    <t>https://github.com/mockito/mockito</t>
  </si>
  <si>
    <t>Unit Testing in Java</t>
  </si>
  <si>
    <t>WebMagic</t>
  </si>
  <si>
    <t>https://github.com/code4craft/webmagic</t>
  </si>
  <si>
    <t>Web crawler</t>
  </si>
  <si>
    <t>Pinpoint</t>
  </si>
  <si>
    <t>https://github.com/naver/pinpoint</t>
  </si>
  <si>
    <t>Application performance management tool for large scale distributed systems written in java</t>
  </si>
  <si>
    <t>Null Away</t>
  </si>
  <si>
    <t>https://github.com/uber/NullAway</t>
  </si>
  <si>
    <t>A tool to help eliminate NullPointerExceptions (NPEs) in your Java code with low build-time overhead</t>
  </si>
  <si>
    <t>Metrics</t>
  </si>
  <si>
    <t>https://github.com/dropwizard/metrics</t>
  </si>
  <si>
    <t>Capturing JVM- and application-level metrics. So you know what's going on.</t>
  </si>
  <si>
    <t>Rebound</t>
  </si>
  <si>
    <t>https://github.com/facebook/rebound</t>
  </si>
  <si>
    <t xml:space="preserve">
A Java library that models spring dynamics and adds real world physics to your app</t>
  </si>
  <si>
    <t>Redission</t>
  </si>
  <si>
    <t>https://github.com/redisson/redisson</t>
  </si>
  <si>
    <t>distributed Java objects and services (Set, Multimap, SortedSet, Map, List, Queue, BlockingQueue, Deque, BlockingDeque, Semaphore, Lock, AtomicLong, Map Reduce, Publish / Subscribe, Bloom filter, Spring Cache, Executor service, Tomcat Session Manager, Scheduler service, JCache API) on top of Redis server. Rich Redis client</t>
  </si>
  <si>
    <t>Caffeine</t>
  </si>
  <si>
    <t>https://github.com/ben-manes/caffeine</t>
  </si>
  <si>
    <t>A high performance caching library for java 8</t>
  </si>
  <si>
    <t>Moshi</t>
  </si>
  <si>
    <t>https://github.com/square/moshi</t>
  </si>
  <si>
    <t xml:space="preserve">A modern JSON library for Android and Java. </t>
  </si>
  <si>
    <t>Error-prone</t>
  </si>
  <si>
    <t>https://github.com/google/error-prone</t>
  </si>
  <si>
    <t xml:space="preserve">Catch common Java mistakes as compile-time errors </t>
  </si>
  <si>
    <t xml:space="preserve">Tool </t>
  </si>
  <si>
    <t>Dominic Demierre</t>
  </si>
  <si>
    <t>JSON in Java</t>
  </si>
  <si>
    <t>https://github.com/stleary/JSON-java</t>
  </si>
  <si>
    <t>A reference implementation of a JSON package in Java.</t>
  </si>
  <si>
    <t>JavaMelody</t>
  </si>
  <si>
    <t>https://github.com/javamelody/javamelody</t>
  </si>
  <si>
    <t>Monitor Java or Java EE applications in QA and production environments.</t>
  </si>
  <si>
    <t>JavaCPP</t>
  </si>
  <si>
    <t>https://github.com/bytedeco/javacpp</t>
  </si>
  <si>
    <t>Provides efficient access to native C++ inside Java.</t>
  </si>
  <si>
    <t>JavaVerbalExpressions</t>
  </si>
  <si>
    <t>https://github.com/VerbalExpressions/JavaVerbalExpressions</t>
  </si>
  <si>
    <t>A library that helps to construct difficult regular expressions.</t>
  </si>
  <si>
    <t>MongoDB Java Driver</t>
  </si>
  <si>
    <t>https://github.com/mongodb/mongo-java-driver</t>
  </si>
  <si>
    <t>Provides both synchronous and asynchronous interaction with MongoDB.</t>
  </si>
  <si>
    <t>java-apns</t>
  </si>
  <si>
    <t>https://github.com/notnoop/java-apns</t>
  </si>
  <si>
    <t>Java client for Apple Push Notification service (APNs).</t>
  </si>
  <si>
    <t>OkHttp</t>
  </si>
  <si>
    <t>https://github.com/square/okhttp</t>
  </si>
  <si>
    <t>An HTTP &amp; HTTP/2 client for Android and Java applications.</t>
  </si>
  <si>
    <t>API Client for Docker</t>
  </si>
  <si>
    <t>https://github.com/docker-java/docker-java</t>
  </si>
  <si>
    <t>Provides a way to run applications securely isolated in a container, packaged with all its dependencies and libraries.</t>
  </si>
  <si>
    <t>GraphQL</t>
  </si>
  <si>
    <t>https://github.com/graphql-java/graphql-java</t>
  </si>
  <si>
    <t>A query language and execution engine tied to any backend service.</t>
  </si>
  <si>
    <t>Unirest</t>
  </si>
  <si>
    <t>https://github.com/Kong/unirest-java</t>
  </si>
  <si>
    <t>Lightweight HTTP client library.</t>
  </si>
  <si>
    <t>Mona Agh</t>
  </si>
  <si>
    <t>MaterialViewPager</t>
  </si>
  <si>
    <t>https://github.com/florent37/MaterialViewPager</t>
  </si>
  <si>
    <t>A material design view pager easy to use library</t>
  </si>
  <si>
    <t>logger</t>
  </si>
  <si>
    <t>https://github.com/orhanobut/logger</t>
  </si>
  <si>
    <t>simple, pretty and powerfull logger for android</t>
  </si>
  <si>
    <t>libgdx</t>
  </si>
  <si>
    <t>https://github.com/libgdx/libgdx</t>
  </si>
  <si>
    <t>Desktop/android/HTML5/IOS java game development framework</t>
  </si>
  <si>
    <t>realm-java</t>
  </si>
  <si>
    <t>https://github.com/realm/realm-java</t>
  </si>
  <si>
    <t>A real is a mobile database: a replacement for SQLite and ORMs</t>
  </si>
  <si>
    <t>Database</t>
  </si>
  <si>
    <t>Spring-boot</t>
  </si>
  <si>
    <t>https://github.com/spring-projects/spring-boot</t>
  </si>
  <si>
    <t>Spring Boot</t>
  </si>
  <si>
    <t>CoreNLP</t>
  </si>
  <si>
    <t>https://github.com/stanfordnlp/CoreNLP</t>
  </si>
  <si>
    <t>Standford coreNLP: A java suite of core NLP tools</t>
  </si>
  <si>
    <t>Mosby</t>
  </si>
  <si>
    <t>https://github.com/sockeqwe/mosby</t>
  </si>
  <si>
    <t>A model-view-presenter/model-view-intent library for modern android apps</t>
  </si>
  <si>
    <t>WiliamChart</t>
  </si>
  <si>
    <t>https://github.com/diogobernardino/WilliamChart</t>
  </si>
  <si>
    <t>Android library to create charts</t>
  </si>
  <si>
    <t>requery</t>
  </si>
  <si>
    <t>https://github.com/requery/requery</t>
  </si>
  <si>
    <t>requery - modern SQL based query and persistence for java/kotlin/Android</t>
  </si>
  <si>
    <t>Side-Menu.Android</t>
  </si>
  <si>
    <t>https://github.com/Yalantis/Side-Menu.Android</t>
  </si>
  <si>
    <t>Side menu with some categories to choose</t>
  </si>
  <si>
    <t>Marcello Di Benedetto</t>
  </si>
  <si>
    <t xml:space="preserve">Bytecode viewer </t>
  </si>
  <si>
    <t>https://github.com/Konloch/bytecode-viewer</t>
  </si>
  <si>
    <t>A Java 8 and Android reverse engineering suite</t>
  </si>
  <si>
    <t xml:space="preserve">FredBoat Discord Bot </t>
  </si>
  <si>
    <t>https://github.com/Frederikam/FredBoat</t>
  </si>
  <si>
    <t xml:space="preserve">A Discord music bot </t>
  </si>
  <si>
    <t>JUnit 4</t>
  </si>
  <si>
    <t>https://github.com/junit-team/junit4</t>
  </si>
  <si>
    <t>A programmer-oriented testing framework for java</t>
  </si>
  <si>
    <t>NewPipe</t>
  </si>
  <si>
    <t>https://github.com/TeamNewPipe/NewPipe</t>
  </si>
  <si>
    <t>A lightweight youtube frontend for android</t>
  </si>
  <si>
    <t>Bukkit</t>
  </si>
  <si>
    <t>https://github.com/Bukkit/Bukkit</t>
  </si>
  <si>
    <t>Minecraft mod API</t>
  </si>
  <si>
    <t>The Algorithms</t>
  </si>
  <si>
    <t>https://github.com/TheAlgorithms/Java</t>
  </si>
  <si>
    <t>All algorithms implemented in Java</t>
  </si>
  <si>
    <t>Java Design Patterns</t>
  </si>
  <si>
    <t>https://github.com/iluwatar/java-design-patterns</t>
  </si>
  <si>
    <t>Design patterns implemeted in java</t>
  </si>
  <si>
    <t>Java to Objective C translator</t>
  </si>
  <si>
    <t>https://github.com/google/j2objc</t>
  </si>
  <si>
    <t>A Java to IOS Objective - C tranlation tool and runtime</t>
  </si>
  <si>
    <t>Junit 5</t>
  </si>
  <si>
    <t>https://github.com/junit-team/junit5</t>
  </si>
  <si>
    <t>The next generation of JUnit</t>
  </si>
  <si>
    <t>Dagger</t>
  </si>
  <si>
    <t>https://github.com/square/dagger</t>
  </si>
  <si>
    <t>A fast dependency injector for Android and Java</t>
  </si>
  <si>
    <t>Osagie Omigie</t>
  </si>
  <si>
    <t xml:space="preserve">javapoet </t>
  </si>
  <si>
    <t>https://github.com/square/javapoet</t>
  </si>
  <si>
    <t xml:space="preserve">A java API for generating .java source files </t>
  </si>
  <si>
    <t>pacampbell</t>
  </si>
  <si>
    <t>https://github.com/pacampbell/Game</t>
  </si>
  <si>
    <t>Java 2D game library</t>
  </si>
  <si>
    <t xml:space="preserve">GameArena </t>
  </si>
  <si>
    <t>https://github.com/finneyj/GameArena</t>
  </si>
  <si>
    <t xml:space="preserve">A simple 2D oriented graphics system </t>
  </si>
  <si>
    <t>emoji-java</t>
  </si>
  <si>
    <t>https://github.com/vdurmont/emoji-java</t>
  </si>
  <si>
    <t>A lightweight java library that helps you use Emojis in your java applications</t>
  </si>
  <si>
    <t>J2V8</t>
  </si>
  <si>
    <t>https://github.com/eclipsesource/J2V8</t>
  </si>
  <si>
    <t xml:space="preserve">A set of java bindings for V8. J2V8 focuses on performance and tight integration with V8 </t>
  </si>
  <si>
    <t>stripe</t>
  </si>
  <si>
    <t>https://github.com/stripe/stripe-java</t>
  </si>
  <si>
    <t>Java library for the Stripe API</t>
  </si>
  <si>
    <t>jMonkeyEngine</t>
  </si>
  <si>
    <t>https://github.com/jMonkeyEngine/jmonkeyengine</t>
  </si>
  <si>
    <t xml:space="preserve">A complete 3D game development suite written purely in java </t>
  </si>
  <si>
    <t>beatoraja</t>
  </si>
  <si>
    <t>https://github.com/exch-bms2/beatoraja</t>
  </si>
  <si>
    <t>Cross platform rhythm game based on java and libGDX</t>
  </si>
  <si>
    <t>OpenRefine</t>
  </si>
  <si>
    <t>https://github.com/OpenRefine/OpenRefine</t>
  </si>
  <si>
    <t xml:space="preserve">Open source power tool for working with messy data and improving it </t>
  </si>
  <si>
    <t>jsprit</t>
  </si>
  <si>
    <t>https://github.com/graphhopper/jsprit</t>
  </si>
  <si>
    <t>jsprit is a java based, open source toolkit for solving rich vehicle routing problems</t>
  </si>
  <si>
    <t>OUR REPO</t>
  </si>
  <si>
    <t>outliers are not easy to distinguish</t>
  </si>
  <si>
    <t>avg without outliers = 0.02%</t>
  </si>
  <si>
    <t>avg without outliers = 14.92%</t>
  </si>
  <si>
    <t>Totals</t>
  </si>
  <si>
    <t>avg without outliers = 19.57%</t>
  </si>
  <si>
    <t>median without outliers = 0%</t>
  </si>
  <si>
    <t xml:space="preserve">median without outliers = 12.44% </t>
  </si>
  <si>
    <t>median without outliers = 15.09%</t>
  </si>
  <si>
    <t>percents are fairly equally distributed</t>
  </si>
  <si>
    <t>Number of Systems where numAnonDeclarations &gt; numNestedDeclarations</t>
  </si>
  <si>
    <t>Number of Systems where numAnonDeclarations &lt; numNestedDeclarations</t>
  </si>
  <si>
    <t>Number of Systems that use Local Types</t>
  </si>
  <si>
    <t>Cells Remaining to be filled in</t>
  </si>
  <si>
    <t>Total # of tools</t>
  </si>
  <si>
    <t>Total # of Library</t>
  </si>
  <si>
    <t>Total # of Entertainment</t>
  </si>
  <si>
    <t>Total # of Graphics</t>
  </si>
  <si>
    <t>Total # of Framework</t>
  </si>
  <si>
    <t>Total # of Database</t>
  </si>
  <si>
    <t>Total # of Client</t>
  </si>
  <si>
    <t>Total # of service</t>
  </si>
  <si>
    <t>Total # of system</t>
  </si>
  <si>
    <t># of unclassified</t>
  </si>
  <si>
    <t>x &lt;1000 Total Declarations</t>
  </si>
  <si>
    <t>Anonymous Declaration Percent</t>
  </si>
  <si>
    <t>Local Declaration %</t>
  </si>
  <si>
    <t>Nested Declaration %</t>
  </si>
  <si>
    <t>Average Anononymous Declaration %</t>
  </si>
  <si>
    <t>Average Local Declaration %</t>
  </si>
  <si>
    <t>Average Nested Declaration %</t>
  </si>
  <si>
    <t>average with outliers = 22.16%</t>
  </si>
  <si>
    <t>average with outliers = 0.54%</t>
  </si>
  <si>
    <t>average with outliers = 13.57%</t>
  </si>
  <si>
    <t>median with outliers = 17.84%</t>
  </si>
  <si>
    <t>median with outliers = 0</t>
  </si>
  <si>
    <t>median with outliers = 11.2%</t>
  </si>
  <si>
    <t>average without outliers = 18.22%</t>
  </si>
  <si>
    <t>average without outliers = 0.05%</t>
  </si>
  <si>
    <t>average without outlier = 11.81%</t>
  </si>
  <si>
    <t>median without outliers = 15.83%</t>
  </si>
  <si>
    <t>mdian without outliers = 0</t>
  </si>
  <si>
    <t>median without outlier = 9.8%</t>
  </si>
  <si>
    <t>All Other References</t>
  </si>
  <si>
    <t>Snall</t>
  </si>
  <si>
    <t>Assignment</t>
  </si>
  <si>
    <t>Anonymous Declarations Percentage</t>
  </si>
  <si>
    <t>Local Declarations Percentage</t>
  </si>
  <si>
    <t>Nested Declarations Percentage</t>
  </si>
  <si>
    <t>Summary of Types</t>
  </si>
  <si>
    <t>All Other Declarations</t>
  </si>
  <si>
    <t>Values</t>
  </si>
  <si>
    <t>Small</t>
  </si>
  <si>
    <t>Percentage</t>
  </si>
  <si>
    <t>1000 &lt;= x &lt; 2000</t>
  </si>
  <si>
    <t>average with outliers = 25.56%</t>
  </si>
  <si>
    <t>avg with outliers = 0.34%</t>
  </si>
  <si>
    <t>avg with outliers = 20.88%</t>
  </si>
  <si>
    <t>median with outliers = 14.64</t>
  </si>
  <si>
    <t>median with outliers = 0%</t>
  </si>
  <si>
    <t>median with outliers = 9.84%</t>
  </si>
  <si>
    <t>average without outliers = 11.42%</t>
  </si>
  <si>
    <t>avg without outliers = 0.03%</t>
  </si>
  <si>
    <t>avg without outliers =  6.33%</t>
  </si>
  <si>
    <t>median without outliers = 12.69%</t>
  </si>
  <si>
    <t xml:space="preserve">median without outliers = 0% </t>
  </si>
  <si>
    <t>median without outliers = 6.38%</t>
  </si>
  <si>
    <t>half data is outlier</t>
  </si>
  <si>
    <t>2000&lt;= x &lt; 3000</t>
  </si>
  <si>
    <t>not enough sample size</t>
  </si>
  <si>
    <t>Should we group this with 1000&lt;=x&lt;2000?</t>
  </si>
  <si>
    <t>I guess so? I was thinking we just ignore it</t>
  </si>
  <si>
    <t>not enough sample size I think</t>
  </si>
  <si>
    <t>x &gt;= 3000</t>
  </si>
  <si>
    <r>
      <rPr>
        <b/>
        <color rgb="FFE06666"/>
      </rPr>
      <t>Red</t>
    </r>
    <r>
      <rPr>
        <b/>
      </rPr>
      <t xml:space="preserve"> </t>
    </r>
    <r>
      <t>= outlier</t>
    </r>
  </si>
  <si>
    <t>average with outliers = 0.55%</t>
  </si>
  <si>
    <r>
      <t xml:space="preserve">
</t>
    </r>
    <r>
      <rPr>
        <sz val="9.0"/>
      </rPr>
      <t>average with outliers = 24.24%</t>
    </r>
  </si>
  <si>
    <t>average without outliers = 11.63%</t>
  </si>
  <si>
    <t xml:space="preserve">median with outliers = 0.24% </t>
  </si>
  <si>
    <t xml:space="preserve">median with outliers = 26.80% </t>
  </si>
  <si>
    <t>median with outliers = 12.82%</t>
  </si>
  <si>
    <t>average without outliers = 0.10%</t>
  </si>
  <si>
    <t>average without outliers = 29.48%</t>
  </si>
  <si>
    <t>median without outliers = 12.37%</t>
  </si>
  <si>
    <t>median with outliers = 0.06%</t>
  </si>
  <si>
    <t>median without outliers = 29.51%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</si>
</sst>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/>
    <font>
      <color rgb="FF353535"/>
      <name val="Arial"/>
    </font>
    <font>
      <sz val="11.0"/>
      <color rgb="FF000000"/>
      <name val="Inconsolata"/>
    </font>
    <font>
      <u/>
      <color rgb="FF0000FF"/>
    </font>
    <font>
      <u/>
      <color rgb="FF0000FF"/>
    </font>
    <font>
      <sz val="10.0"/>
    </font>
    <font>
      <u/>
      <color rgb="FF0000FF"/>
    </font>
    <font>
      <u/>
      <color rgb="FF0000FF"/>
    </font>
    <font>
      <sz val="11.0"/>
      <color rgb="FF000000"/>
      <name val="Arial"/>
    </font>
    <font>
      <sz val="11.0"/>
    </font>
    <font>
      <sz val="11.0"/>
      <name val="Arial"/>
    </font>
    <font>
      <color rgb="FF000000"/>
      <name val="Arial"/>
    </font>
    <font>
      <u/>
      <color rgb="FF0000FF"/>
    </font>
    <font>
      <u/>
      <color rgb="FF0000FF"/>
    </font>
    <font>
      <sz val="11.0"/>
      <color rgb="FF000000"/>
      <name val="Calibri"/>
    </font>
    <font>
      <u/>
      <color rgb="FF0000FF"/>
    </font>
    <font>
      <u/>
      <color rgb="FF0000FF"/>
    </font>
    <font>
      <color rgb="FF000000"/>
      <name val="'Arial'"/>
    </font>
    <font>
      <u/>
      <color rgb="FF1155CC"/>
      <name val="'Arial'"/>
    </font>
    <font>
      <name val="Arial"/>
    </font>
    <font>
      <u/>
      <color rgb="FF1155CC"/>
      <name val="Arial"/>
    </font>
    <font>
      <b/>
    </font>
  </fonts>
  <fills count="18">
    <fill>
      <patternFill patternType="none"/>
    </fill>
    <fill>
      <patternFill patternType="lightGray"/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38761D"/>
        <bgColor rgb="FF38761D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3C78D8"/>
        <bgColor rgb="FF3C78D8"/>
      </patternFill>
    </fill>
    <fill>
      <patternFill patternType="solid">
        <fgColor rgb="FF8E7CC3"/>
        <bgColor rgb="FF8E7CC3"/>
      </patternFill>
    </fill>
    <fill>
      <patternFill patternType="solid">
        <fgColor rgb="FFC27BA0"/>
        <bgColor rgb="FFC27BA0"/>
      </patternFill>
    </fill>
    <fill>
      <patternFill patternType="solid">
        <fgColor rgb="FFFFFF00"/>
        <bgColor rgb="FFFFFF00"/>
      </patternFill>
    </fill>
    <fill>
      <patternFill patternType="solid">
        <fgColor rgb="FFCC4125"/>
        <bgColor rgb="FFCC4125"/>
      </patternFill>
    </fill>
    <fill>
      <patternFill patternType="solid">
        <fgColor rgb="FFD0E0E3"/>
        <bgColor rgb="FFD0E0E3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3">
    <border/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2" fontId="2" numFmtId="0" xfId="0" applyAlignment="1" applyFill="1" applyFont="1">
      <alignment horizontal="left" readingOrder="0" shrinkToFit="0" wrapText="1"/>
    </xf>
    <xf borderId="0" fillId="0" fontId="1" numFmtId="0" xfId="0" applyAlignment="1" applyFont="1">
      <alignment readingOrder="0" shrinkToFit="0" wrapText="1"/>
    </xf>
    <xf borderId="0" fillId="3" fontId="3" numFmtId="0" xfId="0" applyAlignment="1" applyFill="1" applyFont="1">
      <alignment readingOrder="0" shrinkToFit="0" wrapText="1"/>
    </xf>
    <xf borderId="0" fillId="0" fontId="1" numFmtId="0" xfId="0" applyAlignment="1" applyFont="1">
      <alignment shrinkToFit="0" vertical="center" wrapText="1"/>
    </xf>
    <xf borderId="0" fillId="4" fontId="1" numFmtId="0" xfId="0" applyAlignment="1" applyFill="1" applyFont="1">
      <alignment readingOrder="0" shrinkToFit="0" vertical="center" wrapText="1"/>
    </xf>
    <xf borderId="0" fillId="4" fontId="4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3" fontId="1" numFmtId="0" xfId="0" applyAlignment="1" applyFont="1">
      <alignment horizontal="center" shrinkToFit="0" vertical="center" wrapText="1"/>
    </xf>
    <xf borderId="0" fillId="3" fontId="3" numFmtId="0" xfId="0" applyAlignment="1" applyFont="1">
      <alignment horizontal="center" vertical="center"/>
    </xf>
    <xf borderId="0" fillId="5" fontId="1" numFmtId="0" xfId="0" applyAlignment="1" applyFont="1">
      <alignment horizontal="center" vertical="center"/>
    </xf>
    <xf borderId="0" fillId="6" fontId="1" numFmtId="0" xfId="0" applyAlignment="1" applyFill="1" applyFont="1">
      <alignment horizontal="center" shrinkToFit="0" vertical="center" wrapText="1"/>
    </xf>
    <xf borderId="0" fillId="7" fontId="1" numFmtId="0" xfId="0" applyAlignment="1" applyFill="1" applyFont="1">
      <alignment readingOrder="0" shrinkToFit="0" vertical="center" wrapText="1"/>
    </xf>
    <xf borderId="0" fillId="7" fontId="5" numFmtId="0" xfId="0" applyAlignment="1" applyFont="1">
      <alignment readingOrder="0" shrinkToFit="0" vertical="center" wrapText="1"/>
    </xf>
    <xf borderId="0" fillId="7" fontId="6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7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/>
    </xf>
    <xf borderId="0" fillId="6" fontId="1" numFmtId="0" xfId="0" applyAlignment="1" applyFont="1">
      <alignment readingOrder="0" shrinkToFit="0" wrapText="1"/>
    </xf>
    <xf borderId="0" fillId="6" fontId="1" numFmtId="0" xfId="0" applyAlignment="1" applyFont="1">
      <alignment readingOrder="0" shrinkToFit="0" wrapText="1"/>
    </xf>
    <xf borderId="0" fillId="8" fontId="1" numFmtId="0" xfId="0" applyAlignment="1" applyFill="1" applyFont="1">
      <alignment readingOrder="0" shrinkToFit="0" vertical="center" wrapText="1"/>
    </xf>
    <xf borderId="0" fillId="8" fontId="8" numFmtId="0" xfId="0" applyAlignment="1" applyFont="1">
      <alignment readingOrder="0" shrinkToFit="0" vertical="center" wrapText="1"/>
    </xf>
    <xf borderId="0" fillId="8" fontId="9" numFmtId="0" xfId="0" applyAlignment="1" applyFont="1">
      <alignment readingOrder="0"/>
    </xf>
    <xf borderId="0" fillId="8" fontId="10" numFmtId="0" xfId="0" applyAlignment="1" applyFont="1">
      <alignment readingOrder="0" shrinkToFit="0" vertical="center" wrapText="1"/>
    </xf>
    <xf borderId="0" fillId="8" fontId="9" numFmtId="0" xfId="0" applyAlignment="1" applyFont="1">
      <alignment readingOrder="0" shrinkToFit="0" wrapText="1"/>
    </xf>
    <xf borderId="1" fillId="0" fontId="1" numFmtId="0" xfId="0" applyAlignment="1" applyBorder="1" applyFont="1">
      <alignment horizontal="center" shrinkToFit="0" vertical="center" wrapText="1"/>
    </xf>
    <xf borderId="0" fillId="8" fontId="9" numFmtId="0" xfId="0" applyAlignment="1" applyFont="1">
      <alignment readingOrder="0" shrinkToFit="0" vertical="center" wrapText="1"/>
    </xf>
    <xf borderId="0" fillId="8" fontId="11" numFmtId="0" xfId="0" applyAlignment="1" applyFont="1">
      <alignment readingOrder="0" shrinkToFit="0" vertical="center" wrapText="1"/>
    </xf>
    <xf borderId="0" fillId="8" fontId="12" numFmtId="0" xfId="0" applyAlignment="1" applyFont="1">
      <alignment readingOrder="0" shrinkToFit="0" wrapText="1"/>
    </xf>
    <xf borderId="0" fillId="9" fontId="1" numFmtId="0" xfId="0" applyAlignment="1" applyFill="1" applyFont="1">
      <alignment readingOrder="0" shrinkToFit="0" vertical="center" wrapText="1"/>
    </xf>
    <xf borderId="0" fillId="9" fontId="13" numFmtId="0" xfId="0" applyAlignment="1" applyFont="1">
      <alignment readingOrder="0" shrinkToFit="0" vertical="center" wrapText="1"/>
    </xf>
    <xf borderId="0" fillId="9" fontId="6" numFmtId="0" xfId="0" applyAlignment="1" applyFont="1">
      <alignment readingOrder="0" shrinkToFit="0" vertical="center" wrapText="1"/>
    </xf>
    <xf borderId="0" fillId="10" fontId="1" numFmtId="0" xfId="0" applyAlignment="1" applyFill="1" applyFont="1">
      <alignment readingOrder="0" shrinkToFit="0" vertical="center" wrapText="1"/>
    </xf>
    <xf borderId="0" fillId="10" fontId="14" numFmtId="0" xfId="0" applyAlignment="1" applyFont="1">
      <alignment readingOrder="0" shrinkToFit="0" vertical="center" wrapText="1"/>
    </xf>
    <xf borderId="0" fillId="10" fontId="15" numFmtId="0" xfId="0" applyAlignment="1" applyFont="1">
      <alignment horizontal="right" readingOrder="0" shrinkToFit="0" vertical="bottom" wrapText="0"/>
    </xf>
    <xf borderId="0" fillId="10" fontId="15" numFmtId="0" xfId="0" applyAlignment="1" applyFont="1">
      <alignment readingOrder="0" shrinkToFit="0" vertical="bottom" wrapText="0"/>
    </xf>
    <xf borderId="1" fillId="6" fontId="1" numFmtId="0" xfId="0" applyAlignment="1" applyBorder="1" applyFont="1">
      <alignment horizontal="center" shrinkToFit="0" vertical="center" wrapText="1"/>
    </xf>
    <xf borderId="0" fillId="11" fontId="1" numFmtId="0" xfId="0" applyAlignment="1" applyFill="1" applyFont="1">
      <alignment readingOrder="0" shrinkToFit="0" vertical="center" wrapText="1"/>
    </xf>
    <xf borderId="0" fillId="11" fontId="16" numFmtId="0" xfId="0" applyAlignment="1" applyFont="1">
      <alignment readingOrder="0"/>
    </xf>
    <xf borderId="0" fillId="11" fontId="17" numFmtId="0" xfId="0" applyAlignment="1" applyFont="1">
      <alignment readingOrder="0" shrinkToFit="0" vertical="center" wrapText="1"/>
    </xf>
    <xf borderId="0" fillId="7" fontId="18" numFmtId="0" xfId="0" applyAlignment="1" applyFont="1">
      <alignment readingOrder="0"/>
    </xf>
    <xf borderId="0" fillId="7" fontId="19" numFmtId="0" xfId="0" applyAlignment="1" applyFont="1">
      <alignment readingOrder="0"/>
    </xf>
    <xf borderId="0" fillId="7" fontId="1" numFmtId="0" xfId="0" applyAlignment="1" applyFont="1">
      <alignment readingOrder="0"/>
    </xf>
    <xf borderId="0" fillId="12" fontId="1" numFmtId="0" xfId="0" applyAlignment="1" applyFill="1" applyFont="1">
      <alignment readingOrder="0" shrinkToFit="0" vertical="center" wrapText="1"/>
    </xf>
    <xf borderId="0" fillId="3" fontId="9" numFmtId="0" xfId="0" applyFont="1"/>
    <xf borderId="0" fillId="0" fontId="3" numFmtId="0" xfId="0" applyAlignment="1" applyFont="1">
      <alignment readingOrder="0" shrinkToFit="0" wrapText="1"/>
    </xf>
    <xf borderId="0" fillId="0" fontId="20" numFmtId="0" xfId="0" applyAlignment="1" applyFont="1">
      <alignment shrinkToFit="0" wrapText="1"/>
    </xf>
    <xf borderId="0" fillId="3" fontId="9" numFmtId="0" xfId="0" applyAlignment="1" applyFont="1">
      <alignment horizontal="right" vertical="bottom"/>
    </xf>
    <xf borderId="0" fillId="6" fontId="3" numFmtId="0" xfId="0" applyAlignment="1" applyFont="1">
      <alignment shrinkToFit="0" vertical="bottom" wrapText="1"/>
    </xf>
    <xf borderId="0" fillId="0" fontId="20" numFmtId="0" xfId="0" applyAlignment="1" applyFont="1">
      <alignment horizontal="right" shrinkToFit="0" wrapText="1"/>
    </xf>
    <xf borderId="0" fillId="0" fontId="20" numFmtId="0" xfId="0" applyAlignment="1" applyFont="1">
      <alignment vertical="bottom"/>
    </xf>
    <xf borderId="0" fillId="0" fontId="20" numFmtId="0" xfId="0" applyAlignment="1" applyFont="1">
      <alignment shrinkToFit="0" vertical="bottom" wrapText="1"/>
    </xf>
    <xf borderId="0" fillId="0" fontId="20" numFmtId="0" xfId="0" applyAlignment="1" applyFont="1">
      <alignment readingOrder="0" shrinkToFit="0" vertical="bottom" wrapText="1"/>
    </xf>
    <xf borderId="0" fillId="0" fontId="21" numFmtId="0" xfId="0" applyAlignment="1" applyFont="1">
      <alignment vertical="bottom"/>
    </xf>
    <xf borderId="0" fillId="0" fontId="20" numFmtId="0" xfId="0" applyAlignment="1" applyFont="1">
      <alignment horizontal="right" vertical="bottom"/>
    </xf>
    <xf borderId="0" fillId="13" fontId="1" numFmtId="0" xfId="0" applyAlignment="1" applyFill="1" applyFont="1">
      <alignment readingOrder="0" shrinkToFit="0" vertical="center" wrapText="1"/>
    </xf>
    <xf borderId="0" fillId="4" fontId="1" numFmtId="0" xfId="0" applyAlignment="1" applyFont="1">
      <alignment shrinkToFit="0" vertical="center" wrapText="1"/>
    </xf>
    <xf borderId="0" fillId="0" fontId="1" numFmtId="0" xfId="0" applyAlignment="1" applyFont="1">
      <alignment readingOrder="0"/>
    </xf>
    <xf borderId="0" fillId="14" fontId="1" numFmtId="0" xfId="0" applyFill="1" applyFont="1"/>
    <xf borderId="0" fillId="3" fontId="22" numFmtId="0" xfId="0" applyAlignment="1" applyFont="1">
      <alignment horizontal="left" readingOrder="0" shrinkToFit="0" vertical="center" wrapText="1"/>
    </xf>
    <xf borderId="2" fillId="3" fontId="22" numFmtId="0" xfId="0" applyAlignment="1" applyBorder="1" applyFont="1">
      <alignment horizontal="left" readingOrder="0" shrinkToFit="0" vertical="center" wrapText="1"/>
    </xf>
    <xf borderId="2" fillId="3" fontId="22" numFmtId="0" xfId="0" applyAlignment="1" applyBorder="1" applyFont="1">
      <alignment horizontal="center" readingOrder="0" shrinkToFit="0" vertical="top" wrapText="1"/>
    </xf>
    <xf borderId="0" fillId="3" fontId="22" numFmtId="0" xfId="0" applyAlignment="1" applyFont="1">
      <alignment horizontal="center" readingOrder="0" shrinkToFit="0" vertical="top" wrapText="1"/>
    </xf>
    <xf borderId="0" fillId="3" fontId="22" numFmtId="0" xfId="0" applyAlignment="1" applyFont="1">
      <alignment readingOrder="0"/>
    </xf>
    <xf borderId="0" fillId="3" fontId="1" numFmtId="0" xfId="0" applyAlignment="1" applyFont="1">
      <alignment horizontal="center"/>
    </xf>
    <xf borderId="0" fillId="3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15" fontId="1" numFmtId="0" xfId="0" applyAlignment="1" applyFill="1" applyFont="1">
      <alignment readingOrder="0" shrinkToFit="0" vertical="center" wrapText="1"/>
    </xf>
    <xf borderId="0" fillId="16" fontId="1" numFmtId="0" xfId="0" applyAlignment="1" applyFill="1" applyFont="1">
      <alignment readingOrder="0" shrinkToFit="0" vertical="center" wrapText="1"/>
    </xf>
    <xf borderId="0" fillId="17" fontId="1" numFmtId="0" xfId="0" applyAlignment="1" applyFill="1" applyFont="1">
      <alignment readingOrder="0" shrinkToFit="0" vertical="center" wrapText="1"/>
    </xf>
    <xf borderId="0" fillId="3" fontId="9" numFmtId="0" xfId="0" applyAlignment="1" applyFont="1">
      <alignment readingOrder="0"/>
    </xf>
    <xf borderId="0" fillId="3" fontId="1" numFmtId="0" xfId="0" applyAlignment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24292E"/>
                </a:solidFill>
              </a:defRPr>
            </a:pPr>
            <a:r>
              <a:t>Declaration of Types By Percentage Across 100 Java Systems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Charts!$B$7</c:f>
            </c:strRef>
          </c:tx>
          <c:spPr>
            <a:solidFill>
              <a:srgbClr val="3366CC"/>
            </a:solidFill>
          </c:spPr>
          <c:cat>
            <c:strRef>
              <c:f>Charts!$C$5:$F$5</c:f>
            </c:strRef>
          </c:cat>
          <c:val>
            <c:numRef>
              <c:f>Charts!$C$7:$F$7</c:f>
            </c:numRef>
          </c:val>
        </c:ser>
        <c:axId val="1945842223"/>
        <c:axId val="1125830485"/>
      </c:barChart>
      <c:catAx>
        <c:axId val="1945842223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24292E"/>
                </a:solidFill>
              </a:defRPr>
            </a:pPr>
          </a:p>
        </c:txPr>
        <c:crossAx val="1125830485"/>
      </c:catAx>
      <c:valAx>
        <c:axId val="1125830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Percentage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45842223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Declarations Across 100 Java Systems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Charts!$C$5:$F$5</c:f>
            </c:strRef>
          </c:cat>
          <c:val>
            <c:numRef>
              <c:f>Charts!$C$6:$F$6</c:f>
            </c:numRef>
          </c:val>
        </c:ser>
        <c:axId val="863713933"/>
        <c:axId val="1360566429"/>
      </c:barChart>
      <c:catAx>
        <c:axId val="86371393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60566429"/>
      </c:catAx>
      <c:valAx>
        <c:axId val="1360566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63713933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References By Type Across 100 Java Systems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Charts!$G$1:$I$1</c:f>
            </c:strRef>
          </c:cat>
          <c:val>
            <c:numRef>
              <c:f>Charts!$G$2:$I$2</c:f>
            </c:numRef>
          </c:val>
        </c:ser>
        <c:axId val="1733926506"/>
        <c:axId val="90463350"/>
      </c:barChart>
      <c:catAx>
        <c:axId val="173392650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0463350"/>
      </c:catAx>
      <c:valAx>
        <c:axId val="90463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33926506"/>
      </c:valAx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Nested Declarations vs. Anonymous Declarations as Percentage of Total Declarations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Charts!$W$1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Charts!$U$2:$U$101</c:f>
            </c:numRef>
          </c:xVal>
          <c:yVal>
            <c:numRef>
              <c:f>Charts!$W$2:$W$101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44436"/>
        <c:axId val="584746488"/>
      </c:scatterChart>
      <c:valAx>
        <c:axId val="11067444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Anonymous Declarations Percentage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84746488"/>
      </c:valAx>
      <c:valAx>
        <c:axId val="584746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Nested Declarations Percentage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06744436"/>
      </c:valAx>
    </c:plotArea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Anonymous Declarations Percentage vs. Total Declarations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Charts!$T$1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 for Anonymous Declarations Percentage</c:name>
            <c:spPr>
              <a:ln w="3810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Charts!$S$2:$S$30</c:f>
            </c:numRef>
          </c:xVal>
          <c:yVal>
            <c:numRef>
              <c:f>Charts!$T$2:$T$30</c:f>
            </c:numRef>
          </c:yVal>
        </c:ser>
        <c:ser>
          <c:idx val="1"/>
          <c:order val="1"/>
          <c:tx>
            <c:strRef>
              <c:f>Charts!$U$1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Charts!$S$2:$S$30</c:f>
            </c:numRef>
          </c:xVal>
          <c:yVal>
            <c:numRef>
              <c:f>Charts!$U$2:$U$30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581093"/>
        <c:axId val="2102707414"/>
      </c:scatterChart>
      <c:valAx>
        <c:axId val="6975810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Total Declarations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02707414"/>
      </c:valAx>
      <c:valAx>
        <c:axId val="2102707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Anonymous Declarations Percentage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97581093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Systems Under 1000 Declarations, Nested/Anonymous Percentage vs Size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Charts!$W$1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Charts!$S$2:$S$70</c:f>
            </c:numRef>
          </c:xVal>
          <c:yVal>
            <c:numRef>
              <c:f>Charts!$W$2:$W$70</c:f>
            </c:numRef>
          </c:yVal>
        </c:ser>
        <c:ser>
          <c:idx val="1"/>
          <c:order val="1"/>
          <c:tx>
            <c:strRef>
              <c:f>Charts!$U$1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Charts!$S$2:$S$70</c:f>
            </c:numRef>
          </c:xVal>
          <c:yVal>
            <c:numRef>
              <c:f>Charts!$U$2:$U$70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27756"/>
        <c:axId val="626873467"/>
      </c:scatterChart>
      <c:valAx>
        <c:axId val="11493277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Total Declarations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26873467"/>
      </c:valAx>
      <c:valAx>
        <c:axId val="626873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Anonymous Declarations Percentage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49327756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Systems over 1000 Declarations, Nested/Anonymous Percentage vs Size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Charts!$T$119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Charts!$S$120:$S$149</c:f>
            </c:numRef>
          </c:xVal>
          <c:yVal>
            <c:numRef>
              <c:f>Charts!$T$120:$T$149</c:f>
            </c:numRef>
          </c:yVal>
        </c:ser>
        <c:ser>
          <c:idx val="1"/>
          <c:order val="1"/>
          <c:tx>
            <c:strRef>
              <c:f>Charts!$U$119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Charts!$S$120:$S$149</c:f>
            </c:numRef>
          </c:xVal>
          <c:yVal>
            <c:numRef>
              <c:f>Charts!$U$120:$U$149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80161"/>
        <c:axId val="2005298749"/>
      </c:scatterChart>
      <c:valAx>
        <c:axId val="5453801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Total Declarations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05298749"/>
      </c:valAx>
      <c:valAx>
        <c:axId val="2005298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45380161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image" Target="../media/image3.png"/><Relationship Id="rId9" Type="http://schemas.openxmlformats.org/officeDocument/2006/relationships/image" Target="../media/image2.png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</xdr:col>
      <xdr:colOff>0</xdr:colOff>
      <xdr:row>10</xdr:row>
      <xdr:rowOff>57150</xdr:rowOff>
    </xdr:from>
    <xdr:to>
      <xdr:col>7</xdr:col>
      <xdr:colOff>771525</xdr:colOff>
      <xdr:row>31</xdr:row>
      <xdr:rowOff>19050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8</xdr:col>
      <xdr:colOff>381000</xdr:colOff>
      <xdr:row>9</xdr:row>
      <xdr:rowOff>161925</xdr:rowOff>
    </xdr:from>
    <xdr:to>
      <xdr:col>14</xdr:col>
      <xdr:colOff>885825</xdr:colOff>
      <xdr:row>30</xdr:row>
      <xdr:rowOff>47625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</xdr:col>
      <xdr:colOff>0</xdr:colOff>
      <xdr:row>33</xdr:row>
      <xdr:rowOff>114300</xdr:rowOff>
    </xdr:from>
    <xdr:to>
      <xdr:col>7</xdr:col>
      <xdr:colOff>790575</xdr:colOff>
      <xdr:row>54</xdr:row>
      <xdr:rowOff>85725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8</xdr:col>
      <xdr:colOff>857250</xdr:colOff>
      <xdr:row>74</xdr:row>
      <xdr:rowOff>28575</xdr:rowOff>
    </xdr:from>
    <xdr:to>
      <xdr:col>15</xdr:col>
      <xdr:colOff>695325</xdr:colOff>
      <xdr:row>95</xdr:row>
      <xdr:rowOff>95250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1</xdr:col>
      <xdr:colOff>828675</xdr:colOff>
      <xdr:row>81</xdr:row>
      <xdr:rowOff>9525</xdr:rowOff>
    </xdr:from>
    <xdr:to>
      <xdr:col>7</xdr:col>
      <xdr:colOff>581025</xdr:colOff>
      <xdr:row>98</xdr:row>
      <xdr:rowOff>142875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0</xdr:col>
      <xdr:colOff>647700</xdr:colOff>
      <xdr:row>140</xdr:row>
      <xdr:rowOff>104775</xdr:rowOff>
    </xdr:from>
    <xdr:to>
      <xdr:col>7</xdr:col>
      <xdr:colOff>266700</xdr:colOff>
      <xdr:row>161</xdr:row>
      <xdr:rowOff>142875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7</xdr:col>
      <xdr:colOff>609600</xdr:colOff>
      <xdr:row>140</xdr:row>
      <xdr:rowOff>66675</xdr:rowOff>
    </xdr:from>
    <xdr:to>
      <xdr:col>14</xdr:col>
      <xdr:colOff>552450</xdr:colOff>
      <xdr:row>162</xdr:row>
      <xdr:rowOff>9525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0</xdr:col>
      <xdr:colOff>504825</xdr:colOff>
      <xdr:row>100</xdr:row>
      <xdr:rowOff>190500</xdr:rowOff>
    </xdr:from>
    <xdr:to>
      <xdr:col>6</xdr:col>
      <xdr:colOff>95250</xdr:colOff>
      <xdr:row>121</xdr:row>
      <xdr:rowOff>9525</xdr:rowOff>
    </xdr:to>
    <xdr:pic>
      <xdr:nvPicPr>
        <xdr:cNvPr id="0" name="image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  <xdr:twoCellAnchor>
    <xdr:from>
      <xdr:col>6</xdr:col>
      <xdr:colOff>323850</xdr:colOff>
      <xdr:row>100</xdr:row>
      <xdr:rowOff>161925</xdr:rowOff>
    </xdr:from>
    <xdr:to>
      <xdr:col>12</xdr:col>
      <xdr:colOff>428625</xdr:colOff>
      <xdr:row>121</xdr:row>
      <xdr:rowOff>28575</xdr:rowOff>
    </xdr:to>
    <xdr:pic>
      <xdr:nvPicPr>
        <xdr:cNvPr id="0" name="image2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  <xdr:twoCellAnchor>
    <xdr:from>
      <xdr:col>0</xdr:col>
      <xdr:colOff>476250</xdr:colOff>
      <xdr:row>119</xdr:row>
      <xdr:rowOff>171450</xdr:rowOff>
    </xdr:from>
    <xdr:to>
      <xdr:col>6</xdr:col>
      <xdr:colOff>180975</xdr:colOff>
      <xdr:row>140</xdr:row>
      <xdr:rowOff>57150</xdr:rowOff>
    </xdr:to>
    <xdr:pic>
      <xdr:nvPicPr>
        <xdr:cNvPr id="0" name="image3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apereo/cas" TargetMode="External"/><Relationship Id="rId42" Type="http://schemas.openxmlformats.org/officeDocument/2006/relationships/hyperlink" Target="https://github.com/Renanse/Ardor3D" TargetMode="External"/><Relationship Id="rId41" Type="http://schemas.openxmlformats.org/officeDocument/2006/relationships/hyperlink" Target="https://github.com/algorithmfoundry/Foundry" TargetMode="External"/><Relationship Id="rId44" Type="http://schemas.openxmlformats.org/officeDocument/2006/relationships/hyperlink" Target="https://github.com/CrawlScript/WebCollector" TargetMode="External"/><Relationship Id="rId43" Type="http://schemas.openxmlformats.org/officeDocument/2006/relationships/hyperlink" Target="https://github.com/magnusja/libaums" TargetMode="External"/><Relationship Id="rId46" Type="http://schemas.openxmlformats.org/officeDocument/2006/relationships/hyperlink" Target="https://github.com/inspectIT/inspectIT" TargetMode="External"/><Relationship Id="rId45" Type="http://schemas.openxmlformats.org/officeDocument/2006/relationships/hyperlink" Target="https://github.com/jbake-org/jbake" TargetMode="External"/><Relationship Id="rId48" Type="http://schemas.openxmlformats.org/officeDocument/2006/relationships/hyperlink" Target="https://github.com/google/google-auth-library-java" TargetMode="External"/><Relationship Id="rId47" Type="http://schemas.openxmlformats.org/officeDocument/2006/relationships/hyperlink" Target="https://github.com/alkacon/opencms-core" TargetMode="External"/><Relationship Id="rId49" Type="http://schemas.openxmlformats.org/officeDocument/2006/relationships/hyperlink" Target="https://github.com/klinker24/Talon-for-Twitter" TargetMode="External"/><Relationship Id="rId101" Type="http://schemas.openxmlformats.org/officeDocument/2006/relationships/drawing" Target="../drawings/drawing1.xml"/><Relationship Id="rId100" Type="http://schemas.openxmlformats.org/officeDocument/2006/relationships/hyperlink" Target="https://github.com/graphhopper/jsprit" TargetMode="External"/><Relationship Id="rId31" Type="http://schemas.openxmlformats.org/officeDocument/2006/relationships/hyperlink" Target="https://github.com/jhy/jsoup" TargetMode="External"/><Relationship Id="rId30" Type="http://schemas.openxmlformats.org/officeDocument/2006/relationships/hyperlink" Target="https://github.com/Yalantis/Phoenix" TargetMode="External"/><Relationship Id="rId33" Type="http://schemas.openxmlformats.org/officeDocument/2006/relationships/hyperlink" Target="https://github.com/google/android-classyshark" TargetMode="External"/><Relationship Id="rId32" Type="http://schemas.openxmlformats.org/officeDocument/2006/relationships/hyperlink" Target="https://github.com/permissions-dispatcher/PermissionsDispatcher" TargetMode="External"/><Relationship Id="rId35" Type="http://schemas.openxmlformats.org/officeDocument/2006/relationships/hyperlink" Target="https://github.com/square/leakcanary" TargetMode="External"/><Relationship Id="rId34" Type="http://schemas.openxmlformats.org/officeDocument/2006/relationships/hyperlink" Target="https://github.com/skylot/jadx" TargetMode="External"/><Relationship Id="rId37" Type="http://schemas.openxmlformats.org/officeDocument/2006/relationships/hyperlink" Target="https://github.com/scribejava/scribejava" TargetMode="External"/><Relationship Id="rId36" Type="http://schemas.openxmlformats.org/officeDocument/2006/relationships/hyperlink" Target="https://github.com/xetorthio/jedis" TargetMode="External"/><Relationship Id="rId39" Type="http://schemas.openxmlformats.org/officeDocument/2006/relationships/hyperlink" Target="https://github.com/prolificinteractive/material-calendarview" TargetMode="External"/><Relationship Id="rId38" Type="http://schemas.openxmlformats.org/officeDocument/2006/relationships/hyperlink" Target="https://github.com/Activiti/Activiti" TargetMode="External"/><Relationship Id="rId20" Type="http://schemas.openxmlformats.org/officeDocument/2006/relationships/hyperlink" Target="https://github.com/tuomount/Open-Realms-of-Stars" TargetMode="External"/><Relationship Id="rId22" Type="http://schemas.openxmlformats.org/officeDocument/2006/relationships/hyperlink" Target="https://github.com/mikepenz/MaterialDrawer" TargetMode="External"/><Relationship Id="rId21" Type="http://schemas.openxmlformats.org/officeDocument/2006/relationships/hyperlink" Target="https://github.com/florent37/ExpectAnim" TargetMode="External"/><Relationship Id="rId24" Type="http://schemas.openxmlformats.org/officeDocument/2006/relationships/hyperlink" Target="https://github.com/airbnb/AirMapView" TargetMode="External"/><Relationship Id="rId23" Type="http://schemas.openxmlformats.org/officeDocument/2006/relationships/hyperlink" Target="https://github.com/Yalantis/Horizon" TargetMode="External"/><Relationship Id="rId26" Type="http://schemas.openxmlformats.org/officeDocument/2006/relationships/hyperlink" Target="https://github.com/ProjectLemon/intense-orange" TargetMode="External"/><Relationship Id="rId25" Type="http://schemas.openxmlformats.org/officeDocument/2006/relationships/hyperlink" Target="https://github.com/Ramotion/paper-onboarding-android" TargetMode="External"/><Relationship Id="rId28" Type="http://schemas.openxmlformats.org/officeDocument/2006/relationships/hyperlink" Target="https://github.com/programmerr47/guitar-chords" TargetMode="External"/><Relationship Id="rId27" Type="http://schemas.openxmlformats.org/officeDocument/2006/relationships/hyperlink" Target="https://github.com/TakuSemba/Spotlight" TargetMode="External"/><Relationship Id="rId29" Type="http://schemas.openxmlformats.org/officeDocument/2006/relationships/hyperlink" Target="https://github.com/Taraxippus/Visualizer" TargetMode="External"/><Relationship Id="rId95" Type="http://schemas.openxmlformats.org/officeDocument/2006/relationships/hyperlink" Target="https://github.com/eclipsesource/J2V8" TargetMode="External"/><Relationship Id="rId94" Type="http://schemas.openxmlformats.org/officeDocument/2006/relationships/hyperlink" Target="https://github.com/vdurmont/emoji-java" TargetMode="External"/><Relationship Id="rId97" Type="http://schemas.openxmlformats.org/officeDocument/2006/relationships/hyperlink" Target="https://github.com/jMonkeyEngine/jmonkeyengine" TargetMode="External"/><Relationship Id="rId96" Type="http://schemas.openxmlformats.org/officeDocument/2006/relationships/hyperlink" Target="https://github.com/stripe/stripe-java" TargetMode="External"/><Relationship Id="rId11" Type="http://schemas.openxmlformats.org/officeDocument/2006/relationships/hyperlink" Target="https://github.com/Yalantis/uCrop" TargetMode="External"/><Relationship Id="rId99" Type="http://schemas.openxmlformats.org/officeDocument/2006/relationships/hyperlink" Target="https://github.com/OpenRefine/OpenRefine" TargetMode="External"/><Relationship Id="rId10" Type="http://schemas.openxmlformats.org/officeDocument/2006/relationships/hyperlink" Target="https://github.com/swagger-api/swagger-core" TargetMode="External"/><Relationship Id="rId98" Type="http://schemas.openxmlformats.org/officeDocument/2006/relationships/hyperlink" Target="https://github.com/exch-bms2/beatoraja" TargetMode="External"/><Relationship Id="rId13" Type="http://schemas.openxmlformats.org/officeDocument/2006/relationships/hyperlink" Target="https://github.com/bitcoinj/bitcoinj" TargetMode="External"/><Relationship Id="rId12" Type="http://schemas.openxmlformats.org/officeDocument/2006/relationships/hyperlink" Target="https://github.com/wonderkiln/BlurKit-Android" TargetMode="External"/><Relationship Id="rId91" Type="http://schemas.openxmlformats.org/officeDocument/2006/relationships/hyperlink" Target="https://github.com/square/javapoet" TargetMode="External"/><Relationship Id="rId90" Type="http://schemas.openxmlformats.org/officeDocument/2006/relationships/hyperlink" Target="https://github.com/square/dagger" TargetMode="External"/><Relationship Id="rId93" Type="http://schemas.openxmlformats.org/officeDocument/2006/relationships/hyperlink" Target="https://github.com/finneyj/GameArena" TargetMode="External"/><Relationship Id="rId92" Type="http://schemas.openxmlformats.org/officeDocument/2006/relationships/hyperlink" Target="https://github.com/pacampbell/Game" TargetMode="External"/><Relationship Id="rId15" Type="http://schemas.openxmlformats.org/officeDocument/2006/relationships/hyperlink" Target="https://github.com/fyhertz/libstreaming" TargetMode="External"/><Relationship Id="rId14" Type="http://schemas.openxmlformats.org/officeDocument/2006/relationships/hyperlink" Target="https://github.com/MinecraftForge/MinecraftForge" TargetMode="External"/><Relationship Id="rId17" Type="http://schemas.openxmlformats.org/officeDocument/2006/relationships/hyperlink" Target="https://github.com/Discord4J/Discord4J" TargetMode="External"/><Relationship Id="rId16" Type="http://schemas.openxmlformats.org/officeDocument/2006/relationships/hyperlink" Target="https://github.com/ramswaroop/jbot" TargetMode="External"/><Relationship Id="rId19" Type="http://schemas.openxmlformats.org/officeDocument/2006/relationships/hyperlink" Target="https://github.com/google/ExoPlayer" TargetMode="External"/><Relationship Id="rId18" Type="http://schemas.openxmlformats.org/officeDocument/2006/relationships/hyperlink" Target="https://github.com/tananaev/traccar" TargetMode="External"/><Relationship Id="rId84" Type="http://schemas.openxmlformats.org/officeDocument/2006/relationships/hyperlink" Target="https://github.com/TeamNewPipe/NewPipe" TargetMode="External"/><Relationship Id="rId83" Type="http://schemas.openxmlformats.org/officeDocument/2006/relationships/hyperlink" Target="https://github.com/junit-team/junit4" TargetMode="External"/><Relationship Id="rId86" Type="http://schemas.openxmlformats.org/officeDocument/2006/relationships/hyperlink" Target="https://github.com/TheAlgorithms/Java" TargetMode="External"/><Relationship Id="rId85" Type="http://schemas.openxmlformats.org/officeDocument/2006/relationships/hyperlink" Target="https://github.com/Bukkit/Bukkit" TargetMode="External"/><Relationship Id="rId88" Type="http://schemas.openxmlformats.org/officeDocument/2006/relationships/hyperlink" Target="https://github.com/google/j2objc" TargetMode="External"/><Relationship Id="rId87" Type="http://schemas.openxmlformats.org/officeDocument/2006/relationships/hyperlink" Target="https://github.com/iluwatar/java-design-patterns" TargetMode="External"/><Relationship Id="rId89" Type="http://schemas.openxmlformats.org/officeDocument/2006/relationships/hyperlink" Target="https://github.com/junit-team/junit5" TargetMode="External"/><Relationship Id="rId80" Type="http://schemas.openxmlformats.org/officeDocument/2006/relationships/hyperlink" Target="https://github.com/Yalantis/Side-Menu.Android" TargetMode="External"/><Relationship Id="rId82" Type="http://schemas.openxmlformats.org/officeDocument/2006/relationships/hyperlink" Target="https://github.com/Frederikam/FredBoat" TargetMode="External"/><Relationship Id="rId81" Type="http://schemas.openxmlformats.org/officeDocument/2006/relationships/hyperlink" Target="https://github.com/Konloch/bytecode-viewer" TargetMode="External"/><Relationship Id="rId1" Type="http://schemas.openxmlformats.org/officeDocument/2006/relationships/hyperlink" Target="https://github.com/eclipse/eclipse.jdt.core" TargetMode="External"/><Relationship Id="rId2" Type="http://schemas.openxmlformats.org/officeDocument/2006/relationships/hyperlink" Target="https://github.com/dropwizard/dropwizard" TargetMode="External"/><Relationship Id="rId3" Type="http://schemas.openxmlformats.org/officeDocument/2006/relationships/hyperlink" Target="https://github.com/javaee/glassfish" TargetMode="External"/><Relationship Id="rId4" Type="http://schemas.openxmlformats.org/officeDocument/2006/relationships/hyperlink" Target="https://github.com/google/guava" TargetMode="External"/><Relationship Id="rId9" Type="http://schemas.openxmlformats.org/officeDocument/2006/relationships/hyperlink" Target="https://github.com/TEAMMATES/teammates" TargetMode="External"/><Relationship Id="rId5" Type="http://schemas.openxmlformats.org/officeDocument/2006/relationships/hyperlink" Target="https://github.com/Netflix/concurrency-limits" TargetMode="External"/><Relationship Id="rId6" Type="http://schemas.openxmlformats.org/officeDocument/2006/relationships/hyperlink" Target="https://github.com/spring-projects/spring-framework" TargetMode="External"/><Relationship Id="rId7" Type="http://schemas.openxmlformats.org/officeDocument/2006/relationships/hyperlink" Target="https://github.com/zxing/zxing" TargetMode="External"/><Relationship Id="rId8" Type="http://schemas.openxmlformats.org/officeDocument/2006/relationships/hyperlink" Target="https://github.com/commons-app/apps-android-commons" TargetMode="External"/><Relationship Id="rId73" Type="http://schemas.openxmlformats.org/officeDocument/2006/relationships/hyperlink" Target="https://github.com/libgdx/libgdx" TargetMode="External"/><Relationship Id="rId72" Type="http://schemas.openxmlformats.org/officeDocument/2006/relationships/hyperlink" Target="https://github.com/orhanobut/logger" TargetMode="External"/><Relationship Id="rId75" Type="http://schemas.openxmlformats.org/officeDocument/2006/relationships/hyperlink" Target="https://github.com/spring-projects/spring-boot" TargetMode="External"/><Relationship Id="rId74" Type="http://schemas.openxmlformats.org/officeDocument/2006/relationships/hyperlink" Target="https://github.com/realm/realm-java" TargetMode="External"/><Relationship Id="rId77" Type="http://schemas.openxmlformats.org/officeDocument/2006/relationships/hyperlink" Target="https://github.com/sockeqwe/mosby" TargetMode="External"/><Relationship Id="rId76" Type="http://schemas.openxmlformats.org/officeDocument/2006/relationships/hyperlink" Target="https://github.com/stanfordnlp/CoreNLP" TargetMode="External"/><Relationship Id="rId79" Type="http://schemas.openxmlformats.org/officeDocument/2006/relationships/hyperlink" Target="https://github.com/requery/requery" TargetMode="External"/><Relationship Id="rId78" Type="http://schemas.openxmlformats.org/officeDocument/2006/relationships/hyperlink" Target="https://github.com/diogobernardino/WilliamChart" TargetMode="External"/><Relationship Id="rId71" Type="http://schemas.openxmlformats.org/officeDocument/2006/relationships/hyperlink" Target="https://github.com/florent37/MaterialViewPager" TargetMode="External"/><Relationship Id="rId70" Type="http://schemas.openxmlformats.org/officeDocument/2006/relationships/hyperlink" Target="https://github.com/Kong/unirest-java" TargetMode="External"/><Relationship Id="rId62" Type="http://schemas.openxmlformats.org/officeDocument/2006/relationships/hyperlink" Target="https://github.com/javamelody/javamelody" TargetMode="External"/><Relationship Id="rId61" Type="http://schemas.openxmlformats.org/officeDocument/2006/relationships/hyperlink" Target="https://github.com/stleary/JSON-java" TargetMode="External"/><Relationship Id="rId64" Type="http://schemas.openxmlformats.org/officeDocument/2006/relationships/hyperlink" Target="https://github.com/VerbalExpressions/JavaVerbalExpressions" TargetMode="External"/><Relationship Id="rId63" Type="http://schemas.openxmlformats.org/officeDocument/2006/relationships/hyperlink" Target="https://github.com/bytedeco/javacpp" TargetMode="External"/><Relationship Id="rId66" Type="http://schemas.openxmlformats.org/officeDocument/2006/relationships/hyperlink" Target="https://github.com/notnoop/java-apns" TargetMode="External"/><Relationship Id="rId65" Type="http://schemas.openxmlformats.org/officeDocument/2006/relationships/hyperlink" Target="https://github.com/mongodb/mongo-java-driver" TargetMode="External"/><Relationship Id="rId68" Type="http://schemas.openxmlformats.org/officeDocument/2006/relationships/hyperlink" Target="https://github.com/docker-java/docker-java" TargetMode="External"/><Relationship Id="rId67" Type="http://schemas.openxmlformats.org/officeDocument/2006/relationships/hyperlink" Target="https://github.com/square/okhttp" TargetMode="External"/><Relationship Id="rId60" Type="http://schemas.openxmlformats.org/officeDocument/2006/relationships/hyperlink" Target="https://github.com/google/error-prone" TargetMode="External"/><Relationship Id="rId69" Type="http://schemas.openxmlformats.org/officeDocument/2006/relationships/hyperlink" Target="https://github.com/graphql-java/graphql-java" TargetMode="External"/><Relationship Id="rId51" Type="http://schemas.openxmlformats.org/officeDocument/2006/relationships/hyperlink" Target="https://github.com/mockito/mockito" TargetMode="External"/><Relationship Id="rId50" Type="http://schemas.openxmlformats.org/officeDocument/2006/relationships/hyperlink" Target="https://github.com/federicoiosue/Omni-Notes" TargetMode="External"/><Relationship Id="rId53" Type="http://schemas.openxmlformats.org/officeDocument/2006/relationships/hyperlink" Target="https://github.com/naver/pinpoint" TargetMode="External"/><Relationship Id="rId52" Type="http://schemas.openxmlformats.org/officeDocument/2006/relationships/hyperlink" Target="https://github.com/code4craft/webmagic" TargetMode="External"/><Relationship Id="rId55" Type="http://schemas.openxmlformats.org/officeDocument/2006/relationships/hyperlink" Target="https://github.com/dropwizard/metrics" TargetMode="External"/><Relationship Id="rId54" Type="http://schemas.openxmlformats.org/officeDocument/2006/relationships/hyperlink" Target="https://github.com/uber/NullAway" TargetMode="External"/><Relationship Id="rId57" Type="http://schemas.openxmlformats.org/officeDocument/2006/relationships/hyperlink" Target="https://github.com/redisson/redisson" TargetMode="External"/><Relationship Id="rId56" Type="http://schemas.openxmlformats.org/officeDocument/2006/relationships/hyperlink" Target="https://github.com/facebook/rebound" TargetMode="External"/><Relationship Id="rId59" Type="http://schemas.openxmlformats.org/officeDocument/2006/relationships/hyperlink" Target="https://github.com/square/moshi" TargetMode="External"/><Relationship Id="rId58" Type="http://schemas.openxmlformats.org/officeDocument/2006/relationships/hyperlink" Target="https://github.com/ben-manes/caffein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4.71"/>
    <col customWidth="1" min="2" max="2" width="29.43"/>
    <col customWidth="1" min="3" max="3" width="37.71"/>
    <col customWidth="1" min="4" max="4" width="50.86"/>
    <col customWidth="1" min="12" max="12" width="21.86"/>
    <col customWidth="1" min="13" max="13" width="23.29"/>
    <col customWidth="1" min="18" max="18" width="14.43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1" t="s">
        <v>11</v>
      </c>
      <c r="N1" s="3" t="s">
        <v>12</v>
      </c>
      <c r="O1" s="3" t="s">
        <v>13</v>
      </c>
      <c r="P1" s="1" t="s">
        <v>14</v>
      </c>
      <c r="Q1" s="4" t="s">
        <v>15</v>
      </c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16</v>
      </c>
      <c r="B2" s="6" t="s">
        <v>17</v>
      </c>
      <c r="C2" s="7" t="s">
        <v>18</v>
      </c>
      <c r="D2" s="6" t="s">
        <v>19</v>
      </c>
      <c r="E2" s="6">
        <v>9121.0</v>
      </c>
      <c r="F2" s="6">
        <v>1157.0</v>
      </c>
      <c r="G2" s="6">
        <v>134.0</v>
      </c>
      <c r="H2" s="6">
        <v>781.0</v>
      </c>
      <c r="I2" s="6">
        <v>539031.0</v>
      </c>
      <c r="J2" s="6">
        <v>1577.0</v>
      </c>
      <c r="K2" s="6">
        <v>3845.0</v>
      </c>
      <c r="L2" s="1" t="s">
        <v>20</v>
      </c>
      <c r="M2" s="8" t="str">
        <f t="shared" ref="M2:M101" si="1">ROUND(F2/E2, 4) *100 &amp; "%"</f>
        <v>12.69%</v>
      </c>
      <c r="N2" s="9" t="str">
        <f t="shared" ref="N2:N101" si="2">ROUND(G2/E2, 4) *100 &amp; "%"</f>
        <v>1.47%</v>
      </c>
      <c r="O2" s="10" t="str">
        <f t="shared" ref="O2:O101" si="3">ROUND(J2/I2, 4) *100 &amp; "%"</f>
        <v>0.29%</v>
      </c>
      <c r="P2" s="11" t="str">
        <f t="shared" ref="P2:P101" si="4">ROUND(H2/E2, 4) *100 &amp; "%"</f>
        <v>8.56%</v>
      </c>
      <c r="Q2" s="12" t="str">
        <f t="shared" ref="Q2:Q101" si="5">ROUND(K2/I2, 4) *100 &amp; "%"</f>
        <v>0.71%</v>
      </c>
      <c r="R2" s="5"/>
      <c r="S2" s="5"/>
      <c r="T2" s="5"/>
      <c r="U2" s="5"/>
      <c r="V2" s="5"/>
      <c r="W2" s="5"/>
      <c r="X2" s="5"/>
      <c r="Y2" s="5"/>
      <c r="Z2" s="5"/>
    </row>
    <row r="3">
      <c r="B3" s="6" t="s">
        <v>21</v>
      </c>
      <c r="C3" s="7" t="s">
        <v>22</v>
      </c>
      <c r="D3" s="6" t="s">
        <v>23</v>
      </c>
      <c r="E3" s="6">
        <v>1279.0</v>
      </c>
      <c r="F3" s="6">
        <v>116.0</v>
      </c>
      <c r="G3" s="6">
        <v>1.0</v>
      </c>
      <c r="H3" s="6">
        <v>270.0</v>
      </c>
      <c r="I3" s="6">
        <v>37262.0</v>
      </c>
      <c r="J3" s="6">
        <v>0.0</v>
      </c>
      <c r="K3" s="6">
        <v>378.0</v>
      </c>
      <c r="L3" s="1" t="s">
        <v>24</v>
      </c>
      <c r="M3" s="8" t="str">
        <f t="shared" si="1"/>
        <v>9.07%</v>
      </c>
      <c r="N3" s="13" t="str">
        <f t="shared" si="2"/>
        <v>0.08%</v>
      </c>
      <c r="O3" s="10" t="str">
        <f t="shared" si="3"/>
        <v>0%</v>
      </c>
      <c r="P3" s="14" t="str">
        <f t="shared" si="4"/>
        <v>21.11%</v>
      </c>
      <c r="Q3" s="12" t="str">
        <f t="shared" si="5"/>
        <v>1.01%</v>
      </c>
      <c r="R3" s="5"/>
      <c r="S3" s="5"/>
      <c r="T3" s="5"/>
      <c r="U3" s="5"/>
      <c r="V3" s="5"/>
      <c r="W3" s="5"/>
      <c r="X3" s="5"/>
      <c r="Y3" s="5"/>
      <c r="Z3" s="5"/>
    </row>
    <row r="4">
      <c r="B4" s="6" t="s">
        <v>25</v>
      </c>
      <c r="C4" s="7" t="s">
        <v>26</v>
      </c>
      <c r="D4" s="6" t="s">
        <v>27</v>
      </c>
      <c r="E4" s="6">
        <v>18577.0</v>
      </c>
      <c r="F4" s="6">
        <v>1563.0</v>
      </c>
      <c r="G4" s="6">
        <v>4.0</v>
      </c>
      <c r="H4" s="6">
        <v>1339.0</v>
      </c>
      <c r="I4" s="6">
        <v>668346.0</v>
      </c>
      <c r="J4" s="6">
        <v>5.0</v>
      </c>
      <c r="K4" s="6">
        <v>1760.0</v>
      </c>
      <c r="L4" s="1" t="s">
        <v>20</v>
      </c>
      <c r="M4" s="8" t="str">
        <f t="shared" si="1"/>
        <v>8.41%</v>
      </c>
      <c r="N4" s="13" t="str">
        <f t="shared" si="2"/>
        <v>0.02%</v>
      </c>
      <c r="O4" s="10" t="str">
        <f t="shared" si="3"/>
        <v>0%</v>
      </c>
      <c r="P4" s="11" t="str">
        <f t="shared" si="4"/>
        <v>7.21%</v>
      </c>
      <c r="Q4" s="12" t="str">
        <f t="shared" si="5"/>
        <v>0.26%</v>
      </c>
      <c r="R4" s="5"/>
      <c r="S4" s="5"/>
      <c r="T4" s="5"/>
      <c r="U4" s="5"/>
      <c r="V4" s="5"/>
      <c r="W4" s="5"/>
      <c r="X4" s="5"/>
      <c r="Y4" s="5"/>
      <c r="Z4" s="5"/>
    </row>
    <row r="5">
      <c r="B5" s="6" t="s">
        <v>28</v>
      </c>
      <c r="C5" s="7" t="s">
        <v>29</v>
      </c>
      <c r="D5" s="6" t="s">
        <v>30</v>
      </c>
      <c r="E5" s="6">
        <v>12533.0</v>
      </c>
      <c r="F5" s="6">
        <v>5119.0</v>
      </c>
      <c r="G5" s="6">
        <v>176.0</v>
      </c>
      <c r="H5" s="6">
        <v>3727.0</v>
      </c>
      <c r="I5" s="6">
        <v>344559.0</v>
      </c>
      <c r="J5" s="6">
        <v>659.0</v>
      </c>
      <c r="K5" s="6">
        <v>10309.0</v>
      </c>
      <c r="L5" s="1" t="s">
        <v>24</v>
      </c>
      <c r="M5" s="8" t="str">
        <f t="shared" si="1"/>
        <v>40.84%</v>
      </c>
      <c r="N5" s="9" t="str">
        <f t="shared" si="2"/>
        <v>1.4%</v>
      </c>
      <c r="O5" s="10" t="str">
        <f t="shared" si="3"/>
        <v>0.19%</v>
      </c>
      <c r="P5" s="11" t="str">
        <f t="shared" si="4"/>
        <v>29.74%</v>
      </c>
      <c r="Q5" s="12" t="str">
        <f t="shared" si="5"/>
        <v>2.99%</v>
      </c>
      <c r="R5" s="5"/>
      <c r="S5" s="5"/>
      <c r="T5" s="5"/>
      <c r="U5" s="5"/>
      <c r="V5" s="5"/>
      <c r="W5" s="5"/>
      <c r="X5" s="5"/>
      <c r="Y5" s="5"/>
      <c r="Z5" s="5"/>
    </row>
    <row r="6">
      <c r="B6" s="6" t="s">
        <v>31</v>
      </c>
      <c r="C6" s="7" t="s">
        <v>32</v>
      </c>
      <c r="D6" s="6" t="s">
        <v>33</v>
      </c>
      <c r="E6" s="6">
        <v>69.0</v>
      </c>
      <c r="F6" s="6">
        <v>13.0</v>
      </c>
      <c r="G6" s="6">
        <v>0.0</v>
      </c>
      <c r="H6" s="6">
        <v>12.0</v>
      </c>
      <c r="I6" s="6">
        <v>1701.0</v>
      </c>
      <c r="J6" s="6">
        <v>0.0</v>
      </c>
      <c r="K6" s="6">
        <v>54.0</v>
      </c>
      <c r="L6" s="1" t="s">
        <v>24</v>
      </c>
      <c r="M6" s="8" t="str">
        <f t="shared" si="1"/>
        <v>18.84%</v>
      </c>
      <c r="N6" s="10" t="str">
        <f t="shared" si="2"/>
        <v>0%</v>
      </c>
      <c r="O6" s="10" t="str">
        <f t="shared" si="3"/>
        <v>0%</v>
      </c>
      <c r="P6" s="11" t="str">
        <f t="shared" si="4"/>
        <v>17.39%</v>
      </c>
      <c r="Q6" s="12" t="str">
        <f t="shared" si="5"/>
        <v>3.17%</v>
      </c>
      <c r="R6" s="5"/>
      <c r="S6" s="5"/>
      <c r="T6" s="5"/>
      <c r="U6" s="5"/>
      <c r="V6" s="5"/>
      <c r="W6" s="5"/>
      <c r="X6" s="5"/>
      <c r="Y6" s="5"/>
      <c r="Z6" s="5"/>
    </row>
    <row r="7">
      <c r="B7" s="6" t="s">
        <v>34</v>
      </c>
      <c r="C7" s="7" t="s">
        <v>35</v>
      </c>
      <c r="D7" s="6" t="s">
        <v>36</v>
      </c>
      <c r="E7" s="6">
        <v>13324.0</v>
      </c>
      <c r="F7" s="6">
        <v>1303.0</v>
      </c>
      <c r="G7" s="6">
        <v>138.0</v>
      </c>
      <c r="H7" s="6">
        <v>4888.0</v>
      </c>
      <c r="I7" s="6">
        <v>418370.0</v>
      </c>
      <c r="J7" s="6">
        <v>1162.0</v>
      </c>
      <c r="K7" s="6">
        <v>2782.0</v>
      </c>
      <c r="L7" s="1" t="s">
        <v>37</v>
      </c>
      <c r="M7" s="8" t="str">
        <f t="shared" si="1"/>
        <v>9.78%</v>
      </c>
      <c r="N7" s="9" t="str">
        <f t="shared" si="2"/>
        <v>1.04%</v>
      </c>
      <c r="O7" s="10" t="str">
        <f t="shared" si="3"/>
        <v>0.28%</v>
      </c>
      <c r="P7" s="14" t="str">
        <f t="shared" si="4"/>
        <v>36.69%</v>
      </c>
      <c r="Q7" s="12" t="str">
        <f t="shared" si="5"/>
        <v>0.66%</v>
      </c>
      <c r="R7" s="5"/>
      <c r="S7" s="5"/>
      <c r="T7" s="5"/>
      <c r="U7" s="5"/>
      <c r="V7" s="5"/>
      <c r="W7" s="5"/>
      <c r="X7" s="5"/>
      <c r="Y7" s="5"/>
      <c r="Z7" s="5"/>
    </row>
    <row r="8">
      <c r="B8" s="6" t="s">
        <v>38</v>
      </c>
      <c r="C8" s="7" t="s">
        <v>39</v>
      </c>
      <c r="D8" s="6" t="s">
        <v>40</v>
      </c>
      <c r="E8" s="6">
        <v>567.0</v>
      </c>
      <c r="F8" s="6">
        <v>42.0</v>
      </c>
      <c r="G8" s="6">
        <v>0.0</v>
      </c>
      <c r="H8" s="6">
        <v>28.0</v>
      </c>
      <c r="I8" s="6">
        <v>24218.0</v>
      </c>
      <c r="J8" s="6">
        <v>0.0</v>
      </c>
      <c r="K8" s="6">
        <v>517.0</v>
      </c>
      <c r="L8" s="1" t="s">
        <v>24</v>
      </c>
      <c r="M8" s="8" t="str">
        <f t="shared" si="1"/>
        <v>7.41%</v>
      </c>
      <c r="N8" s="10" t="str">
        <f t="shared" si="2"/>
        <v>0%</v>
      </c>
      <c r="O8" s="10" t="str">
        <f t="shared" si="3"/>
        <v>0%</v>
      </c>
      <c r="P8" s="11" t="str">
        <f t="shared" si="4"/>
        <v>4.94%</v>
      </c>
      <c r="Q8" s="12" t="str">
        <f t="shared" si="5"/>
        <v>2.13%</v>
      </c>
      <c r="R8" s="5"/>
      <c r="S8" s="5"/>
      <c r="T8" s="5"/>
      <c r="U8" s="5"/>
      <c r="V8" s="5"/>
      <c r="W8" s="5"/>
      <c r="X8" s="5"/>
      <c r="Y8" s="5"/>
      <c r="Z8" s="5"/>
    </row>
    <row r="9">
      <c r="B9" s="6" t="s">
        <v>41</v>
      </c>
      <c r="C9" s="7" t="s">
        <v>42</v>
      </c>
      <c r="D9" s="6" t="s">
        <v>43</v>
      </c>
      <c r="E9" s="6">
        <v>234.0</v>
      </c>
      <c r="F9" s="6">
        <v>36.0</v>
      </c>
      <c r="G9" s="6">
        <v>0.0</v>
      </c>
      <c r="H9" s="6">
        <v>46.0</v>
      </c>
      <c r="I9" s="6">
        <v>9121.0</v>
      </c>
      <c r="J9" s="6">
        <v>0.0</v>
      </c>
      <c r="K9" s="6">
        <v>23.0</v>
      </c>
      <c r="L9" s="1" t="s">
        <v>20</v>
      </c>
      <c r="M9" s="8" t="str">
        <f t="shared" si="1"/>
        <v>15.38%</v>
      </c>
      <c r="N9" s="10" t="str">
        <f t="shared" si="2"/>
        <v>0%</v>
      </c>
      <c r="O9" s="10" t="str">
        <f t="shared" si="3"/>
        <v>0%</v>
      </c>
      <c r="P9" s="14" t="str">
        <f t="shared" si="4"/>
        <v>19.66%</v>
      </c>
      <c r="Q9" s="12" t="str">
        <f t="shared" si="5"/>
        <v>0.25%</v>
      </c>
      <c r="R9" s="5"/>
      <c r="S9" s="5"/>
      <c r="T9" s="5"/>
      <c r="U9" s="5"/>
      <c r="V9" s="5"/>
      <c r="W9" s="5"/>
      <c r="X9" s="5"/>
      <c r="Y9" s="5"/>
      <c r="Z9" s="5"/>
    </row>
    <row r="10">
      <c r="B10" s="6" t="s">
        <v>44</v>
      </c>
      <c r="C10" s="7" t="s">
        <v>45</v>
      </c>
      <c r="D10" s="6" t="s">
        <v>46</v>
      </c>
      <c r="E10" s="6">
        <v>873.0</v>
      </c>
      <c r="F10" s="6">
        <v>31.0</v>
      </c>
      <c r="G10" s="6">
        <v>0.0</v>
      </c>
      <c r="H10" s="6">
        <v>60.0</v>
      </c>
      <c r="I10" s="6">
        <v>57671.0</v>
      </c>
      <c r="J10" s="6">
        <v>0.0</v>
      </c>
      <c r="K10" s="6">
        <v>100.0</v>
      </c>
      <c r="L10" s="1" t="s">
        <v>20</v>
      </c>
      <c r="M10" s="8" t="str">
        <f t="shared" si="1"/>
        <v>3.55%</v>
      </c>
      <c r="N10" s="10" t="str">
        <f t="shared" si="2"/>
        <v>0%</v>
      </c>
      <c r="O10" s="10" t="str">
        <f t="shared" si="3"/>
        <v>0%</v>
      </c>
      <c r="P10" s="14" t="str">
        <f t="shared" si="4"/>
        <v>6.87%</v>
      </c>
      <c r="Q10" s="12" t="str">
        <f t="shared" si="5"/>
        <v>0.17%</v>
      </c>
      <c r="R10" s="5"/>
      <c r="S10" s="5"/>
      <c r="T10" s="5"/>
      <c r="U10" s="5"/>
      <c r="V10" s="5"/>
      <c r="W10" s="5"/>
      <c r="X10" s="5"/>
      <c r="Y10" s="5"/>
      <c r="Z10" s="5"/>
    </row>
    <row r="11">
      <c r="B11" s="6" t="s">
        <v>47</v>
      </c>
      <c r="C11" s="7" t="s">
        <v>48</v>
      </c>
      <c r="D11" s="6" t="s">
        <v>49</v>
      </c>
      <c r="E11" s="6">
        <v>786.0</v>
      </c>
      <c r="F11" s="6">
        <v>79.0</v>
      </c>
      <c r="G11" s="6">
        <v>0.0</v>
      </c>
      <c r="H11" s="6">
        <v>102.0</v>
      </c>
      <c r="I11" s="6">
        <v>24349.0</v>
      </c>
      <c r="J11" s="6">
        <v>0.0</v>
      </c>
      <c r="K11" s="6">
        <v>78.0</v>
      </c>
      <c r="L11" s="1" t="s">
        <v>37</v>
      </c>
      <c r="M11" s="8" t="str">
        <f t="shared" si="1"/>
        <v>10.05%</v>
      </c>
      <c r="N11" s="10" t="str">
        <f t="shared" si="2"/>
        <v>0%</v>
      </c>
      <c r="O11" s="10" t="str">
        <f t="shared" si="3"/>
        <v>0%</v>
      </c>
      <c r="P11" s="14" t="str">
        <f t="shared" si="4"/>
        <v>12.98%</v>
      </c>
      <c r="Q11" s="12" t="str">
        <f t="shared" si="5"/>
        <v>0.32%</v>
      </c>
      <c r="R11" s="5"/>
      <c r="S11" s="5"/>
      <c r="T11" s="5"/>
      <c r="U11" s="5"/>
      <c r="V11" s="5"/>
      <c r="W11" s="5"/>
      <c r="X11" s="5"/>
      <c r="Y11" s="5"/>
      <c r="Z11" s="5"/>
    </row>
    <row r="12">
      <c r="A12" s="15" t="s">
        <v>50</v>
      </c>
      <c r="B12" s="15" t="s">
        <v>51</v>
      </c>
      <c r="C12" s="16" t="s">
        <v>52</v>
      </c>
      <c r="D12" s="15" t="s">
        <v>53</v>
      </c>
      <c r="E12" s="15">
        <v>78.0</v>
      </c>
      <c r="F12" s="15">
        <v>27.0</v>
      </c>
      <c r="G12" s="15">
        <v>0.0</v>
      </c>
      <c r="H12" s="15">
        <v>15.0</v>
      </c>
      <c r="I12" s="15">
        <v>2777.0</v>
      </c>
      <c r="J12" s="15">
        <v>0.0</v>
      </c>
      <c r="K12" s="15">
        <v>12.0</v>
      </c>
      <c r="L12" s="1" t="s">
        <v>24</v>
      </c>
      <c r="M12" s="8" t="str">
        <f t="shared" si="1"/>
        <v>34.62%</v>
      </c>
      <c r="N12" s="10" t="str">
        <f t="shared" si="2"/>
        <v>0%</v>
      </c>
      <c r="O12" s="10" t="str">
        <f t="shared" si="3"/>
        <v>0%</v>
      </c>
      <c r="P12" s="11" t="str">
        <f t="shared" si="4"/>
        <v>19.23%</v>
      </c>
      <c r="Q12" s="12" t="str">
        <f t="shared" si="5"/>
        <v>0.43%</v>
      </c>
      <c r="R12" s="5"/>
      <c r="S12" s="5"/>
      <c r="T12" s="5"/>
      <c r="U12" s="5"/>
      <c r="V12" s="5"/>
      <c r="W12" s="5"/>
      <c r="X12" s="5"/>
      <c r="Y12" s="5"/>
      <c r="Z12" s="5"/>
    </row>
    <row r="13">
      <c r="B13" s="15" t="s">
        <v>54</v>
      </c>
      <c r="C13" s="16" t="s">
        <v>55</v>
      </c>
      <c r="D13" s="15" t="s">
        <v>56</v>
      </c>
      <c r="E13" s="15">
        <v>7.0</v>
      </c>
      <c r="F13" s="15">
        <v>2.0</v>
      </c>
      <c r="G13" s="15">
        <v>0.0</v>
      </c>
      <c r="H13" s="15">
        <v>0.0</v>
      </c>
      <c r="I13" s="15">
        <v>223.0</v>
      </c>
      <c r="J13" s="15">
        <v>0.0</v>
      </c>
      <c r="K13" s="15">
        <v>0.0</v>
      </c>
      <c r="L13" s="1" t="s">
        <v>20</v>
      </c>
      <c r="M13" s="8" t="str">
        <f t="shared" si="1"/>
        <v>28.57%</v>
      </c>
      <c r="N13" s="10" t="str">
        <f t="shared" si="2"/>
        <v>0%</v>
      </c>
      <c r="O13" s="10" t="str">
        <f t="shared" si="3"/>
        <v>0%</v>
      </c>
      <c r="P13" s="11" t="str">
        <f t="shared" si="4"/>
        <v>0%</v>
      </c>
      <c r="Q13" s="12" t="str">
        <f t="shared" si="5"/>
        <v>0%</v>
      </c>
      <c r="R13" s="5"/>
      <c r="S13" s="5"/>
      <c r="T13" s="5"/>
      <c r="U13" s="5"/>
      <c r="V13" s="5"/>
      <c r="W13" s="5"/>
      <c r="X13" s="5"/>
      <c r="Y13" s="5"/>
      <c r="Z13" s="5"/>
    </row>
    <row r="14">
      <c r="B14" s="15" t="s">
        <v>57</v>
      </c>
      <c r="C14" s="16" t="s">
        <v>58</v>
      </c>
      <c r="D14" s="15" t="s">
        <v>59</v>
      </c>
      <c r="E14" s="15">
        <v>1030.0</v>
      </c>
      <c r="F14" s="15">
        <v>319.0</v>
      </c>
      <c r="G14" s="15">
        <v>1.0</v>
      </c>
      <c r="H14" s="15">
        <v>250.0</v>
      </c>
      <c r="I14" s="15">
        <v>49343.0</v>
      </c>
      <c r="J14" s="15">
        <v>2.0</v>
      </c>
      <c r="K14" s="15">
        <v>2981.0</v>
      </c>
      <c r="L14" s="1" t="s">
        <v>24</v>
      </c>
      <c r="M14" s="8" t="str">
        <f t="shared" si="1"/>
        <v>30.97%</v>
      </c>
      <c r="N14" s="13" t="str">
        <f t="shared" si="2"/>
        <v>0.1%</v>
      </c>
      <c r="O14" s="10" t="str">
        <f t="shared" si="3"/>
        <v>0%</v>
      </c>
      <c r="P14" s="11" t="str">
        <f t="shared" si="4"/>
        <v>24.27%</v>
      </c>
      <c r="Q14" s="12" t="str">
        <f t="shared" si="5"/>
        <v>6.04%</v>
      </c>
      <c r="R14" s="5"/>
      <c r="S14" s="5"/>
      <c r="T14" s="5"/>
      <c r="U14" s="5"/>
      <c r="V14" s="5"/>
      <c r="W14" s="5"/>
      <c r="X14" s="5"/>
      <c r="Y14" s="5"/>
      <c r="Z14" s="5"/>
    </row>
    <row r="15">
      <c r="B15" s="15" t="s">
        <v>60</v>
      </c>
      <c r="C15" s="16" t="s">
        <v>61</v>
      </c>
      <c r="D15" s="15" t="s">
        <v>62</v>
      </c>
      <c r="E15" s="15">
        <v>1678.0</v>
      </c>
      <c r="F15" s="15">
        <v>188.0</v>
      </c>
      <c r="G15" s="15">
        <v>2.0</v>
      </c>
      <c r="H15" s="15">
        <v>612.0</v>
      </c>
      <c r="I15" s="15">
        <v>53513.0</v>
      </c>
      <c r="J15" s="15">
        <v>2.0</v>
      </c>
      <c r="K15" s="15">
        <v>864.0</v>
      </c>
      <c r="L15" s="1" t="s">
        <v>63</v>
      </c>
      <c r="M15" s="8" t="str">
        <f t="shared" si="1"/>
        <v>11.2%</v>
      </c>
      <c r="N15" s="13" t="str">
        <f t="shared" si="2"/>
        <v>0.12%</v>
      </c>
      <c r="O15" s="10" t="str">
        <f t="shared" si="3"/>
        <v>0%</v>
      </c>
      <c r="P15" s="14" t="str">
        <f t="shared" si="4"/>
        <v>36.47%</v>
      </c>
      <c r="Q15" s="12" t="str">
        <f t="shared" si="5"/>
        <v>1.61%</v>
      </c>
      <c r="R15" s="5"/>
      <c r="S15" s="5"/>
      <c r="T15" s="5"/>
      <c r="U15" s="5"/>
      <c r="V15" s="5"/>
      <c r="W15" s="5"/>
      <c r="X15" s="5"/>
      <c r="Y15" s="5"/>
      <c r="Z15" s="5"/>
    </row>
    <row r="16">
      <c r="B16" s="15" t="s">
        <v>64</v>
      </c>
      <c r="C16" s="16" t="s">
        <v>65</v>
      </c>
      <c r="D16" s="15" t="s">
        <v>66</v>
      </c>
      <c r="E16" s="15">
        <v>89.0</v>
      </c>
      <c r="F16" s="15">
        <v>32.0</v>
      </c>
      <c r="G16" s="15">
        <v>0.0</v>
      </c>
      <c r="H16" s="15">
        <v>18.0</v>
      </c>
      <c r="I16" s="15">
        <v>3106.0</v>
      </c>
      <c r="J16" s="15">
        <v>0.0</v>
      </c>
      <c r="K16" s="15">
        <v>46.0</v>
      </c>
      <c r="L16" s="1" t="s">
        <v>20</v>
      </c>
      <c r="M16" s="8" t="str">
        <f t="shared" si="1"/>
        <v>35.96%</v>
      </c>
      <c r="N16" s="10" t="str">
        <f t="shared" si="2"/>
        <v>0%</v>
      </c>
      <c r="O16" s="10" t="str">
        <f t="shared" si="3"/>
        <v>0%</v>
      </c>
      <c r="P16" s="11" t="str">
        <f t="shared" si="4"/>
        <v>20.22%</v>
      </c>
      <c r="Q16" s="12" t="str">
        <f t="shared" si="5"/>
        <v>1.48%</v>
      </c>
      <c r="R16" s="5"/>
      <c r="S16" s="5"/>
      <c r="T16" s="5"/>
      <c r="U16" s="5"/>
      <c r="V16" s="5"/>
      <c r="W16" s="5"/>
      <c r="X16" s="5"/>
      <c r="Y16" s="5"/>
      <c r="Z16" s="5"/>
    </row>
    <row r="17">
      <c r="B17" s="15" t="s">
        <v>67</v>
      </c>
      <c r="C17" s="16" t="s">
        <v>68</v>
      </c>
      <c r="D17" s="15" t="s">
        <v>69</v>
      </c>
      <c r="E17" s="15">
        <v>72.0</v>
      </c>
      <c r="F17" s="15">
        <v>1.0</v>
      </c>
      <c r="G17" s="15">
        <v>0.0</v>
      </c>
      <c r="H17" s="15">
        <v>3.0</v>
      </c>
      <c r="I17" s="15">
        <v>2896.0</v>
      </c>
      <c r="J17" s="15">
        <v>0.0</v>
      </c>
      <c r="K17" s="15">
        <v>2.0</v>
      </c>
      <c r="L17" s="1" t="s">
        <v>20</v>
      </c>
      <c r="M17" s="8" t="str">
        <f t="shared" si="1"/>
        <v>1.39%</v>
      </c>
      <c r="N17" s="10" t="str">
        <f t="shared" si="2"/>
        <v>0%</v>
      </c>
      <c r="O17" s="10" t="str">
        <f t="shared" si="3"/>
        <v>0%</v>
      </c>
      <c r="P17" s="14" t="str">
        <f t="shared" si="4"/>
        <v>4.17%</v>
      </c>
      <c r="Q17" s="12" t="str">
        <f t="shared" si="5"/>
        <v>0.07%</v>
      </c>
      <c r="R17" s="5"/>
      <c r="S17" s="5"/>
      <c r="T17" s="5"/>
      <c r="U17" s="5"/>
      <c r="V17" s="5"/>
      <c r="W17" s="5"/>
      <c r="X17" s="5"/>
      <c r="Y17" s="5"/>
      <c r="Z17" s="5"/>
    </row>
    <row r="18">
      <c r="B18" s="15" t="s">
        <v>70</v>
      </c>
      <c r="C18" s="16" t="s">
        <v>71</v>
      </c>
      <c r="D18" s="15" t="s">
        <v>72</v>
      </c>
      <c r="E18" s="15">
        <v>415.0</v>
      </c>
      <c r="F18" s="15">
        <v>13.0</v>
      </c>
      <c r="G18" s="15">
        <v>0.0</v>
      </c>
      <c r="H18" s="15">
        <v>91.0</v>
      </c>
      <c r="I18" s="15">
        <v>13380.0</v>
      </c>
      <c r="J18" s="15">
        <v>0.0</v>
      </c>
      <c r="K18" s="15">
        <v>62.0</v>
      </c>
      <c r="L18" s="1" t="s">
        <v>20</v>
      </c>
      <c r="M18" s="8" t="str">
        <f t="shared" si="1"/>
        <v>3.13%</v>
      </c>
      <c r="N18" s="10" t="str">
        <f t="shared" si="2"/>
        <v>0%</v>
      </c>
      <c r="O18" s="10" t="str">
        <f t="shared" si="3"/>
        <v>0%</v>
      </c>
      <c r="P18" s="14" t="str">
        <f t="shared" si="4"/>
        <v>21.93%</v>
      </c>
      <c r="Q18" s="12" t="str">
        <f t="shared" si="5"/>
        <v>0.46%</v>
      </c>
      <c r="R18" s="5"/>
      <c r="S18" s="5"/>
      <c r="T18" s="5"/>
      <c r="U18" s="5"/>
      <c r="V18" s="5"/>
      <c r="W18" s="5"/>
      <c r="X18" s="5"/>
      <c r="Y18" s="5"/>
      <c r="Z18" s="5"/>
    </row>
    <row r="19">
      <c r="B19" s="15" t="s">
        <v>73</v>
      </c>
      <c r="C19" s="16" t="s">
        <v>74</v>
      </c>
      <c r="D19" s="15" t="s">
        <v>75</v>
      </c>
      <c r="E19" s="15">
        <v>1104.0</v>
      </c>
      <c r="F19" s="15">
        <v>224.0</v>
      </c>
      <c r="G19" s="15">
        <v>0.0</v>
      </c>
      <c r="H19" s="15">
        <v>20.0</v>
      </c>
      <c r="I19" s="15">
        <v>25369.0</v>
      </c>
      <c r="J19" s="15">
        <v>0.0</v>
      </c>
      <c r="K19" s="15">
        <v>104.0</v>
      </c>
      <c r="L19" s="1" t="s">
        <v>76</v>
      </c>
      <c r="M19" s="8" t="str">
        <f t="shared" si="1"/>
        <v>20.29%</v>
      </c>
      <c r="N19" s="10" t="str">
        <f t="shared" si="2"/>
        <v>0%</v>
      </c>
      <c r="O19" s="10" t="str">
        <f t="shared" si="3"/>
        <v>0%</v>
      </c>
      <c r="P19" s="11" t="str">
        <f t="shared" si="4"/>
        <v>1.81%</v>
      </c>
      <c r="Q19" s="12" t="str">
        <f t="shared" si="5"/>
        <v>0.41%</v>
      </c>
      <c r="R19" s="5"/>
      <c r="S19" s="5"/>
      <c r="T19" s="5"/>
      <c r="U19" s="5"/>
      <c r="V19" s="5"/>
      <c r="W19" s="5"/>
      <c r="X19" s="5"/>
      <c r="Y19" s="5"/>
      <c r="Z19" s="5"/>
    </row>
    <row r="20">
      <c r="B20" s="15" t="s">
        <v>77</v>
      </c>
      <c r="C20" s="16" t="s">
        <v>78</v>
      </c>
      <c r="D20" s="15" t="s">
        <v>79</v>
      </c>
      <c r="E20" s="15">
        <v>1347.0</v>
      </c>
      <c r="F20" s="15">
        <v>210.0</v>
      </c>
      <c r="G20" s="15">
        <v>0.0</v>
      </c>
      <c r="H20" s="15">
        <v>395.0</v>
      </c>
      <c r="I20" s="15">
        <v>62226.0</v>
      </c>
      <c r="J20" s="15">
        <v>0.0</v>
      </c>
      <c r="K20" s="15">
        <v>709.0</v>
      </c>
      <c r="L20" s="1" t="s">
        <v>63</v>
      </c>
      <c r="M20" s="8" t="str">
        <f t="shared" si="1"/>
        <v>15.59%</v>
      </c>
      <c r="N20" s="10" t="str">
        <f t="shared" si="2"/>
        <v>0%</v>
      </c>
      <c r="O20" s="10" t="str">
        <f t="shared" si="3"/>
        <v>0%</v>
      </c>
      <c r="P20" s="14" t="str">
        <f t="shared" si="4"/>
        <v>29.32%</v>
      </c>
      <c r="Q20" s="12" t="str">
        <f t="shared" si="5"/>
        <v>1.14%</v>
      </c>
      <c r="R20" s="5"/>
      <c r="S20" s="5"/>
      <c r="T20" s="5"/>
      <c r="U20" s="5"/>
      <c r="V20" s="5"/>
      <c r="W20" s="5"/>
      <c r="X20" s="5"/>
      <c r="Y20" s="5"/>
      <c r="Z20" s="5"/>
    </row>
    <row r="21" ht="61.5" customHeight="1">
      <c r="B21" s="15" t="s">
        <v>80</v>
      </c>
      <c r="C21" s="16" t="s">
        <v>81</v>
      </c>
      <c r="D21" s="15" t="s">
        <v>82</v>
      </c>
      <c r="E21" s="17">
        <v>341.0</v>
      </c>
      <c r="F21" s="17">
        <v>6.0</v>
      </c>
      <c r="G21" s="17">
        <v>0.0</v>
      </c>
      <c r="H21" s="17">
        <v>1.0</v>
      </c>
      <c r="I21" s="15">
        <v>27334.0</v>
      </c>
      <c r="J21" s="15">
        <v>0.0</v>
      </c>
      <c r="K21" s="15">
        <v>0.0</v>
      </c>
      <c r="L21" s="1" t="s">
        <v>63</v>
      </c>
      <c r="M21" s="8" t="str">
        <f t="shared" si="1"/>
        <v>1.76%</v>
      </c>
      <c r="N21" s="10" t="str">
        <f t="shared" si="2"/>
        <v>0%</v>
      </c>
      <c r="O21" s="10" t="str">
        <f t="shared" si="3"/>
        <v>0%</v>
      </c>
      <c r="P21" s="11" t="str">
        <f t="shared" si="4"/>
        <v>0.29%</v>
      </c>
      <c r="Q21" s="12" t="str">
        <f t="shared" si="5"/>
        <v>0%</v>
      </c>
      <c r="R21" s="5"/>
      <c r="S21" s="5"/>
      <c r="T21" s="5"/>
      <c r="U21" s="5"/>
      <c r="V21" s="5"/>
      <c r="W21" s="5"/>
      <c r="X21" s="5"/>
      <c r="Y21" s="5"/>
      <c r="Z21" s="5"/>
    </row>
    <row r="22">
      <c r="A22" s="18" t="s">
        <v>83</v>
      </c>
      <c r="B22" s="18" t="s">
        <v>84</v>
      </c>
      <c r="C22" s="19" t="s">
        <v>85</v>
      </c>
      <c r="D22" s="20" t="s">
        <v>86</v>
      </c>
      <c r="E22" s="18">
        <v>75.0</v>
      </c>
      <c r="F22" s="18">
        <v>10.0</v>
      </c>
      <c r="G22" s="18">
        <v>0.0</v>
      </c>
      <c r="H22" s="18">
        <v>0.0</v>
      </c>
      <c r="I22" s="18">
        <v>1518.0</v>
      </c>
      <c r="J22" s="18">
        <v>0.0</v>
      </c>
      <c r="K22" s="18">
        <v>0.0</v>
      </c>
      <c r="L22" s="1" t="s">
        <v>20</v>
      </c>
      <c r="M22" s="8" t="str">
        <f t="shared" si="1"/>
        <v>13.33%</v>
      </c>
      <c r="N22" s="10" t="str">
        <f t="shared" si="2"/>
        <v>0%</v>
      </c>
      <c r="O22" s="10" t="str">
        <f t="shared" si="3"/>
        <v>0%</v>
      </c>
      <c r="P22" s="11" t="str">
        <f t="shared" si="4"/>
        <v>0%</v>
      </c>
      <c r="Q22" s="12" t="str">
        <f t="shared" si="5"/>
        <v>0%</v>
      </c>
      <c r="R22" s="5"/>
      <c r="S22" s="5"/>
      <c r="T22" s="5"/>
      <c r="U22" s="5"/>
      <c r="V22" s="5"/>
      <c r="W22" s="5"/>
      <c r="X22" s="5"/>
      <c r="Y22" s="5"/>
      <c r="Z22" s="5"/>
    </row>
    <row r="23">
      <c r="B23" s="18" t="s">
        <v>87</v>
      </c>
      <c r="C23" s="19" t="s">
        <v>88</v>
      </c>
      <c r="D23" s="21" t="s">
        <v>89</v>
      </c>
      <c r="E23" s="18">
        <v>170.0</v>
      </c>
      <c r="F23" s="18">
        <v>54.0</v>
      </c>
      <c r="G23" s="18">
        <v>0.0</v>
      </c>
      <c r="H23" s="18">
        <v>30.0</v>
      </c>
      <c r="I23" s="18">
        <v>5310.0</v>
      </c>
      <c r="J23" s="18">
        <v>0.0</v>
      </c>
      <c r="K23" s="18">
        <v>0.0</v>
      </c>
      <c r="L23" s="1" t="s">
        <v>24</v>
      </c>
      <c r="M23" s="8" t="str">
        <f t="shared" si="1"/>
        <v>31.76%</v>
      </c>
      <c r="N23" s="10" t="str">
        <f t="shared" si="2"/>
        <v>0%</v>
      </c>
      <c r="O23" s="10" t="str">
        <f t="shared" si="3"/>
        <v>0%</v>
      </c>
      <c r="P23" s="11" t="str">
        <f t="shared" si="4"/>
        <v>17.65%</v>
      </c>
      <c r="Q23" s="12" t="str">
        <f t="shared" si="5"/>
        <v>0%</v>
      </c>
      <c r="R23" s="5"/>
      <c r="S23" s="5"/>
      <c r="T23" s="5"/>
      <c r="U23" s="5"/>
      <c r="V23" s="5"/>
      <c r="W23" s="5"/>
      <c r="X23" s="5"/>
      <c r="Y23" s="5"/>
      <c r="Z23" s="5"/>
    </row>
    <row r="24">
      <c r="B24" s="18" t="s">
        <v>90</v>
      </c>
      <c r="C24" s="19" t="s">
        <v>91</v>
      </c>
      <c r="D24" s="18" t="s">
        <v>92</v>
      </c>
      <c r="E24" s="18">
        <v>21.0</v>
      </c>
      <c r="F24" s="18">
        <v>3.0</v>
      </c>
      <c r="G24" s="18">
        <v>0.0</v>
      </c>
      <c r="H24" s="18">
        <v>0.0</v>
      </c>
      <c r="I24" s="18">
        <v>613.0</v>
      </c>
      <c r="J24" s="18">
        <v>0.0</v>
      </c>
      <c r="K24" s="18">
        <v>0.0</v>
      </c>
      <c r="L24" s="1" t="s">
        <v>63</v>
      </c>
      <c r="M24" s="8" t="str">
        <f t="shared" si="1"/>
        <v>14.29%</v>
      </c>
      <c r="N24" s="10" t="str">
        <f t="shared" si="2"/>
        <v>0%</v>
      </c>
      <c r="O24" s="10" t="str">
        <f t="shared" si="3"/>
        <v>0%</v>
      </c>
      <c r="P24" s="11" t="str">
        <f t="shared" si="4"/>
        <v>0%</v>
      </c>
      <c r="Q24" s="12" t="str">
        <f t="shared" si="5"/>
        <v>0%</v>
      </c>
      <c r="R24" s="5"/>
      <c r="S24" s="5"/>
      <c r="T24" s="5"/>
      <c r="U24" s="5"/>
      <c r="V24" s="5"/>
      <c r="W24" s="5"/>
      <c r="X24" s="5"/>
      <c r="Y24" s="5"/>
      <c r="Z24" s="5"/>
    </row>
    <row r="25">
      <c r="B25" s="18" t="s">
        <v>93</v>
      </c>
      <c r="C25" s="19" t="s">
        <v>94</v>
      </c>
      <c r="D25" s="22" t="s">
        <v>95</v>
      </c>
      <c r="E25" s="18">
        <v>75.0</v>
      </c>
      <c r="F25" s="18">
        <v>22.0</v>
      </c>
      <c r="G25" s="18">
        <v>0.0</v>
      </c>
      <c r="H25" s="18">
        <v>7.0</v>
      </c>
      <c r="I25" s="18">
        <v>1522.0</v>
      </c>
      <c r="J25" s="18">
        <v>0.0</v>
      </c>
      <c r="K25" s="18">
        <v>31.0</v>
      </c>
      <c r="L25" s="1" t="s">
        <v>76</v>
      </c>
      <c r="M25" s="8" t="str">
        <f t="shared" si="1"/>
        <v>29.33%</v>
      </c>
      <c r="N25" s="10" t="str">
        <f t="shared" si="2"/>
        <v>0%</v>
      </c>
      <c r="O25" s="10" t="str">
        <f t="shared" si="3"/>
        <v>0%</v>
      </c>
      <c r="P25" s="11" t="str">
        <f t="shared" si="4"/>
        <v>9.33%</v>
      </c>
      <c r="Q25" s="12" t="str">
        <f t="shared" si="5"/>
        <v>2.04%</v>
      </c>
      <c r="R25" s="5"/>
      <c r="S25" s="5"/>
      <c r="T25" s="5"/>
      <c r="U25" s="5"/>
      <c r="V25" s="5"/>
      <c r="W25" s="5"/>
      <c r="X25" s="5"/>
      <c r="Y25" s="5"/>
      <c r="Z25" s="5"/>
    </row>
    <row r="26">
      <c r="B26" s="18" t="s">
        <v>96</v>
      </c>
      <c r="C26" s="19" t="s">
        <v>97</v>
      </c>
      <c r="D26" s="21" t="s">
        <v>98</v>
      </c>
      <c r="E26" s="18">
        <v>29.0</v>
      </c>
      <c r="F26" s="18">
        <v>10.0</v>
      </c>
      <c r="G26" s="18">
        <v>0.0</v>
      </c>
      <c r="H26" s="18">
        <v>1.0</v>
      </c>
      <c r="I26" s="18">
        <v>493.0</v>
      </c>
      <c r="J26" s="18">
        <v>0.0</v>
      </c>
      <c r="K26" s="18">
        <v>0.0</v>
      </c>
      <c r="L26" s="1" t="s">
        <v>20</v>
      </c>
      <c r="M26" s="8" t="str">
        <f t="shared" si="1"/>
        <v>34.48%</v>
      </c>
      <c r="N26" s="10" t="str">
        <f t="shared" si="2"/>
        <v>0%</v>
      </c>
      <c r="O26" s="10" t="str">
        <f t="shared" si="3"/>
        <v>0%</v>
      </c>
      <c r="P26" s="11" t="str">
        <f t="shared" si="4"/>
        <v>3.45%</v>
      </c>
      <c r="Q26" s="12" t="str">
        <f t="shared" si="5"/>
        <v>0%</v>
      </c>
      <c r="R26" s="5"/>
      <c r="S26" s="5"/>
      <c r="T26" s="5"/>
      <c r="U26" s="5"/>
      <c r="V26" s="5"/>
      <c r="W26" s="5"/>
      <c r="X26" s="5"/>
      <c r="Y26" s="5"/>
      <c r="Z26" s="5"/>
    </row>
    <row r="27">
      <c r="B27" s="18" t="s">
        <v>99</v>
      </c>
      <c r="C27" s="19" t="s">
        <v>100</v>
      </c>
      <c r="D27" s="20" t="s">
        <v>101</v>
      </c>
      <c r="E27" s="18">
        <v>53.0</v>
      </c>
      <c r="F27" s="18">
        <v>8.0</v>
      </c>
      <c r="G27" s="18">
        <v>0.0</v>
      </c>
      <c r="H27" s="18">
        <v>2.0</v>
      </c>
      <c r="I27" s="18">
        <v>955.0</v>
      </c>
      <c r="J27" s="18">
        <v>0.0</v>
      </c>
      <c r="K27" s="18">
        <v>0.0</v>
      </c>
      <c r="L27" s="1" t="s">
        <v>63</v>
      </c>
      <c r="M27" s="8" t="str">
        <f t="shared" si="1"/>
        <v>15.09%</v>
      </c>
      <c r="N27" s="10" t="str">
        <f t="shared" si="2"/>
        <v>0%</v>
      </c>
      <c r="O27" s="10" t="str">
        <f t="shared" si="3"/>
        <v>0%</v>
      </c>
      <c r="P27" s="11" t="str">
        <f t="shared" si="4"/>
        <v>3.77%</v>
      </c>
      <c r="Q27" s="12" t="str">
        <f t="shared" si="5"/>
        <v>0%</v>
      </c>
      <c r="R27" s="5"/>
      <c r="S27" s="5"/>
      <c r="T27" s="5"/>
      <c r="U27" s="5"/>
      <c r="V27" s="5"/>
      <c r="W27" s="5"/>
      <c r="X27" s="5"/>
      <c r="Y27" s="5"/>
      <c r="Z27" s="5"/>
    </row>
    <row r="28">
      <c r="B28" s="18" t="s">
        <v>102</v>
      </c>
      <c r="C28" s="19" t="s">
        <v>103</v>
      </c>
      <c r="D28" s="22" t="s">
        <v>104</v>
      </c>
      <c r="E28" s="18">
        <v>32.0</v>
      </c>
      <c r="F28" s="18">
        <v>18.0</v>
      </c>
      <c r="G28" s="18">
        <v>0.0</v>
      </c>
      <c r="H28" s="18">
        <v>4.0</v>
      </c>
      <c r="I28" s="18">
        <v>419.0</v>
      </c>
      <c r="J28" s="18">
        <v>0.0</v>
      </c>
      <c r="K28" s="18">
        <v>9.0</v>
      </c>
      <c r="L28" s="1" t="s">
        <v>24</v>
      </c>
      <c r="M28" s="8" t="str">
        <f t="shared" si="1"/>
        <v>56.25%</v>
      </c>
      <c r="N28" s="10" t="str">
        <f t="shared" si="2"/>
        <v>0%</v>
      </c>
      <c r="O28" s="10" t="str">
        <f t="shared" si="3"/>
        <v>0%</v>
      </c>
      <c r="P28" s="11" t="str">
        <f t="shared" si="4"/>
        <v>12.5%</v>
      </c>
      <c r="Q28" s="12" t="str">
        <f t="shared" si="5"/>
        <v>2.15%</v>
      </c>
      <c r="R28" s="5"/>
      <c r="S28" s="5"/>
      <c r="T28" s="5"/>
      <c r="U28" s="5"/>
      <c r="V28" s="5"/>
      <c r="W28" s="5"/>
      <c r="X28" s="5"/>
      <c r="Y28" s="5"/>
      <c r="Z28" s="5"/>
    </row>
    <row r="29">
      <c r="B29" s="18" t="s">
        <v>105</v>
      </c>
      <c r="C29" s="19" t="s">
        <v>106</v>
      </c>
      <c r="D29" s="20" t="s">
        <v>107</v>
      </c>
      <c r="E29" s="18">
        <v>73.0</v>
      </c>
      <c r="F29" s="18">
        <v>4.0</v>
      </c>
      <c r="G29" s="18">
        <v>0.0</v>
      </c>
      <c r="H29" s="18">
        <v>16.0</v>
      </c>
      <c r="I29" s="18">
        <v>1557.0</v>
      </c>
      <c r="J29" s="18">
        <v>0.0</v>
      </c>
      <c r="K29" s="18">
        <v>43.0</v>
      </c>
      <c r="L29" s="1" t="s">
        <v>63</v>
      </c>
      <c r="M29" s="8" t="str">
        <f t="shared" si="1"/>
        <v>5.48%</v>
      </c>
      <c r="N29" s="10" t="str">
        <f t="shared" si="2"/>
        <v>0%</v>
      </c>
      <c r="O29" s="10" t="str">
        <f t="shared" si="3"/>
        <v>0%</v>
      </c>
      <c r="P29" s="14" t="str">
        <f t="shared" si="4"/>
        <v>21.92%</v>
      </c>
      <c r="Q29" s="12" t="str">
        <f t="shared" si="5"/>
        <v>2.76%</v>
      </c>
      <c r="R29" s="5"/>
      <c r="S29" s="5"/>
      <c r="T29" s="5"/>
      <c r="U29" s="5"/>
      <c r="V29" s="5"/>
      <c r="W29" s="5"/>
      <c r="X29" s="5"/>
      <c r="Y29" s="5"/>
      <c r="Z29" s="5"/>
    </row>
    <row r="30">
      <c r="B30" s="18" t="s">
        <v>108</v>
      </c>
      <c r="C30" s="19" t="s">
        <v>109</v>
      </c>
      <c r="D30" s="22" t="s">
        <v>110</v>
      </c>
      <c r="E30" s="18">
        <v>31.0</v>
      </c>
      <c r="F30" s="18">
        <v>16.0</v>
      </c>
      <c r="G30" s="18">
        <v>0.0</v>
      </c>
      <c r="H30" s="18">
        <v>3.0</v>
      </c>
      <c r="I30" s="18">
        <v>688.0</v>
      </c>
      <c r="J30" s="18">
        <v>0.0</v>
      </c>
      <c r="K30" s="18">
        <v>0.0</v>
      </c>
      <c r="L30" s="1" t="s">
        <v>63</v>
      </c>
      <c r="M30" s="8" t="str">
        <f t="shared" si="1"/>
        <v>51.61%</v>
      </c>
      <c r="N30" s="10" t="str">
        <f t="shared" si="2"/>
        <v>0%</v>
      </c>
      <c r="O30" s="10" t="str">
        <f t="shared" si="3"/>
        <v>0%</v>
      </c>
      <c r="P30" s="11" t="str">
        <f t="shared" si="4"/>
        <v>9.68%</v>
      </c>
      <c r="Q30" s="12" t="str">
        <f t="shared" si="5"/>
        <v>0%</v>
      </c>
      <c r="R30" s="5"/>
      <c r="S30" s="5"/>
      <c r="T30" s="5"/>
      <c r="U30" s="5"/>
      <c r="V30" s="5"/>
      <c r="W30" s="5"/>
      <c r="X30" s="5"/>
      <c r="Y30" s="5"/>
      <c r="Z30" s="5"/>
    </row>
    <row r="31">
      <c r="B31" s="18" t="s">
        <v>111</v>
      </c>
      <c r="C31" s="19" t="s">
        <v>112</v>
      </c>
      <c r="D31" s="20" t="s">
        <v>113</v>
      </c>
      <c r="E31" s="18">
        <v>24.0</v>
      </c>
      <c r="F31" s="18">
        <v>9.0</v>
      </c>
      <c r="G31" s="18">
        <v>0.0</v>
      </c>
      <c r="H31" s="18">
        <v>6.0</v>
      </c>
      <c r="I31" s="18">
        <v>541.0</v>
      </c>
      <c r="J31" s="18">
        <v>0.0</v>
      </c>
      <c r="K31" s="18">
        <v>0.0</v>
      </c>
      <c r="L31" s="1" t="s">
        <v>20</v>
      </c>
      <c r="M31" s="8" t="str">
        <f t="shared" si="1"/>
        <v>37.5%</v>
      </c>
      <c r="N31" s="10" t="str">
        <f t="shared" si="2"/>
        <v>0%</v>
      </c>
      <c r="O31" s="10" t="str">
        <f t="shared" si="3"/>
        <v>0%</v>
      </c>
      <c r="P31" s="11" t="str">
        <f t="shared" si="4"/>
        <v>25%</v>
      </c>
      <c r="Q31" s="12" t="str">
        <f t="shared" si="5"/>
        <v>0%</v>
      </c>
      <c r="R31" s="5"/>
      <c r="S31" s="5"/>
      <c r="T31" s="5"/>
      <c r="U31" s="5"/>
      <c r="V31" s="5"/>
      <c r="W31" s="5"/>
      <c r="X31" s="5"/>
      <c r="Y31" s="5"/>
      <c r="Z31" s="5"/>
    </row>
    <row r="32">
      <c r="A32" s="23" t="s">
        <v>114</v>
      </c>
      <c r="B32" s="23" t="s">
        <v>115</v>
      </c>
      <c r="C32" s="24" t="s">
        <v>116</v>
      </c>
      <c r="D32" s="25" t="s">
        <v>117</v>
      </c>
      <c r="E32" s="26">
        <v>306.0</v>
      </c>
      <c r="F32" s="23">
        <v>109.0</v>
      </c>
      <c r="G32" s="23">
        <v>0.0</v>
      </c>
      <c r="H32" s="23">
        <v>84.0</v>
      </c>
      <c r="I32" s="23">
        <v>11058.0</v>
      </c>
      <c r="J32" s="23">
        <v>0.0</v>
      </c>
      <c r="K32" s="23">
        <v>103.0</v>
      </c>
      <c r="L32" s="1" t="s">
        <v>20</v>
      </c>
      <c r="M32" s="8" t="str">
        <f t="shared" si="1"/>
        <v>35.62%</v>
      </c>
      <c r="N32" s="10" t="str">
        <f t="shared" si="2"/>
        <v>0%</v>
      </c>
      <c r="O32" s="10" t="str">
        <f t="shared" si="3"/>
        <v>0%</v>
      </c>
      <c r="P32" s="11" t="str">
        <f t="shared" si="4"/>
        <v>27.45%</v>
      </c>
      <c r="Q32" s="12" t="str">
        <f t="shared" si="5"/>
        <v>0.93%</v>
      </c>
      <c r="R32" s="5"/>
      <c r="S32" s="5"/>
      <c r="T32" s="5"/>
      <c r="U32" s="5"/>
      <c r="V32" s="5"/>
      <c r="W32" s="5"/>
      <c r="X32" s="5"/>
      <c r="Y32" s="5"/>
      <c r="Z32" s="5"/>
    </row>
    <row r="33">
      <c r="B33" s="23" t="s">
        <v>118</v>
      </c>
      <c r="C33" s="24" t="s">
        <v>119</v>
      </c>
      <c r="D33" s="27" t="s">
        <v>120</v>
      </c>
      <c r="E33" s="26">
        <v>144.0</v>
      </c>
      <c r="F33" s="23">
        <v>102.0</v>
      </c>
      <c r="G33" s="23">
        <v>0.0</v>
      </c>
      <c r="H33" s="23">
        <v>3.0</v>
      </c>
      <c r="I33" s="23">
        <v>2299.0</v>
      </c>
      <c r="J33" s="23">
        <v>0.0</v>
      </c>
      <c r="K33" s="23">
        <v>0.0</v>
      </c>
      <c r="L33" s="1" t="s">
        <v>20</v>
      </c>
      <c r="M33" s="28" t="str">
        <f t="shared" si="1"/>
        <v>70.83%</v>
      </c>
      <c r="N33" s="10" t="str">
        <f t="shared" si="2"/>
        <v>0%</v>
      </c>
      <c r="O33" s="10" t="str">
        <f t="shared" si="3"/>
        <v>0%</v>
      </c>
      <c r="P33" s="11" t="str">
        <f t="shared" si="4"/>
        <v>2.08%</v>
      </c>
      <c r="Q33" s="12" t="str">
        <f t="shared" si="5"/>
        <v>0%</v>
      </c>
      <c r="R33" s="5"/>
      <c r="S33" s="5"/>
      <c r="T33" s="5"/>
      <c r="U33" s="5"/>
      <c r="V33" s="5"/>
      <c r="W33" s="5"/>
      <c r="X33" s="5"/>
      <c r="Y33" s="5"/>
      <c r="Z33" s="5"/>
    </row>
    <row r="34">
      <c r="B34" s="23" t="s">
        <v>121</v>
      </c>
      <c r="C34" s="24" t="s">
        <v>122</v>
      </c>
      <c r="D34" s="29" t="s">
        <v>123</v>
      </c>
      <c r="E34" s="26">
        <v>212.0</v>
      </c>
      <c r="F34" s="23">
        <v>48.0</v>
      </c>
      <c r="G34" s="23">
        <v>0.0</v>
      </c>
      <c r="H34" s="23">
        <v>24.0</v>
      </c>
      <c r="I34" s="23">
        <v>6017.0</v>
      </c>
      <c r="J34" s="23">
        <v>0.0</v>
      </c>
      <c r="K34" s="23">
        <v>71.0</v>
      </c>
      <c r="L34" s="1" t="s">
        <v>20</v>
      </c>
      <c r="M34" s="8" t="str">
        <f t="shared" si="1"/>
        <v>22.64%</v>
      </c>
      <c r="N34" s="10" t="str">
        <f t="shared" si="2"/>
        <v>0%</v>
      </c>
      <c r="O34" s="10" t="str">
        <f t="shared" si="3"/>
        <v>0%</v>
      </c>
      <c r="P34" s="11" t="str">
        <f t="shared" si="4"/>
        <v>11.32%</v>
      </c>
      <c r="Q34" s="12" t="str">
        <f t="shared" si="5"/>
        <v>1.18%</v>
      </c>
      <c r="R34" s="5"/>
      <c r="S34" s="5"/>
      <c r="T34" s="5"/>
      <c r="U34" s="5"/>
      <c r="V34" s="5"/>
      <c r="W34" s="5"/>
      <c r="X34" s="5"/>
      <c r="Y34" s="5"/>
      <c r="Z34" s="5"/>
    </row>
    <row r="35">
      <c r="B35" s="23" t="s">
        <v>124</v>
      </c>
      <c r="C35" s="24" t="s">
        <v>125</v>
      </c>
      <c r="D35" s="27" t="s">
        <v>126</v>
      </c>
      <c r="E35" s="26">
        <v>168.0</v>
      </c>
      <c r="F35" s="23">
        <v>2.0</v>
      </c>
      <c r="G35" s="23">
        <v>0.0</v>
      </c>
      <c r="H35" s="23">
        <v>15.0</v>
      </c>
      <c r="I35" s="23">
        <v>7464.0</v>
      </c>
      <c r="J35" s="23">
        <v>0.0</v>
      </c>
      <c r="K35" s="23">
        <v>46.0</v>
      </c>
      <c r="L35" s="1" t="s">
        <v>20</v>
      </c>
      <c r="M35" s="8" t="str">
        <f t="shared" si="1"/>
        <v>1.19%</v>
      </c>
      <c r="N35" s="10" t="str">
        <f t="shared" si="2"/>
        <v>0%</v>
      </c>
      <c r="O35" s="10" t="str">
        <f t="shared" si="3"/>
        <v>0%</v>
      </c>
      <c r="P35" s="14" t="str">
        <f t="shared" si="4"/>
        <v>8.93%</v>
      </c>
      <c r="Q35" s="12" t="str">
        <f t="shared" si="5"/>
        <v>0.62%</v>
      </c>
      <c r="R35" s="5"/>
      <c r="S35" s="5"/>
      <c r="T35" s="5"/>
      <c r="U35" s="5"/>
      <c r="V35" s="5"/>
      <c r="W35" s="5"/>
      <c r="X35" s="5"/>
      <c r="Y35" s="5"/>
      <c r="Z35" s="5"/>
    </row>
    <row r="36">
      <c r="B36" s="23" t="s">
        <v>127</v>
      </c>
      <c r="C36" s="24" t="s">
        <v>128</v>
      </c>
      <c r="D36" s="30" t="s">
        <v>129</v>
      </c>
      <c r="E36" s="26">
        <v>149.0</v>
      </c>
      <c r="F36" s="23">
        <v>73.0</v>
      </c>
      <c r="G36" s="23">
        <v>0.0</v>
      </c>
      <c r="H36" s="23">
        <v>13.0</v>
      </c>
      <c r="I36" s="23">
        <v>2520.0</v>
      </c>
      <c r="J36" s="23">
        <v>0.0</v>
      </c>
      <c r="K36" s="23">
        <v>47.0</v>
      </c>
      <c r="L36" s="1" t="s">
        <v>20</v>
      </c>
      <c r="M36" s="8" t="str">
        <f t="shared" si="1"/>
        <v>48.99%</v>
      </c>
      <c r="N36" s="10" t="str">
        <f t="shared" si="2"/>
        <v>0%</v>
      </c>
      <c r="O36" s="10" t="str">
        <f t="shared" si="3"/>
        <v>0%</v>
      </c>
      <c r="P36" s="11" t="str">
        <f t="shared" si="4"/>
        <v>8.72%</v>
      </c>
      <c r="Q36" s="12" t="str">
        <f t="shared" si="5"/>
        <v>1.87%</v>
      </c>
      <c r="R36" s="5"/>
      <c r="S36" s="5"/>
      <c r="T36" s="5"/>
      <c r="U36" s="5"/>
      <c r="V36" s="5"/>
      <c r="W36" s="5"/>
      <c r="X36" s="5"/>
      <c r="Y36" s="5"/>
      <c r="Z36" s="5"/>
    </row>
    <row r="37">
      <c r="B37" s="23" t="s">
        <v>130</v>
      </c>
      <c r="C37" s="24" t="s">
        <v>131</v>
      </c>
      <c r="D37" s="30" t="s">
        <v>132</v>
      </c>
      <c r="E37" s="26">
        <v>598.0</v>
      </c>
      <c r="F37" s="23">
        <v>411.0</v>
      </c>
      <c r="G37" s="23">
        <v>3.0</v>
      </c>
      <c r="H37" s="23">
        <v>8.0</v>
      </c>
      <c r="I37" s="23">
        <v>32137.0</v>
      </c>
      <c r="J37" s="23">
        <v>4.0</v>
      </c>
      <c r="K37" s="23">
        <v>8.0</v>
      </c>
      <c r="L37" s="1" t="s">
        <v>133</v>
      </c>
      <c r="M37" s="28" t="str">
        <f t="shared" si="1"/>
        <v>68.73%</v>
      </c>
      <c r="N37" s="9" t="str">
        <f t="shared" si="2"/>
        <v>0.5%</v>
      </c>
      <c r="O37" s="10" t="str">
        <f t="shared" si="3"/>
        <v>0.01%</v>
      </c>
      <c r="P37" s="11" t="str">
        <f t="shared" si="4"/>
        <v>1.34%</v>
      </c>
      <c r="Q37" s="12" t="str">
        <f t="shared" si="5"/>
        <v>0.02%</v>
      </c>
      <c r="R37" s="5"/>
      <c r="S37" s="5"/>
      <c r="T37" s="5"/>
      <c r="U37" s="5"/>
      <c r="V37" s="5"/>
      <c r="W37" s="5"/>
      <c r="X37" s="5"/>
      <c r="Y37" s="5"/>
      <c r="Z37" s="5"/>
    </row>
    <row r="38">
      <c r="B38" s="23" t="s">
        <v>134</v>
      </c>
      <c r="C38" s="24" t="s">
        <v>135</v>
      </c>
      <c r="D38" s="25" t="s">
        <v>136</v>
      </c>
      <c r="E38" s="26">
        <v>340.0</v>
      </c>
      <c r="F38" s="23">
        <v>15.0</v>
      </c>
      <c r="G38" s="23">
        <v>0.0</v>
      </c>
      <c r="H38" s="23">
        <v>83.0</v>
      </c>
      <c r="I38" s="23">
        <v>6846.0</v>
      </c>
      <c r="J38" s="23">
        <v>0.0</v>
      </c>
      <c r="K38" s="23">
        <v>27.0</v>
      </c>
      <c r="L38" s="1" t="s">
        <v>24</v>
      </c>
      <c r="M38" s="8" t="str">
        <f t="shared" si="1"/>
        <v>4.41%</v>
      </c>
      <c r="N38" s="10" t="str">
        <f t="shared" si="2"/>
        <v>0%</v>
      </c>
      <c r="O38" s="10" t="str">
        <f t="shared" si="3"/>
        <v>0%</v>
      </c>
      <c r="P38" s="14" t="str">
        <f t="shared" si="4"/>
        <v>24.41%</v>
      </c>
      <c r="Q38" s="12" t="str">
        <f t="shared" si="5"/>
        <v>0.39%</v>
      </c>
      <c r="R38" s="5"/>
      <c r="S38" s="5"/>
      <c r="T38" s="5"/>
      <c r="U38" s="5"/>
      <c r="V38" s="5"/>
      <c r="W38" s="5"/>
      <c r="X38" s="5"/>
      <c r="Y38" s="5"/>
      <c r="Z38" s="5"/>
    </row>
    <row r="39">
      <c r="B39" s="23" t="s">
        <v>137</v>
      </c>
      <c r="C39" s="24" t="s">
        <v>138</v>
      </c>
      <c r="D39" s="30" t="s">
        <v>139</v>
      </c>
      <c r="E39" s="26">
        <v>2213.0</v>
      </c>
      <c r="F39" s="23">
        <v>136.0</v>
      </c>
      <c r="G39" s="23">
        <v>0.0</v>
      </c>
      <c r="H39" s="23">
        <v>99.0</v>
      </c>
      <c r="I39" s="23">
        <v>93511.0</v>
      </c>
      <c r="J39" s="23">
        <v>0.0</v>
      </c>
      <c r="K39" s="23">
        <v>36.0</v>
      </c>
      <c r="L39" s="1" t="s">
        <v>20</v>
      </c>
      <c r="M39" s="8" t="str">
        <f t="shared" si="1"/>
        <v>6.15%</v>
      </c>
      <c r="N39" s="10" t="str">
        <f t="shared" si="2"/>
        <v>0%</v>
      </c>
      <c r="O39" s="10" t="str">
        <f t="shared" si="3"/>
        <v>0%</v>
      </c>
      <c r="P39" s="11" t="str">
        <f t="shared" si="4"/>
        <v>4.47%</v>
      </c>
      <c r="Q39" s="12" t="str">
        <f t="shared" si="5"/>
        <v>0.04%</v>
      </c>
      <c r="R39" s="5"/>
      <c r="S39" s="5"/>
      <c r="T39" s="5"/>
      <c r="U39" s="5"/>
      <c r="V39" s="5"/>
      <c r="W39" s="5"/>
      <c r="X39" s="5"/>
      <c r="Y39" s="5"/>
      <c r="Z39" s="5"/>
    </row>
    <row r="40">
      <c r="B40" s="23" t="s">
        <v>140</v>
      </c>
      <c r="C40" s="24" t="s">
        <v>141</v>
      </c>
      <c r="D40" s="30" t="s">
        <v>142</v>
      </c>
      <c r="E40" s="31">
        <v>90.0</v>
      </c>
      <c r="F40" s="23">
        <v>16.0</v>
      </c>
      <c r="G40" s="23">
        <v>0.0</v>
      </c>
      <c r="H40" s="23">
        <v>18.0</v>
      </c>
      <c r="I40" s="23">
        <v>2275.0</v>
      </c>
      <c r="J40" s="23">
        <v>0.0</v>
      </c>
      <c r="K40" s="23">
        <v>15.0</v>
      </c>
      <c r="L40" s="1" t="s">
        <v>20</v>
      </c>
      <c r="M40" s="8" t="str">
        <f t="shared" si="1"/>
        <v>17.78%</v>
      </c>
      <c r="N40" s="10" t="str">
        <f t="shared" si="2"/>
        <v>0%</v>
      </c>
      <c r="O40" s="10" t="str">
        <f t="shared" si="3"/>
        <v>0%</v>
      </c>
      <c r="P40" s="14" t="str">
        <f t="shared" si="4"/>
        <v>20%</v>
      </c>
      <c r="Q40" s="12" t="str">
        <f t="shared" si="5"/>
        <v>0.66%</v>
      </c>
      <c r="R40" s="5"/>
      <c r="S40" s="5"/>
      <c r="T40" s="5"/>
      <c r="U40" s="5"/>
      <c r="V40" s="5"/>
      <c r="W40" s="5"/>
      <c r="X40" s="5"/>
      <c r="Y40" s="5"/>
      <c r="Z40" s="5"/>
    </row>
    <row r="41">
      <c r="B41" s="23" t="s">
        <v>143</v>
      </c>
      <c r="C41" s="24" t="s">
        <v>144</v>
      </c>
      <c r="D41" s="30" t="s">
        <v>145</v>
      </c>
      <c r="E41" s="26">
        <v>2951.0</v>
      </c>
      <c r="F41" s="23">
        <v>57.0</v>
      </c>
      <c r="G41" s="23">
        <v>0.0</v>
      </c>
      <c r="H41" s="23">
        <v>300.0</v>
      </c>
      <c r="I41" s="23">
        <v>109741.0</v>
      </c>
      <c r="J41" s="23">
        <v>0.0</v>
      </c>
      <c r="K41" s="23">
        <v>39.0</v>
      </c>
      <c r="L41" s="1" t="s">
        <v>146</v>
      </c>
      <c r="M41" s="8" t="str">
        <f t="shared" si="1"/>
        <v>1.93%</v>
      </c>
      <c r="N41" s="10" t="str">
        <f t="shared" si="2"/>
        <v>0%</v>
      </c>
      <c r="O41" s="10" t="str">
        <f t="shared" si="3"/>
        <v>0%</v>
      </c>
      <c r="P41" s="14" t="str">
        <f t="shared" si="4"/>
        <v>10.17%</v>
      </c>
      <c r="Q41" s="12" t="str">
        <f t="shared" si="5"/>
        <v>0.04%</v>
      </c>
      <c r="R41" s="5"/>
      <c r="S41" s="5"/>
      <c r="T41" s="5"/>
      <c r="U41" s="5"/>
      <c r="V41" s="5"/>
      <c r="W41" s="5"/>
      <c r="X41" s="5"/>
      <c r="Y41" s="5"/>
      <c r="Z41" s="5"/>
    </row>
    <row r="42">
      <c r="A42" s="32" t="s">
        <v>147</v>
      </c>
      <c r="B42" s="32" t="s">
        <v>148</v>
      </c>
      <c r="C42" s="33" t="s">
        <v>149</v>
      </c>
      <c r="D42" s="32" t="s">
        <v>150</v>
      </c>
      <c r="E42" s="32">
        <v>3538.0</v>
      </c>
      <c r="F42" s="32">
        <v>145.0</v>
      </c>
      <c r="G42" s="32">
        <v>1.0</v>
      </c>
      <c r="H42" s="32">
        <v>661.0</v>
      </c>
      <c r="I42" s="32">
        <v>207449.0</v>
      </c>
      <c r="J42" s="32">
        <v>2.0</v>
      </c>
      <c r="K42" s="32">
        <v>1021.0</v>
      </c>
      <c r="L42" s="1" t="s">
        <v>24</v>
      </c>
      <c r="M42" s="8" t="str">
        <f t="shared" si="1"/>
        <v>4.1%</v>
      </c>
      <c r="N42" s="13" t="str">
        <f t="shared" si="2"/>
        <v>0.03%</v>
      </c>
      <c r="O42" s="10" t="str">
        <f t="shared" si="3"/>
        <v>0%</v>
      </c>
      <c r="P42" s="14" t="str">
        <f t="shared" si="4"/>
        <v>18.68%</v>
      </c>
      <c r="Q42" s="12" t="str">
        <f t="shared" si="5"/>
        <v>0.49%</v>
      </c>
      <c r="R42" s="1"/>
      <c r="S42" s="1" t="s">
        <v>151</v>
      </c>
      <c r="T42" s="5"/>
      <c r="U42" s="5"/>
      <c r="V42" s="5"/>
      <c r="W42" s="5"/>
      <c r="X42" s="5"/>
      <c r="Y42" s="5"/>
      <c r="Z42" s="5"/>
    </row>
    <row r="43">
      <c r="B43" s="32" t="s">
        <v>152</v>
      </c>
      <c r="C43" s="33" t="s">
        <v>153</v>
      </c>
      <c r="D43" s="32" t="s">
        <v>154</v>
      </c>
      <c r="E43" s="32">
        <v>1992.0</v>
      </c>
      <c r="F43" s="32">
        <v>709.0</v>
      </c>
      <c r="G43" s="32">
        <v>0.0</v>
      </c>
      <c r="H43" s="32">
        <v>102.0</v>
      </c>
      <c r="I43" s="32">
        <v>80839.0</v>
      </c>
      <c r="J43" s="32">
        <v>0.0</v>
      </c>
      <c r="K43" s="32">
        <v>110.0</v>
      </c>
      <c r="L43" s="1" t="s">
        <v>155</v>
      </c>
      <c r="M43" s="8" t="str">
        <f t="shared" si="1"/>
        <v>35.59%</v>
      </c>
      <c r="N43" s="10" t="str">
        <f t="shared" si="2"/>
        <v>0%</v>
      </c>
      <c r="O43" s="10" t="str">
        <f t="shared" si="3"/>
        <v>0%</v>
      </c>
      <c r="P43" s="11" t="str">
        <f t="shared" si="4"/>
        <v>5.12%</v>
      </c>
      <c r="Q43" s="12" t="str">
        <f t="shared" si="5"/>
        <v>0.14%</v>
      </c>
      <c r="R43" s="1"/>
      <c r="S43" s="1" t="s">
        <v>156</v>
      </c>
      <c r="T43" s="5"/>
      <c r="U43" s="5"/>
      <c r="V43" s="5"/>
      <c r="W43" s="5"/>
      <c r="X43" s="5"/>
      <c r="Y43" s="5"/>
      <c r="Z43" s="5"/>
    </row>
    <row r="44">
      <c r="B44" s="32" t="s">
        <v>157</v>
      </c>
      <c r="C44" s="33" t="s">
        <v>158</v>
      </c>
      <c r="D44" s="32" t="s">
        <v>159</v>
      </c>
      <c r="E44" s="34">
        <v>95.0</v>
      </c>
      <c r="F44" s="32">
        <v>17.0</v>
      </c>
      <c r="G44" s="32">
        <v>0.0</v>
      </c>
      <c r="H44" s="32">
        <v>11.0</v>
      </c>
      <c r="I44" s="32">
        <v>3209.0</v>
      </c>
      <c r="J44" s="32">
        <v>0.0</v>
      </c>
      <c r="K44" s="32">
        <v>31.0</v>
      </c>
      <c r="L44" s="1" t="s">
        <v>24</v>
      </c>
      <c r="M44" s="8" t="str">
        <f t="shared" si="1"/>
        <v>17.89%</v>
      </c>
      <c r="N44" s="10" t="str">
        <f t="shared" si="2"/>
        <v>0%</v>
      </c>
      <c r="O44" s="10" t="str">
        <f t="shared" si="3"/>
        <v>0%</v>
      </c>
      <c r="P44" s="11" t="str">
        <f t="shared" si="4"/>
        <v>11.58%</v>
      </c>
      <c r="Q44" s="12" t="str">
        <f t="shared" si="5"/>
        <v>0.97%</v>
      </c>
      <c r="R44" s="5"/>
      <c r="S44" s="1" t="s">
        <v>160</v>
      </c>
      <c r="T44" s="5"/>
      <c r="U44" s="5"/>
      <c r="V44" s="5"/>
      <c r="W44" s="5"/>
      <c r="X44" s="5"/>
      <c r="Y44" s="5"/>
      <c r="Z44" s="5"/>
    </row>
    <row r="45">
      <c r="B45" s="32" t="s">
        <v>161</v>
      </c>
      <c r="C45" s="33" t="s">
        <v>162</v>
      </c>
      <c r="D45" s="32" t="s">
        <v>163</v>
      </c>
      <c r="E45" s="32">
        <v>87.0</v>
      </c>
      <c r="F45" s="32">
        <v>6.0</v>
      </c>
      <c r="G45" s="32">
        <v>0.0</v>
      </c>
      <c r="H45" s="32">
        <v>6.0</v>
      </c>
      <c r="I45" s="32">
        <v>2918.0</v>
      </c>
      <c r="J45" s="32">
        <v>0.0</v>
      </c>
      <c r="K45" s="32">
        <v>42.0</v>
      </c>
      <c r="L45" s="1" t="s">
        <v>20</v>
      </c>
      <c r="M45" s="8" t="str">
        <f t="shared" si="1"/>
        <v>6.9%</v>
      </c>
      <c r="N45" s="10" t="str">
        <f t="shared" si="2"/>
        <v>0%</v>
      </c>
      <c r="O45" s="10" t="str">
        <f t="shared" si="3"/>
        <v>0%</v>
      </c>
      <c r="P45" s="11" t="str">
        <f t="shared" si="4"/>
        <v>6.9%</v>
      </c>
      <c r="Q45" s="12" t="str">
        <f t="shared" si="5"/>
        <v>1.44%</v>
      </c>
      <c r="R45" s="5"/>
      <c r="S45" s="5"/>
      <c r="T45" s="5"/>
      <c r="U45" s="5"/>
      <c r="V45" s="5"/>
      <c r="W45" s="5"/>
      <c r="X45" s="5"/>
      <c r="Y45" s="5"/>
      <c r="Z45" s="5"/>
    </row>
    <row r="46">
      <c r="B46" s="32" t="s">
        <v>164</v>
      </c>
      <c r="C46" s="33" t="s">
        <v>165</v>
      </c>
      <c r="D46" s="32" t="s">
        <v>166</v>
      </c>
      <c r="E46" s="32">
        <v>131.0</v>
      </c>
      <c r="F46" s="32">
        <v>15.0</v>
      </c>
      <c r="G46" s="32">
        <v>0.0</v>
      </c>
      <c r="H46" s="32">
        <v>13.0</v>
      </c>
      <c r="I46" s="32">
        <v>4713.0</v>
      </c>
      <c r="J46" s="32">
        <v>0.0</v>
      </c>
      <c r="K46" s="32">
        <v>14.0</v>
      </c>
      <c r="L46" s="1" t="s">
        <v>20</v>
      </c>
      <c r="M46" s="8" t="str">
        <f t="shared" si="1"/>
        <v>11.45%</v>
      </c>
      <c r="N46" s="10" t="str">
        <f t="shared" si="2"/>
        <v>0%</v>
      </c>
      <c r="O46" s="10" t="str">
        <f t="shared" si="3"/>
        <v>0%</v>
      </c>
      <c r="P46" s="11" t="str">
        <f t="shared" si="4"/>
        <v>9.92%</v>
      </c>
      <c r="Q46" s="12" t="str">
        <f t="shared" si="5"/>
        <v>0.3%</v>
      </c>
      <c r="R46" s="5"/>
      <c r="S46" s="5"/>
      <c r="T46" s="5"/>
      <c r="U46" s="5"/>
      <c r="V46" s="5"/>
      <c r="W46" s="5"/>
      <c r="X46" s="5"/>
      <c r="Y46" s="5"/>
      <c r="Z46" s="5"/>
    </row>
    <row r="47">
      <c r="B47" s="32" t="s">
        <v>167</v>
      </c>
      <c r="C47" s="33" t="s">
        <v>168</v>
      </c>
      <c r="D47" s="32" t="s">
        <v>169</v>
      </c>
      <c r="E47" s="32">
        <v>3748.0</v>
      </c>
      <c r="F47" s="32">
        <v>818.0</v>
      </c>
      <c r="G47" s="32">
        <v>15.0</v>
      </c>
      <c r="H47" s="32">
        <v>874.0</v>
      </c>
      <c r="I47" s="32">
        <v>123644.0</v>
      </c>
      <c r="J47" s="32">
        <v>15.0</v>
      </c>
      <c r="K47" s="32">
        <v>135.0</v>
      </c>
      <c r="L47" s="1" t="s">
        <v>20</v>
      </c>
      <c r="M47" s="8" t="str">
        <f t="shared" si="1"/>
        <v>21.82%</v>
      </c>
      <c r="N47" s="9" t="str">
        <f t="shared" si="2"/>
        <v>0.4%</v>
      </c>
      <c r="O47" s="10" t="str">
        <f t="shared" si="3"/>
        <v>0.01%</v>
      </c>
      <c r="P47" s="14" t="str">
        <f t="shared" si="4"/>
        <v>23.32%</v>
      </c>
      <c r="Q47" s="12" t="str">
        <f t="shared" si="5"/>
        <v>0.11%</v>
      </c>
      <c r="R47" s="5"/>
      <c r="S47" s="5"/>
      <c r="T47" s="5"/>
      <c r="U47" s="5"/>
      <c r="V47" s="5"/>
      <c r="W47" s="5"/>
      <c r="X47" s="5"/>
      <c r="Y47" s="5"/>
      <c r="Z47" s="5"/>
    </row>
    <row r="48">
      <c r="B48" s="32" t="s">
        <v>170</v>
      </c>
      <c r="C48" s="33" t="s">
        <v>171</v>
      </c>
      <c r="D48" s="32" t="s">
        <v>172</v>
      </c>
      <c r="E48" s="32">
        <v>6999.0</v>
      </c>
      <c r="F48" s="32">
        <v>2133.0</v>
      </c>
      <c r="G48" s="32">
        <v>4.0</v>
      </c>
      <c r="H48" s="32">
        <v>686.0</v>
      </c>
      <c r="I48" s="32">
        <v>310916.0</v>
      </c>
      <c r="J48" s="32">
        <v>8.0</v>
      </c>
      <c r="K48" s="32">
        <v>1726.0</v>
      </c>
      <c r="L48" s="1" t="s">
        <v>20</v>
      </c>
      <c r="M48" s="8" t="str">
        <f t="shared" si="1"/>
        <v>30.48%</v>
      </c>
      <c r="N48" s="13" t="str">
        <f t="shared" si="2"/>
        <v>0.06%</v>
      </c>
      <c r="O48" s="10" t="str">
        <f t="shared" si="3"/>
        <v>0%</v>
      </c>
      <c r="P48" s="11" t="str">
        <f t="shared" si="4"/>
        <v>9.8%</v>
      </c>
      <c r="Q48" s="12" t="str">
        <f t="shared" si="5"/>
        <v>0.56%</v>
      </c>
      <c r="R48" s="5"/>
      <c r="S48" s="5"/>
      <c r="T48" s="5"/>
      <c r="U48" s="5"/>
      <c r="V48" s="5"/>
      <c r="W48" s="5"/>
      <c r="X48" s="5"/>
      <c r="Y48" s="5"/>
      <c r="Z48" s="5"/>
    </row>
    <row r="49">
      <c r="B49" s="32" t="s">
        <v>173</v>
      </c>
      <c r="C49" s="33" t="s">
        <v>174</v>
      </c>
      <c r="D49" s="32" t="s">
        <v>175</v>
      </c>
      <c r="E49" s="32">
        <v>90.0</v>
      </c>
      <c r="F49" s="32">
        <v>11.0</v>
      </c>
      <c r="G49" s="32">
        <v>0.0</v>
      </c>
      <c r="H49" s="32">
        <v>31.0</v>
      </c>
      <c r="I49" s="32">
        <v>4977.0</v>
      </c>
      <c r="J49" s="32">
        <v>0.0</v>
      </c>
      <c r="K49" s="32">
        <v>71.0</v>
      </c>
      <c r="L49" s="1" t="s">
        <v>20</v>
      </c>
      <c r="M49" s="8" t="str">
        <f t="shared" si="1"/>
        <v>12.22%</v>
      </c>
      <c r="N49" s="10" t="str">
        <f t="shared" si="2"/>
        <v>0%</v>
      </c>
      <c r="O49" s="10" t="str">
        <f t="shared" si="3"/>
        <v>0%</v>
      </c>
      <c r="P49" s="14" t="str">
        <f t="shared" si="4"/>
        <v>34.44%</v>
      </c>
      <c r="Q49" s="12" t="str">
        <f t="shared" si="5"/>
        <v>1.43%</v>
      </c>
      <c r="R49" s="5"/>
      <c r="S49" s="5"/>
      <c r="T49" s="5"/>
      <c r="U49" s="5"/>
      <c r="V49" s="5"/>
      <c r="W49" s="5"/>
      <c r="X49" s="5"/>
      <c r="Y49" s="5"/>
      <c r="Z49" s="5"/>
    </row>
    <row r="50">
      <c r="B50" s="32" t="s">
        <v>176</v>
      </c>
      <c r="C50" s="33" t="s">
        <v>177</v>
      </c>
      <c r="D50" s="32" t="s">
        <v>178</v>
      </c>
      <c r="E50" s="32">
        <v>1280.0</v>
      </c>
      <c r="F50" s="32">
        <v>840.0</v>
      </c>
      <c r="G50" s="32">
        <v>0.0</v>
      </c>
      <c r="H50" s="32">
        <v>126.0</v>
      </c>
      <c r="I50" s="32">
        <v>32834.0</v>
      </c>
      <c r="J50" s="32">
        <v>0.0</v>
      </c>
      <c r="K50" s="32">
        <v>232.0</v>
      </c>
      <c r="L50" s="1" t="s">
        <v>63</v>
      </c>
      <c r="M50" s="28" t="str">
        <f t="shared" si="1"/>
        <v>65.63%</v>
      </c>
      <c r="N50" s="10" t="str">
        <f t="shared" si="2"/>
        <v>0%</v>
      </c>
      <c r="O50" s="10" t="str">
        <f t="shared" si="3"/>
        <v>0%</v>
      </c>
      <c r="P50" s="11" t="str">
        <f t="shared" si="4"/>
        <v>9.84%</v>
      </c>
      <c r="Q50" s="12" t="str">
        <f t="shared" si="5"/>
        <v>0.71%</v>
      </c>
      <c r="R50" s="5"/>
      <c r="S50" s="5"/>
      <c r="T50" s="5"/>
      <c r="U50" s="5"/>
      <c r="V50" s="5"/>
      <c r="W50" s="5"/>
      <c r="X50" s="5"/>
      <c r="Y50" s="5"/>
      <c r="Z50" s="5"/>
    </row>
    <row r="51">
      <c r="B51" s="32" t="s">
        <v>179</v>
      </c>
      <c r="C51" s="33" t="s">
        <v>180</v>
      </c>
      <c r="D51" s="32" t="s">
        <v>181</v>
      </c>
      <c r="E51" s="32">
        <v>232.0</v>
      </c>
      <c r="F51" s="32">
        <v>52.0</v>
      </c>
      <c r="G51" s="32">
        <v>1.0</v>
      </c>
      <c r="H51" s="32">
        <v>8.0</v>
      </c>
      <c r="I51" s="32">
        <v>8273.0</v>
      </c>
      <c r="J51" s="32">
        <v>1.0</v>
      </c>
      <c r="K51" s="32">
        <v>1.0</v>
      </c>
      <c r="L51" s="1" t="s">
        <v>20</v>
      </c>
      <c r="M51" s="8" t="str">
        <f t="shared" si="1"/>
        <v>22.41%</v>
      </c>
      <c r="N51" s="9" t="str">
        <f t="shared" si="2"/>
        <v>0.43%</v>
      </c>
      <c r="O51" s="10" t="str">
        <f t="shared" si="3"/>
        <v>0.01%</v>
      </c>
      <c r="P51" s="11" t="str">
        <f t="shared" si="4"/>
        <v>3.45%</v>
      </c>
      <c r="Q51" s="12" t="str">
        <f t="shared" si="5"/>
        <v>0.01%</v>
      </c>
      <c r="R51" s="5"/>
      <c r="S51" s="5"/>
      <c r="T51" s="5"/>
      <c r="U51" s="5"/>
      <c r="V51" s="5"/>
      <c r="W51" s="5"/>
      <c r="X51" s="5"/>
      <c r="Y51" s="5"/>
      <c r="Z51" s="5"/>
    </row>
    <row r="52">
      <c r="A52" s="35" t="s">
        <v>182</v>
      </c>
      <c r="B52" s="35" t="s">
        <v>183</v>
      </c>
      <c r="C52" s="36" t="s">
        <v>184</v>
      </c>
      <c r="D52" s="35" t="s">
        <v>185</v>
      </c>
      <c r="E52" s="37">
        <v>1678.0</v>
      </c>
      <c r="F52" s="37">
        <v>213.0</v>
      </c>
      <c r="G52" s="37">
        <v>32.0</v>
      </c>
      <c r="H52" s="37">
        <v>607.0</v>
      </c>
      <c r="I52" s="37">
        <v>29690.0</v>
      </c>
      <c r="J52" s="37">
        <v>43.0</v>
      </c>
      <c r="K52" s="37">
        <v>945.0</v>
      </c>
      <c r="L52" s="1" t="s">
        <v>20</v>
      </c>
      <c r="M52" s="8" t="str">
        <f t="shared" si="1"/>
        <v>12.69%</v>
      </c>
      <c r="N52" s="9" t="str">
        <f t="shared" si="2"/>
        <v>1.91%</v>
      </c>
      <c r="O52" s="10" t="str">
        <f t="shared" si="3"/>
        <v>0.14%</v>
      </c>
      <c r="P52" s="14" t="str">
        <f t="shared" si="4"/>
        <v>36.17%</v>
      </c>
      <c r="Q52" s="12" t="str">
        <f t="shared" si="5"/>
        <v>3.18%</v>
      </c>
      <c r="R52" s="5"/>
      <c r="S52" s="5"/>
      <c r="T52" s="5"/>
      <c r="U52" s="5"/>
      <c r="V52" s="5"/>
      <c r="W52" s="5"/>
      <c r="X52" s="5"/>
      <c r="Y52" s="5"/>
      <c r="Z52" s="5"/>
    </row>
    <row r="53">
      <c r="B53" s="35" t="s">
        <v>186</v>
      </c>
      <c r="C53" s="36" t="s">
        <v>187</v>
      </c>
      <c r="D53" s="35" t="s">
        <v>188</v>
      </c>
      <c r="E53" s="37">
        <v>309.0</v>
      </c>
      <c r="F53" s="37">
        <v>42.0</v>
      </c>
      <c r="G53" s="37">
        <v>0.0</v>
      </c>
      <c r="H53" s="37">
        <v>29.0</v>
      </c>
      <c r="I53" s="37">
        <v>6621.0</v>
      </c>
      <c r="J53" s="37">
        <v>0.0</v>
      </c>
      <c r="K53" s="37">
        <v>42.0</v>
      </c>
      <c r="L53" s="1" t="s">
        <v>20</v>
      </c>
      <c r="M53" s="8" t="str">
        <f t="shared" si="1"/>
        <v>13.59%</v>
      </c>
      <c r="N53" s="10" t="str">
        <f t="shared" si="2"/>
        <v>0%</v>
      </c>
      <c r="O53" s="10" t="str">
        <f t="shared" si="3"/>
        <v>0%</v>
      </c>
      <c r="P53" s="11" t="str">
        <f t="shared" si="4"/>
        <v>9.39%</v>
      </c>
      <c r="Q53" s="12" t="str">
        <f t="shared" si="5"/>
        <v>0.63%</v>
      </c>
      <c r="R53" s="5"/>
      <c r="S53" s="5"/>
      <c r="T53" s="5"/>
      <c r="U53" s="5"/>
      <c r="V53" s="5"/>
      <c r="W53" s="5"/>
      <c r="X53" s="5"/>
      <c r="Y53" s="5"/>
      <c r="Z53" s="5"/>
    </row>
    <row r="54">
      <c r="B54" s="35" t="s">
        <v>189</v>
      </c>
      <c r="C54" s="36" t="s">
        <v>190</v>
      </c>
      <c r="D54" s="35" t="s">
        <v>191</v>
      </c>
      <c r="E54" s="37">
        <v>5564.0</v>
      </c>
      <c r="F54" s="37">
        <v>670.0</v>
      </c>
      <c r="G54" s="37">
        <v>7.0</v>
      </c>
      <c r="H54" s="37">
        <v>804.0</v>
      </c>
      <c r="I54" s="37">
        <v>167469.0</v>
      </c>
      <c r="J54" s="37">
        <v>10.0</v>
      </c>
      <c r="K54" s="37">
        <v>551.0</v>
      </c>
      <c r="L54" s="1" t="s">
        <v>20</v>
      </c>
      <c r="M54" s="8" t="str">
        <f t="shared" si="1"/>
        <v>12.04%</v>
      </c>
      <c r="N54" s="13" t="str">
        <f t="shared" si="2"/>
        <v>0.13%</v>
      </c>
      <c r="O54" s="10" t="str">
        <f t="shared" si="3"/>
        <v>0.01%</v>
      </c>
      <c r="P54" s="14" t="str">
        <f t="shared" si="4"/>
        <v>14.45%</v>
      </c>
      <c r="Q54" s="12" t="str">
        <f t="shared" si="5"/>
        <v>0.33%</v>
      </c>
      <c r="R54" s="5"/>
      <c r="S54" s="5"/>
      <c r="T54" s="5"/>
      <c r="U54" s="5"/>
      <c r="V54" s="5"/>
      <c r="W54" s="5"/>
      <c r="X54" s="5"/>
      <c r="Y54" s="5"/>
      <c r="Z54" s="5"/>
    </row>
    <row r="55">
      <c r="B55" s="35" t="s">
        <v>192</v>
      </c>
      <c r="C55" s="36" t="s">
        <v>193</v>
      </c>
      <c r="D55" s="35" t="s">
        <v>194</v>
      </c>
      <c r="E55" s="38">
        <v>240.0</v>
      </c>
      <c r="F55" s="38">
        <v>38.0</v>
      </c>
      <c r="G55" s="38">
        <v>0.0</v>
      </c>
      <c r="H55" s="38">
        <v>143.0</v>
      </c>
      <c r="I55" s="38">
        <v>5823.0</v>
      </c>
      <c r="J55" s="38">
        <v>0.0</v>
      </c>
      <c r="K55" s="38">
        <v>200.0</v>
      </c>
      <c r="L55" s="1" t="s">
        <v>20</v>
      </c>
      <c r="M55" s="8" t="str">
        <f t="shared" si="1"/>
        <v>15.83%</v>
      </c>
      <c r="N55" s="10" t="str">
        <f t="shared" si="2"/>
        <v>0%</v>
      </c>
      <c r="O55" s="10" t="str">
        <f t="shared" si="3"/>
        <v>0%</v>
      </c>
      <c r="P55" s="39" t="str">
        <f t="shared" si="4"/>
        <v>59.58%</v>
      </c>
      <c r="Q55" s="12" t="str">
        <f t="shared" si="5"/>
        <v>3.43%</v>
      </c>
      <c r="R55" s="5"/>
      <c r="S55" s="5"/>
      <c r="T55" s="5"/>
      <c r="U55" s="5"/>
      <c r="V55" s="5"/>
      <c r="W55" s="5"/>
      <c r="X55" s="5"/>
      <c r="Y55" s="5"/>
      <c r="Z55" s="5"/>
    </row>
    <row r="56">
      <c r="B56" s="35" t="s">
        <v>195</v>
      </c>
      <c r="C56" s="36" t="s">
        <v>196</v>
      </c>
      <c r="D56" s="35" t="s">
        <v>197</v>
      </c>
      <c r="E56" s="37">
        <v>401.0</v>
      </c>
      <c r="F56" s="37">
        <v>53.0</v>
      </c>
      <c r="G56" s="37">
        <v>0.0</v>
      </c>
      <c r="H56" s="37">
        <v>94.0</v>
      </c>
      <c r="I56" s="37">
        <v>11198.0</v>
      </c>
      <c r="J56" s="37">
        <v>0.0</v>
      </c>
      <c r="K56" s="37">
        <v>179.0</v>
      </c>
      <c r="L56" s="1" t="s">
        <v>20</v>
      </c>
      <c r="M56" s="8" t="str">
        <f t="shared" si="1"/>
        <v>13.22%</v>
      </c>
      <c r="N56" s="10" t="str">
        <f t="shared" si="2"/>
        <v>0%</v>
      </c>
      <c r="O56" s="10" t="str">
        <f t="shared" si="3"/>
        <v>0%</v>
      </c>
      <c r="P56" s="14" t="str">
        <f t="shared" si="4"/>
        <v>23.44%</v>
      </c>
      <c r="Q56" s="12" t="str">
        <f t="shared" si="5"/>
        <v>1.6%</v>
      </c>
      <c r="R56" s="5"/>
      <c r="S56" s="5"/>
      <c r="T56" s="5"/>
      <c r="U56" s="5"/>
      <c r="V56" s="5"/>
      <c r="W56" s="5"/>
      <c r="X56" s="5"/>
      <c r="Y56" s="5"/>
      <c r="Z56" s="5"/>
    </row>
    <row r="57">
      <c r="B57" s="35" t="s">
        <v>198</v>
      </c>
      <c r="C57" s="36" t="s">
        <v>199</v>
      </c>
      <c r="D57" s="35" t="s">
        <v>200</v>
      </c>
      <c r="E57" s="37">
        <v>776.0</v>
      </c>
      <c r="F57" s="37">
        <v>107.0</v>
      </c>
      <c r="G57" s="37">
        <v>0.0</v>
      </c>
      <c r="H57" s="37">
        <v>86.0</v>
      </c>
      <c r="I57" s="37">
        <v>21302.0</v>
      </c>
      <c r="J57" s="37">
        <v>0.0</v>
      </c>
      <c r="K57" s="37">
        <v>112.0</v>
      </c>
      <c r="L57" s="1" t="s">
        <v>24</v>
      </c>
      <c r="M57" s="8" t="str">
        <f t="shared" si="1"/>
        <v>13.79%</v>
      </c>
      <c r="N57" s="10" t="str">
        <f t="shared" si="2"/>
        <v>0%</v>
      </c>
      <c r="O57" s="10" t="str">
        <f t="shared" si="3"/>
        <v>0%</v>
      </c>
      <c r="P57" s="11" t="str">
        <f t="shared" si="4"/>
        <v>11.08%</v>
      </c>
      <c r="Q57" s="12" t="str">
        <f t="shared" si="5"/>
        <v>0.53%</v>
      </c>
      <c r="R57" s="5"/>
      <c r="S57" s="5"/>
      <c r="T57" s="5"/>
      <c r="U57" s="5"/>
      <c r="V57" s="5"/>
      <c r="W57" s="5"/>
      <c r="X57" s="5"/>
      <c r="Y57" s="5"/>
      <c r="Z57" s="5"/>
    </row>
    <row r="58">
      <c r="B58" s="35" t="s">
        <v>201</v>
      </c>
      <c r="C58" s="36" t="s">
        <v>202</v>
      </c>
      <c r="D58" s="35" t="s">
        <v>203</v>
      </c>
      <c r="E58" s="37">
        <v>1768.0</v>
      </c>
      <c r="F58" s="37">
        <v>796.0</v>
      </c>
      <c r="G58" s="37">
        <v>0.0</v>
      </c>
      <c r="H58" s="37">
        <v>129.0</v>
      </c>
      <c r="I58" s="37">
        <v>63217.0</v>
      </c>
      <c r="J58" s="37">
        <v>0.0</v>
      </c>
      <c r="K58" s="37">
        <v>1468.0</v>
      </c>
      <c r="L58" s="1" t="s">
        <v>20</v>
      </c>
      <c r="M58" s="8" t="str">
        <f t="shared" si="1"/>
        <v>45.02%</v>
      </c>
      <c r="N58" s="10" t="str">
        <f t="shared" si="2"/>
        <v>0%</v>
      </c>
      <c r="O58" s="10" t="str">
        <f t="shared" si="3"/>
        <v>0%</v>
      </c>
      <c r="P58" s="11" t="str">
        <f t="shared" si="4"/>
        <v>7.3%</v>
      </c>
      <c r="Q58" s="12" t="str">
        <f t="shared" si="5"/>
        <v>2.32%</v>
      </c>
      <c r="R58" s="5"/>
      <c r="S58" s="5"/>
      <c r="T58" s="5"/>
      <c r="U58" s="5"/>
      <c r="V58" s="5"/>
      <c r="W58" s="5"/>
      <c r="X58" s="5"/>
      <c r="Y58" s="5"/>
      <c r="Z58" s="5"/>
    </row>
    <row r="59">
      <c r="B59" s="35" t="s">
        <v>204</v>
      </c>
      <c r="C59" s="36" t="s">
        <v>205</v>
      </c>
      <c r="D59" s="35" t="s">
        <v>206</v>
      </c>
      <c r="E59" s="37">
        <v>912.0</v>
      </c>
      <c r="F59" s="37">
        <v>181.0</v>
      </c>
      <c r="G59" s="37">
        <v>3.0</v>
      </c>
      <c r="H59" s="37">
        <v>271.0</v>
      </c>
      <c r="I59" s="37">
        <v>33460.0</v>
      </c>
      <c r="J59" s="37">
        <v>30.0</v>
      </c>
      <c r="K59" s="37">
        <v>463.0</v>
      </c>
      <c r="L59" s="1" t="s">
        <v>24</v>
      </c>
      <c r="M59" s="8" t="str">
        <f t="shared" si="1"/>
        <v>19.85%</v>
      </c>
      <c r="N59" s="9" t="str">
        <f t="shared" si="2"/>
        <v>0.33%</v>
      </c>
      <c r="O59" s="10" t="str">
        <f t="shared" si="3"/>
        <v>0.09%</v>
      </c>
      <c r="P59" s="14" t="str">
        <f t="shared" si="4"/>
        <v>29.71%</v>
      </c>
      <c r="Q59" s="12" t="str">
        <f t="shared" si="5"/>
        <v>1.38%</v>
      </c>
      <c r="R59" s="5"/>
      <c r="S59" s="5"/>
      <c r="T59" s="5"/>
      <c r="U59" s="5"/>
      <c r="V59" s="5"/>
      <c r="W59" s="5"/>
      <c r="X59" s="5"/>
      <c r="Y59" s="5"/>
      <c r="Z59" s="5"/>
    </row>
    <row r="60">
      <c r="B60" s="35" t="s">
        <v>207</v>
      </c>
      <c r="C60" s="36" t="s">
        <v>208</v>
      </c>
      <c r="D60" s="35" t="s">
        <v>209</v>
      </c>
      <c r="E60" s="37">
        <v>293.0</v>
      </c>
      <c r="F60" s="37">
        <v>81.0</v>
      </c>
      <c r="G60" s="37">
        <v>1.0</v>
      </c>
      <c r="H60" s="37">
        <v>119.0</v>
      </c>
      <c r="I60" s="37">
        <v>8383.0</v>
      </c>
      <c r="J60" s="37">
        <v>1.0</v>
      </c>
      <c r="K60" s="37">
        <v>265.0</v>
      </c>
      <c r="L60" s="1" t="s">
        <v>24</v>
      </c>
      <c r="M60" s="8" t="str">
        <f t="shared" si="1"/>
        <v>27.65%</v>
      </c>
      <c r="N60" s="9" t="str">
        <f t="shared" si="2"/>
        <v>0.34%</v>
      </c>
      <c r="O60" s="10" t="str">
        <f t="shared" si="3"/>
        <v>0.01%</v>
      </c>
      <c r="P60" s="14" t="str">
        <f t="shared" si="4"/>
        <v>40.61%</v>
      </c>
      <c r="Q60" s="12" t="str">
        <f t="shared" si="5"/>
        <v>3.16%</v>
      </c>
      <c r="R60" s="5"/>
      <c r="S60" s="5"/>
      <c r="T60" s="5"/>
      <c r="U60" s="5"/>
      <c r="V60" s="5"/>
      <c r="W60" s="5"/>
      <c r="X60" s="5"/>
      <c r="Y60" s="5"/>
      <c r="Z60" s="5"/>
    </row>
    <row r="61">
      <c r="B61" s="35" t="s">
        <v>210</v>
      </c>
      <c r="C61" s="36" t="s">
        <v>211</v>
      </c>
      <c r="D61" s="35" t="s">
        <v>212</v>
      </c>
      <c r="E61" s="37">
        <v>3246.0</v>
      </c>
      <c r="F61" s="37">
        <v>427.0</v>
      </c>
      <c r="G61" s="37">
        <v>25.0</v>
      </c>
      <c r="H61" s="37">
        <v>1077.0</v>
      </c>
      <c r="I61" s="37">
        <v>66756.0</v>
      </c>
      <c r="J61" s="37">
        <v>16.0</v>
      </c>
      <c r="K61" s="37">
        <v>1668.0</v>
      </c>
      <c r="L61" s="1" t="s">
        <v>213</v>
      </c>
      <c r="M61" s="8" t="str">
        <f t="shared" si="1"/>
        <v>13.15%</v>
      </c>
      <c r="N61" s="9" t="str">
        <f t="shared" si="2"/>
        <v>0.77%</v>
      </c>
      <c r="O61" s="10" t="str">
        <f t="shared" si="3"/>
        <v>0.02%</v>
      </c>
      <c r="P61" s="14" t="str">
        <f t="shared" si="4"/>
        <v>33.18%</v>
      </c>
      <c r="Q61" s="12" t="str">
        <f t="shared" si="5"/>
        <v>2.5%</v>
      </c>
      <c r="R61" s="5"/>
      <c r="S61" s="5"/>
      <c r="T61" s="5"/>
      <c r="U61" s="5"/>
      <c r="V61" s="5"/>
      <c r="W61" s="5"/>
      <c r="X61" s="5"/>
      <c r="Y61" s="5"/>
      <c r="Z61" s="5"/>
    </row>
    <row r="62">
      <c r="A62" s="40" t="s">
        <v>214</v>
      </c>
      <c r="B62" s="40" t="s">
        <v>215</v>
      </c>
      <c r="C62" s="41" t="s">
        <v>216</v>
      </c>
      <c r="D62" s="40" t="s">
        <v>217</v>
      </c>
      <c r="E62" s="40">
        <v>24.0</v>
      </c>
      <c r="F62" s="40">
        <v>2.0</v>
      </c>
      <c r="G62" s="40">
        <v>0.0</v>
      </c>
      <c r="H62" s="40">
        <v>2.0</v>
      </c>
      <c r="I62" s="40">
        <v>1891.0</v>
      </c>
      <c r="J62" s="40">
        <v>0.0</v>
      </c>
      <c r="K62" s="40">
        <v>5.0</v>
      </c>
      <c r="L62" s="1" t="s">
        <v>20</v>
      </c>
      <c r="M62" s="8" t="str">
        <f t="shared" si="1"/>
        <v>8.33%</v>
      </c>
      <c r="N62" s="10" t="str">
        <f t="shared" si="2"/>
        <v>0%</v>
      </c>
      <c r="O62" s="10" t="str">
        <f t="shared" si="3"/>
        <v>0%</v>
      </c>
      <c r="P62" s="11" t="str">
        <f t="shared" si="4"/>
        <v>8.33%</v>
      </c>
      <c r="Q62" s="12" t="str">
        <f t="shared" si="5"/>
        <v>0.26%</v>
      </c>
      <c r="R62" s="5"/>
      <c r="S62" s="5"/>
      <c r="T62" s="5"/>
      <c r="U62" s="5"/>
      <c r="V62" s="5"/>
      <c r="W62" s="5"/>
      <c r="X62" s="5"/>
      <c r="Y62" s="5"/>
      <c r="Z62" s="5"/>
    </row>
    <row r="63">
      <c r="B63" s="40" t="s">
        <v>218</v>
      </c>
      <c r="C63" s="42" t="s">
        <v>219</v>
      </c>
      <c r="D63" s="40" t="s">
        <v>220</v>
      </c>
      <c r="E63" s="40">
        <v>707.0</v>
      </c>
      <c r="F63" s="40">
        <v>192.0</v>
      </c>
      <c r="G63" s="40">
        <v>0.0</v>
      </c>
      <c r="H63" s="40">
        <v>133.0</v>
      </c>
      <c r="I63" s="40">
        <v>29188.0</v>
      </c>
      <c r="J63" s="40">
        <v>0.0</v>
      </c>
      <c r="K63" s="40">
        <v>182.0</v>
      </c>
      <c r="L63" s="1" t="s">
        <v>20</v>
      </c>
      <c r="M63" s="8" t="str">
        <f t="shared" si="1"/>
        <v>27.16%</v>
      </c>
      <c r="N63" s="10" t="str">
        <f t="shared" si="2"/>
        <v>0%</v>
      </c>
      <c r="O63" s="10" t="str">
        <f t="shared" si="3"/>
        <v>0%</v>
      </c>
      <c r="P63" s="11" t="str">
        <f t="shared" si="4"/>
        <v>18.81%</v>
      </c>
      <c r="Q63" s="12" t="str">
        <f t="shared" si="5"/>
        <v>0.62%</v>
      </c>
      <c r="R63" s="5"/>
      <c r="S63" s="5"/>
      <c r="T63" s="5"/>
      <c r="U63" s="5"/>
      <c r="V63" s="5"/>
      <c r="W63" s="5"/>
      <c r="X63" s="5"/>
      <c r="Y63" s="5"/>
      <c r="Z63" s="5"/>
    </row>
    <row r="64">
      <c r="B64" s="40" t="s">
        <v>221</v>
      </c>
      <c r="C64" s="42" t="s">
        <v>222</v>
      </c>
      <c r="D64" s="40" t="s">
        <v>223</v>
      </c>
      <c r="E64" s="40">
        <v>161.0</v>
      </c>
      <c r="F64" s="40">
        <v>19.0</v>
      </c>
      <c r="G64" s="40">
        <v>0.0</v>
      </c>
      <c r="H64" s="40">
        <v>9.0</v>
      </c>
      <c r="I64" s="40">
        <v>13326.0</v>
      </c>
      <c r="J64" s="40">
        <v>0.0</v>
      </c>
      <c r="K64" s="40">
        <v>40.0</v>
      </c>
      <c r="L64" s="1" t="s">
        <v>20</v>
      </c>
      <c r="M64" s="8" t="str">
        <f t="shared" si="1"/>
        <v>11.8%</v>
      </c>
      <c r="N64" s="10" t="str">
        <f t="shared" si="2"/>
        <v>0%</v>
      </c>
      <c r="O64" s="10" t="str">
        <f t="shared" si="3"/>
        <v>0%</v>
      </c>
      <c r="P64" s="11" t="str">
        <f t="shared" si="4"/>
        <v>5.59%</v>
      </c>
      <c r="Q64" s="12" t="str">
        <f t="shared" si="5"/>
        <v>0.3%</v>
      </c>
      <c r="R64" s="5"/>
      <c r="S64" s="5"/>
      <c r="T64" s="5"/>
      <c r="U64" s="5"/>
      <c r="V64" s="5"/>
      <c r="W64" s="5"/>
      <c r="X64" s="5"/>
      <c r="Y64" s="5"/>
      <c r="Z64" s="5"/>
    </row>
    <row r="65">
      <c r="B65" s="40" t="s">
        <v>224</v>
      </c>
      <c r="C65" s="42" t="s">
        <v>225</v>
      </c>
      <c r="D65" s="40" t="s">
        <v>226</v>
      </c>
      <c r="E65" s="40">
        <v>12.0</v>
      </c>
      <c r="F65" s="40">
        <v>2.0</v>
      </c>
      <c r="G65" s="40">
        <v>0.0</v>
      </c>
      <c r="H65" s="40">
        <v>1.0</v>
      </c>
      <c r="I65" s="40">
        <v>500.0</v>
      </c>
      <c r="J65" s="40">
        <v>0.0</v>
      </c>
      <c r="K65" s="40">
        <v>54.0</v>
      </c>
      <c r="L65" s="1" t="s">
        <v>24</v>
      </c>
      <c r="M65" s="8" t="str">
        <f t="shared" si="1"/>
        <v>16.67%</v>
      </c>
      <c r="N65" s="10" t="str">
        <f t="shared" si="2"/>
        <v>0%</v>
      </c>
      <c r="O65" s="10" t="str">
        <f t="shared" si="3"/>
        <v>0%</v>
      </c>
      <c r="P65" s="11" t="str">
        <f t="shared" si="4"/>
        <v>8.33%</v>
      </c>
      <c r="Q65" s="12" t="str">
        <f t="shared" si="5"/>
        <v>10.8%</v>
      </c>
      <c r="R65" s="5"/>
      <c r="S65" s="5"/>
      <c r="T65" s="5"/>
      <c r="U65" s="5"/>
      <c r="V65" s="5"/>
      <c r="W65" s="5"/>
      <c r="X65" s="5"/>
      <c r="Y65" s="5"/>
      <c r="Z65" s="5"/>
    </row>
    <row r="66">
      <c r="B66" s="40" t="s">
        <v>227</v>
      </c>
      <c r="C66" s="42" t="s">
        <v>228</v>
      </c>
      <c r="D66" s="40" t="s">
        <v>229</v>
      </c>
      <c r="E66" s="40">
        <v>2218.0</v>
      </c>
      <c r="F66" s="40">
        <v>624.0</v>
      </c>
      <c r="G66" s="40">
        <v>0.0</v>
      </c>
      <c r="H66" s="40">
        <v>283.0</v>
      </c>
      <c r="I66" s="40">
        <v>70040.0</v>
      </c>
      <c r="J66" s="40">
        <v>0.0</v>
      </c>
      <c r="K66" s="40">
        <v>639.0</v>
      </c>
      <c r="L66" s="1" t="s">
        <v>20</v>
      </c>
      <c r="M66" s="8" t="str">
        <f t="shared" si="1"/>
        <v>28.13%</v>
      </c>
      <c r="N66" s="10" t="str">
        <f t="shared" si="2"/>
        <v>0%</v>
      </c>
      <c r="O66" s="10" t="str">
        <f t="shared" si="3"/>
        <v>0%</v>
      </c>
      <c r="P66" s="11" t="str">
        <f t="shared" si="4"/>
        <v>12.76%</v>
      </c>
      <c r="Q66" s="12" t="str">
        <f t="shared" si="5"/>
        <v>0.91%</v>
      </c>
      <c r="R66" s="5"/>
      <c r="S66" s="5"/>
      <c r="T66" s="5"/>
      <c r="U66" s="5"/>
      <c r="V66" s="5"/>
      <c r="W66" s="5"/>
      <c r="X66" s="5"/>
      <c r="Y66" s="5"/>
      <c r="Z66" s="5"/>
    </row>
    <row r="67">
      <c r="B67" s="40" t="s">
        <v>230</v>
      </c>
      <c r="C67" s="42" t="s">
        <v>231</v>
      </c>
      <c r="D67" s="40" t="s">
        <v>232</v>
      </c>
      <c r="E67" s="40">
        <v>114.0</v>
      </c>
      <c r="F67" s="40">
        <v>20.0</v>
      </c>
      <c r="G67" s="40">
        <v>0.0</v>
      </c>
      <c r="H67" s="40">
        <v>19.0</v>
      </c>
      <c r="I67" s="40">
        <v>3770.0</v>
      </c>
      <c r="J67" s="40">
        <v>0.0</v>
      </c>
      <c r="K67" s="40">
        <v>7.0</v>
      </c>
      <c r="L67" s="1" t="s">
        <v>76</v>
      </c>
      <c r="M67" s="8" t="str">
        <f t="shared" si="1"/>
        <v>17.54%</v>
      </c>
      <c r="N67" s="10" t="str">
        <f t="shared" si="2"/>
        <v>0%</v>
      </c>
      <c r="O67" s="10" t="str">
        <f t="shared" si="3"/>
        <v>0%</v>
      </c>
      <c r="P67" s="11" t="str">
        <f t="shared" si="4"/>
        <v>16.67%</v>
      </c>
      <c r="Q67" s="12" t="str">
        <f t="shared" si="5"/>
        <v>0.19%</v>
      </c>
      <c r="R67" s="5"/>
      <c r="S67" s="5"/>
      <c r="T67" s="5"/>
      <c r="U67" s="5"/>
      <c r="V67" s="5"/>
      <c r="W67" s="5"/>
      <c r="X67" s="5"/>
      <c r="Y67" s="5"/>
      <c r="Z67" s="5"/>
    </row>
    <row r="68">
      <c r="B68" s="40" t="s">
        <v>233</v>
      </c>
      <c r="C68" s="42" t="s">
        <v>234</v>
      </c>
      <c r="D68" s="40" t="s">
        <v>235</v>
      </c>
      <c r="E68" s="40">
        <v>744.0</v>
      </c>
      <c r="F68" s="40">
        <v>302.0</v>
      </c>
      <c r="G68" s="40">
        <v>2.0</v>
      </c>
      <c r="H68" s="40">
        <v>137.0</v>
      </c>
      <c r="I68" s="40">
        <v>33245.0</v>
      </c>
      <c r="J68" s="40">
        <v>2.0</v>
      </c>
      <c r="K68" s="40">
        <v>303.0</v>
      </c>
      <c r="L68" s="1" t="s">
        <v>76</v>
      </c>
      <c r="M68" s="8" t="str">
        <f t="shared" si="1"/>
        <v>40.59%</v>
      </c>
      <c r="N68" s="9" t="str">
        <f t="shared" si="2"/>
        <v>0.27%</v>
      </c>
      <c r="O68" s="10" t="str">
        <f t="shared" si="3"/>
        <v>0.01%</v>
      </c>
      <c r="P68" s="11" t="str">
        <f t="shared" si="4"/>
        <v>18.41%</v>
      </c>
      <c r="Q68" s="12" t="str">
        <f t="shared" si="5"/>
        <v>0.91%</v>
      </c>
      <c r="R68" s="5"/>
      <c r="S68" s="5"/>
      <c r="T68" s="5"/>
      <c r="U68" s="5"/>
      <c r="V68" s="5"/>
      <c r="W68" s="5"/>
      <c r="X68" s="5"/>
      <c r="Y68" s="5"/>
      <c r="Z68" s="5"/>
    </row>
    <row r="69">
      <c r="B69" s="40" t="s">
        <v>236</v>
      </c>
      <c r="C69" s="42" t="s">
        <v>237</v>
      </c>
      <c r="D69" s="40" t="s">
        <v>238</v>
      </c>
      <c r="E69" s="40">
        <v>896.0</v>
      </c>
      <c r="F69" s="40">
        <v>105.0</v>
      </c>
      <c r="G69" s="40">
        <v>0.0</v>
      </c>
      <c r="H69" s="40">
        <v>135.0</v>
      </c>
      <c r="I69" s="40">
        <v>26825.0</v>
      </c>
      <c r="J69" s="40">
        <v>0.0</v>
      </c>
      <c r="K69" s="40">
        <v>88.0</v>
      </c>
      <c r="L69" s="1" t="s">
        <v>20</v>
      </c>
      <c r="M69" s="8" t="str">
        <f t="shared" si="1"/>
        <v>11.72%</v>
      </c>
      <c r="N69" s="10" t="str">
        <f t="shared" si="2"/>
        <v>0%</v>
      </c>
      <c r="O69" s="10" t="str">
        <f t="shared" si="3"/>
        <v>0%</v>
      </c>
      <c r="P69" s="14" t="str">
        <f t="shared" si="4"/>
        <v>15.07%</v>
      </c>
      <c r="Q69" s="12" t="str">
        <f t="shared" si="5"/>
        <v>0.33%</v>
      </c>
      <c r="R69" s="5"/>
      <c r="S69" s="5"/>
      <c r="T69" s="5"/>
      <c r="U69" s="5"/>
      <c r="V69" s="5"/>
      <c r="W69" s="5"/>
      <c r="X69" s="5"/>
      <c r="Y69" s="5"/>
      <c r="Z69" s="5"/>
    </row>
    <row r="70">
      <c r="B70" s="40" t="s">
        <v>239</v>
      </c>
      <c r="C70" s="42" t="s">
        <v>240</v>
      </c>
      <c r="D70" s="40" t="s">
        <v>241</v>
      </c>
      <c r="E70" s="40">
        <v>545.0</v>
      </c>
      <c r="F70" s="40">
        <v>56.0</v>
      </c>
      <c r="G70" s="40">
        <v>0.0</v>
      </c>
      <c r="H70" s="40">
        <v>96.0</v>
      </c>
      <c r="I70" s="40">
        <v>19094.0</v>
      </c>
      <c r="J70" s="40">
        <v>0.0</v>
      </c>
      <c r="K70" s="40">
        <v>370.0</v>
      </c>
      <c r="L70" s="1" t="s">
        <v>20</v>
      </c>
      <c r="M70" s="8" t="str">
        <f t="shared" si="1"/>
        <v>10.28%</v>
      </c>
      <c r="N70" s="10" t="str">
        <f t="shared" si="2"/>
        <v>0%</v>
      </c>
      <c r="O70" s="10" t="str">
        <f t="shared" si="3"/>
        <v>0%</v>
      </c>
      <c r="P70" s="14" t="str">
        <f t="shared" si="4"/>
        <v>17.61%</v>
      </c>
      <c r="Q70" s="12" t="str">
        <f t="shared" si="5"/>
        <v>1.94%</v>
      </c>
      <c r="R70" s="5"/>
      <c r="S70" s="5"/>
      <c r="T70" s="5"/>
      <c r="U70" s="5"/>
      <c r="V70" s="5"/>
      <c r="W70" s="5"/>
      <c r="X70" s="5"/>
      <c r="Y70" s="5"/>
      <c r="Z70" s="5"/>
    </row>
    <row r="71">
      <c r="B71" s="40" t="s">
        <v>242</v>
      </c>
      <c r="C71" s="42" t="s">
        <v>243</v>
      </c>
      <c r="D71" s="40" t="s">
        <v>244</v>
      </c>
      <c r="E71" s="40">
        <v>41.0</v>
      </c>
      <c r="F71" s="40">
        <v>9.0</v>
      </c>
      <c r="G71" s="40">
        <v>0.0</v>
      </c>
      <c r="H71" s="40">
        <v>0.0</v>
      </c>
      <c r="I71" s="40">
        <v>1562.0</v>
      </c>
      <c r="J71" s="40">
        <v>0.0</v>
      </c>
      <c r="K71" s="40">
        <v>0.0</v>
      </c>
      <c r="L71" s="1" t="s">
        <v>24</v>
      </c>
      <c r="M71" s="8" t="str">
        <f t="shared" si="1"/>
        <v>21.95%</v>
      </c>
      <c r="N71" s="10" t="str">
        <f t="shared" si="2"/>
        <v>0%</v>
      </c>
      <c r="O71" s="10" t="str">
        <f t="shared" si="3"/>
        <v>0%</v>
      </c>
      <c r="P71" s="11" t="str">
        <f t="shared" si="4"/>
        <v>0%</v>
      </c>
      <c r="Q71" s="12" t="str">
        <f t="shared" si="5"/>
        <v>0%</v>
      </c>
      <c r="R71" s="5"/>
      <c r="S71" s="5"/>
      <c r="T71" s="5"/>
      <c r="U71" s="5"/>
      <c r="V71" s="5"/>
      <c r="W71" s="5"/>
      <c r="X71" s="5"/>
      <c r="Y71" s="5"/>
      <c r="Z71" s="5"/>
    </row>
    <row r="72">
      <c r="A72" s="6" t="s">
        <v>245</v>
      </c>
      <c r="B72" s="6" t="s">
        <v>246</v>
      </c>
      <c r="C72" s="7" t="s">
        <v>247</v>
      </c>
      <c r="D72" s="6" t="s">
        <v>248</v>
      </c>
      <c r="E72" s="6">
        <v>44.0</v>
      </c>
      <c r="F72" s="6">
        <v>23.0</v>
      </c>
      <c r="G72" s="6">
        <v>0.0</v>
      </c>
      <c r="H72" s="6">
        <v>3.0</v>
      </c>
      <c r="I72" s="6">
        <v>938.0</v>
      </c>
      <c r="J72" s="6">
        <v>0.0</v>
      </c>
      <c r="K72" s="6">
        <v>2.0</v>
      </c>
      <c r="L72" s="1" t="s">
        <v>20</v>
      </c>
      <c r="M72" s="8" t="str">
        <f t="shared" si="1"/>
        <v>52.27%</v>
      </c>
      <c r="N72" s="10" t="str">
        <f t="shared" si="2"/>
        <v>0%</v>
      </c>
      <c r="O72" s="10" t="str">
        <f t="shared" si="3"/>
        <v>0%</v>
      </c>
      <c r="P72" s="11" t="str">
        <f t="shared" si="4"/>
        <v>6.82%</v>
      </c>
      <c r="Q72" s="12" t="str">
        <f t="shared" si="5"/>
        <v>0.21%</v>
      </c>
      <c r="R72" s="5"/>
      <c r="S72" s="5"/>
      <c r="T72" s="5"/>
      <c r="U72" s="5"/>
      <c r="V72" s="5"/>
      <c r="W72" s="5"/>
      <c r="X72" s="5"/>
      <c r="Y72" s="5"/>
      <c r="Z72" s="5"/>
    </row>
    <row r="73">
      <c r="B73" s="6" t="s">
        <v>249</v>
      </c>
      <c r="C73" s="7" t="s">
        <v>250</v>
      </c>
      <c r="D73" s="6" t="s">
        <v>251</v>
      </c>
      <c r="E73" s="6">
        <v>18.0</v>
      </c>
      <c r="F73" s="6">
        <v>1.0</v>
      </c>
      <c r="G73" s="6">
        <v>0.0</v>
      </c>
      <c r="H73" s="6">
        <v>3.0</v>
      </c>
      <c r="I73" s="6">
        <v>713.0</v>
      </c>
      <c r="J73" s="6">
        <v>0.0</v>
      </c>
      <c r="K73" s="6">
        <v>9.0</v>
      </c>
      <c r="L73" s="1" t="s">
        <v>20</v>
      </c>
      <c r="M73" s="8" t="str">
        <f t="shared" si="1"/>
        <v>5.56%</v>
      </c>
      <c r="N73" s="10" t="str">
        <f t="shared" si="2"/>
        <v>0%</v>
      </c>
      <c r="O73" s="10" t="str">
        <f t="shared" si="3"/>
        <v>0%</v>
      </c>
      <c r="P73" s="14" t="str">
        <f t="shared" si="4"/>
        <v>16.67%</v>
      </c>
      <c r="Q73" s="12" t="str">
        <f t="shared" si="5"/>
        <v>1.26%</v>
      </c>
      <c r="R73" s="5"/>
      <c r="S73" s="5"/>
      <c r="T73" s="5"/>
      <c r="U73" s="5"/>
      <c r="V73" s="5"/>
      <c r="W73" s="5"/>
      <c r="X73" s="5"/>
      <c r="Y73" s="5"/>
      <c r="Z73" s="5"/>
    </row>
    <row r="74">
      <c r="B74" s="6" t="s">
        <v>252</v>
      </c>
      <c r="C74" s="7" t="s">
        <v>253</v>
      </c>
      <c r="D74" s="6" t="s">
        <v>254</v>
      </c>
      <c r="E74" s="6">
        <v>11523.0</v>
      </c>
      <c r="F74" s="6">
        <v>1753.0</v>
      </c>
      <c r="G74" s="6">
        <v>9.0</v>
      </c>
      <c r="H74" s="6">
        <v>2286.0</v>
      </c>
      <c r="I74" s="6">
        <v>495315.0</v>
      </c>
      <c r="J74" s="6">
        <v>19.0</v>
      </c>
      <c r="K74" s="6">
        <v>8572.0</v>
      </c>
      <c r="L74" s="1" t="s">
        <v>37</v>
      </c>
      <c r="M74" s="8" t="str">
        <f t="shared" si="1"/>
        <v>15.21%</v>
      </c>
      <c r="N74" s="13" t="str">
        <f t="shared" si="2"/>
        <v>0.08%</v>
      </c>
      <c r="O74" s="10" t="str">
        <f t="shared" si="3"/>
        <v>0%</v>
      </c>
      <c r="P74" s="14" t="str">
        <f t="shared" si="4"/>
        <v>19.84%</v>
      </c>
      <c r="Q74" s="12" t="str">
        <f t="shared" si="5"/>
        <v>1.73%</v>
      </c>
      <c r="R74" s="5"/>
      <c r="S74" s="5"/>
      <c r="T74" s="5"/>
      <c r="U74" s="5"/>
      <c r="V74" s="5"/>
      <c r="W74" s="5"/>
      <c r="X74" s="5"/>
      <c r="Y74" s="5"/>
      <c r="Z74" s="5"/>
    </row>
    <row r="75">
      <c r="B75" s="6" t="s">
        <v>255</v>
      </c>
      <c r="C75" s="7" t="s">
        <v>256</v>
      </c>
      <c r="D75" s="6" t="s">
        <v>257</v>
      </c>
      <c r="E75" s="6">
        <v>1822.0</v>
      </c>
      <c r="F75" s="6">
        <v>1001.0</v>
      </c>
      <c r="G75" s="6">
        <v>0.0</v>
      </c>
      <c r="H75" s="6">
        <v>154.0</v>
      </c>
      <c r="I75" s="6">
        <v>56016.0</v>
      </c>
      <c r="J75" s="6">
        <v>0.0</v>
      </c>
      <c r="K75" s="6">
        <v>434.0</v>
      </c>
      <c r="L75" s="1" t="s">
        <v>258</v>
      </c>
      <c r="M75" s="8" t="str">
        <f t="shared" si="1"/>
        <v>54.94%</v>
      </c>
      <c r="N75" s="10" t="str">
        <f t="shared" si="2"/>
        <v>0%</v>
      </c>
      <c r="O75" s="10" t="str">
        <f t="shared" si="3"/>
        <v>0%</v>
      </c>
      <c r="P75" s="11" t="str">
        <f t="shared" si="4"/>
        <v>8.45%</v>
      </c>
      <c r="Q75" s="12" t="str">
        <f t="shared" si="5"/>
        <v>0.77%</v>
      </c>
      <c r="R75" s="5"/>
      <c r="S75" s="5"/>
      <c r="T75" s="5"/>
      <c r="U75" s="5"/>
      <c r="V75" s="5"/>
      <c r="W75" s="5"/>
      <c r="X75" s="5"/>
      <c r="Y75" s="5"/>
      <c r="Z75" s="5"/>
    </row>
    <row r="76">
      <c r="B76" s="6" t="s">
        <v>259</v>
      </c>
      <c r="C76" s="7" t="s">
        <v>260</v>
      </c>
      <c r="D76" s="6" t="s">
        <v>261</v>
      </c>
      <c r="E76" s="6">
        <v>7112.0</v>
      </c>
      <c r="F76" s="6">
        <v>247.0</v>
      </c>
      <c r="G76" s="6">
        <v>2.0</v>
      </c>
      <c r="H76" s="6">
        <v>2944.0</v>
      </c>
      <c r="I76" s="6">
        <v>162036.0</v>
      </c>
      <c r="J76" s="6">
        <v>2.0</v>
      </c>
      <c r="K76" s="6">
        <v>639.0</v>
      </c>
      <c r="L76" s="1" t="s">
        <v>37</v>
      </c>
      <c r="M76" s="8" t="str">
        <f t="shared" si="1"/>
        <v>3.47%</v>
      </c>
      <c r="N76" s="13" t="str">
        <f t="shared" si="2"/>
        <v>0.03%</v>
      </c>
      <c r="O76" s="10" t="str">
        <f t="shared" si="3"/>
        <v>0%</v>
      </c>
      <c r="P76" s="14" t="str">
        <f t="shared" si="4"/>
        <v>41.39%</v>
      </c>
      <c r="Q76" s="12" t="str">
        <f t="shared" si="5"/>
        <v>0.39%</v>
      </c>
      <c r="R76" s="5"/>
      <c r="S76" s="5"/>
      <c r="T76" s="5"/>
      <c r="U76" s="5"/>
      <c r="V76" s="5"/>
      <c r="W76" s="5"/>
      <c r="X76" s="5"/>
      <c r="Y76" s="5"/>
      <c r="Z76" s="5"/>
    </row>
    <row r="77">
      <c r="B77" s="6" t="s">
        <v>262</v>
      </c>
      <c r="C77" s="7" t="s">
        <v>263</v>
      </c>
      <c r="D77" s="6" t="s">
        <v>264</v>
      </c>
      <c r="E77" s="6">
        <v>8902.0</v>
      </c>
      <c r="F77" s="6">
        <v>1152.0</v>
      </c>
      <c r="G77" s="6">
        <v>14.0</v>
      </c>
      <c r="H77" s="6">
        <v>2404.0</v>
      </c>
      <c r="I77" s="6">
        <v>468160.0</v>
      </c>
      <c r="J77" s="6">
        <v>23.0</v>
      </c>
      <c r="K77" s="6">
        <v>12124.0</v>
      </c>
      <c r="L77" s="1" t="s">
        <v>213</v>
      </c>
      <c r="M77" s="8" t="str">
        <f t="shared" si="1"/>
        <v>12.94%</v>
      </c>
      <c r="N77" s="13" t="str">
        <f t="shared" si="2"/>
        <v>0.16%</v>
      </c>
      <c r="O77" s="10" t="str">
        <f t="shared" si="3"/>
        <v>0%</v>
      </c>
      <c r="P77" s="14" t="str">
        <f t="shared" si="4"/>
        <v>27.01%</v>
      </c>
      <c r="Q77" s="12" t="str">
        <f t="shared" si="5"/>
        <v>2.59%</v>
      </c>
      <c r="R77" s="5"/>
      <c r="S77" s="5"/>
      <c r="T77" s="5"/>
      <c r="U77" s="5"/>
      <c r="V77" s="5"/>
      <c r="W77" s="5"/>
      <c r="X77" s="5"/>
      <c r="Y77" s="5"/>
      <c r="Z77" s="5"/>
    </row>
    <row r="78">
      <c r="B78" s="6" t="s">
        <v>265</v>
      </c>
      <c r="C78" s="7" t="s">
        <v>266</v>
      </c>
      <c r="D78" s="6" t="s">
        <v>267</v>
      </c>
      <c r="E78" s="6">
        <v>645.0</v>
      </c>
      <c r="F78" s="6">
        <v>186.0</v>
      </c>
      <c r="G78" s="6">
        <v>0.0</v>
      </c>
      <c r="H78" s="6">
        <v>62.0</v>
      </c>
      <c r="I78" s="6">
        <v>14062.0</v>
      </c>
      <c r="J78" s="6">
        <v>0.0</v>
      </c>
      <c r="K78" s="6">
        <v>76.0</v>
      </c>
      <c r="L78" s="1" t="s">
        <v>20</v>
      </c>
      <c r="M78" s="8" t="str">
        <f t="shared" si="1"/>
        <v>28.84%</v>
      </c>
      <c r="N78" s="10" t="str">
        <f t="shared" si="2"/>
        <v>0%</v>
      </c>
      <c r="O78" s="10" t="str">
        <f t="shared" si="3"/>
        <v>0%</v>
      </c>
      <c r="P78" s="11" t="str">
        <f t="shared" si="4"/>
        <v>9.61%</v>
      </c>
      <c r="Q78" s="12" t="str">
        <f t="shared" si="5"/>
        <v>0.54%</v>
      </c>
      <c r="R78" s="5"/>
      <c r="S78" s="5"/>
      <c r="T78" s="5"/>
      <c r="U78" s="5"/>
      <c r="V78" s="5"/>
      <c r="W78" s="5"/>
      <c r="X78" s="5"/>
      <c r="Y78" s="5"/>
      <c r="Z78" s="5"/>
    </row>
    <row r="79">
      <c r="B79" s="6" t="s">
        <v>268</v>
      </c>
      <c r="C79" s="7" t="s">
        <v>269</v>
      </c>
      <c r="D79" s="6" t="s">
        <v>270</v>
      </c>
      <c r="E79" s="6">
        <v>83.0</v>
      </c>
      <c r="F79" s="6">
        <v>25.0</v>
      </c>
      <c r="G79" s="6">
        <v>0.0</v>
      </c>
      <c r="H79" s="6">
        <v>5.0</v>
      </c>
      <c r="I79" s="6">
        <v>3314.0</v>
      </c>
      <c r="J79" s="6">
        <v>0.0</v>
      </c>
      <c r="K79" s="6">
        <v>0.0</v>
      </c>
      <c r="L79" s="1" t="s">
        <v>24</v>
      </c>
      <c r="M79" s="8" t="str">
        <f t="shared" si="1"/>
        <v>30.12%</v>
      </c>
      <c r="N79" s="10" t="str">
        <f t="shared" si="2"/>
        <v>0%</v>
      </c>
      <c r="O79" s="10" t="str">
        <f t="shared" si="3"/>
        <v>0%</v>
      </c>
      <c r="P79" s="11" t="str">
        <f t="shared" si="4"/>
        <v>6.02%</v>
      </c>
      <c r="Q79" s="12" t="str">
        <f t="shared" si="5"/>
        <v>0%</v>
      </c>
      <c r="R79" s="5"/>
      <c r="S79" s="5"/>
      <c r="T79" s="5"/>
      <c r="U79" s="5"/>
      <c r="V79" s="5"/>
      <c r="W79" s="5"/>
      <c r="X79" s="5"/>
      <c r="Y79" s="5"/>
      <c r="Z79" s="5"/>
    </row>
    <row r="80">
      <c r="B80" s="6" t="s">
        <v>271</v>
      </c>
      <c r="C80" s="7" t="s">
        <v>272</v>
      </c>
      <c r="D80" s="6" t="s">
        <v>273</v>
      </c>
      <c r="E80" s="6">
        <v>823.0</v>
      </c>
      <c r="F80" s="6">
        <v>233.0</v>
      </c>
      <c r="G80" s="6">
        <v>1.0</v>
      </c>
      <c r="H80" s="6">
        <v>42.0</v>
      </c>
      <c r="I80" s="6">
        <v>24609.0</v>
      </c>
      <c r="J80" s="6">
        <v>2.0</v>
      </c>
      <c r="K80" s="6">
        <v>51.0</v>
      </c>
      <c r="L80" s="1" t="s">
        <v>76</v>
      </c>
      <c r="M80" s="8" t="str">
        <f t="shared" si="1"/>
        <v>28.31%</v>
      </c>
      <c r="N80" s="13" t="str">
        <f t="shared" si="2"/>
        <v>0.12%</v>
      </c>
      <c r="O80" s="10" t="str">
        <f t="shared" si="3"/>
        <v>0.01%</v>
      </c>
      <c r="P80" s="11" t="str">
        <f t="shared" si="4"/>
        <v>5.1%</v>
      </c>
      <c r="Q80" s="12" t="str">
        <f t="shared" si="5"/>
        <v>0.21%</v>
      </c>
      <c r="R80" s="5"/>
      <c r="S80" s="5"/>
      <c r="T80" s="5"/>
      <c r="U80" s="5"/>
      <c r="V80" s="5"/>
      <c r="W80" s="5"/>
      <c r="X80" s="5"/>
      <c r="Y80" s="5"/>
      <c r="Z80" s="5"/>
    </row>
    <row r="81">
      <c r="B81" s="6" t="s">
        <v>274</v>
      </c>
      <c r="C81" s="7" t="s">
        <v>275</v>
      </c>
      <c r="D81" s="6" t="s">
        <v>276</v>
      </c>
      <c r="E81" s="6">
        <v>18.0</v>
      </c>
      <c r="F81" s="6">
        <v>8.0</v>
      </c>
      <c r="G81" s="6">
        <v>0.0</v>
      </c>
      <c r="H81" s="6">
        <v>1.0</v>
      </c>
      <c r="I81" s="6">
        <v>292.0</v>
      </c>
      <c r="J81" s="6">
        <v>0.0</v>
      </c>
      <c r="K81" s="6">
        <v>0.0</v>
      </c>
      <c r="L81" s="1" t="s">
        <v>20</v>
      </c>
      <c r="M81" s="8" t="str">
        <f t="shared" si="1"/>
        <v>44.44%</v>
      </c>
      <c r="N81" s="10" t="str">
        <f t="shared" si="2"/>
        <v>0%</v>
      </c>
      <c r="O81" s="10" t="str">
        <f t="shared" si="3"/>
        <v>0%</v>
      </c>
      <c r="P81" s="11" t="str">
        <f t="shared" si="4"/>
        <v>5.56%</v>
      </c>
      <c r="Q81" s="12" t="str">
        <f t="shared" si="5"/>
        <v>0%</v>
      </c>
      <c r="R81" s="5"/>
      <c r="S81" s="5"/>
      <c r="T81" s="5"/>
      <c r="U81" s="5"/>
      <c r="V81" s="5"/>
      <c r="W81" s="5"/>
      <c r="X81" s="5"/>
      <c r="Y81" s="5"/>
      <c r="Z81" s="5"/>
    </row>
    <row r="82">
      <c r="A82" s="15" t="s">
        <v>277</v>
      </c>
      <c r="B82" s="15" t="s">
        <v>278</v>
      </c>
      <c r="C82" s="16" t="s">
        <v>279</v>
      </c>
      <c r="D82" s="15" t="s">
        <v>280</v>
      </c>
      <c r="E82" s="15">
        <v>825.0</v>
      </c>
      <c r="F82" s="15">
        <v>225.0</v>
      </c>
      <c r="G82" s="15">
        <v>1.0</v>
      </c>
      <c r="H82" s="15">
        <v>107.0</v>
      </c>
      <c r="I82" s="15">
        <v>30507.0</v>
      </c>
      <c r="J82" s="15">
        <v>2.0</v>
      </c>
      <c r="K82" s="15">
        <v>250.0</v>
      </c>
      <c r="L82" s="1" t="s">
        <v>20</v>
      </c>
      <c r="M82" s="8" t="str">
        <f t="shared" si="1"/>
        <v>27.27%</v>
      </c>
      <c r="N82" s="13" t="str">
        <f t="shared" si="2"/>
        <v>0.12%</v>
      </c>
      <c r="O82" s="10" t="str">
        <f t="shared" si="3"/>
        <v>0.01%</v>
      </c>
      <c r="P82" s="11" t="str">
        <f t="shared" si="4"/>
        <v>12.97%</v>
      </c>
      <c r="Q82" s="12" t="str">
        <f t="shared" si="5"/>
        <v>0.82%</v>
      </c>
      <c r="R82" s="5"/>
      <c r="S82" s="5"/>
      <c r="T82" s="5"/>
      <c r="U82" s="5"/>
      <c r="V82" s="5"/>
      <c r="W82" s="5"/>
      <c r="X82" s="5"/>
      <c r="Y82" s="5"/>
      <c r="Z82" s="5"/>
    </row>
    <row r="83">
      <c r="B83" s="15" t="s">
        <v>281</v>
      </c>
      <c r="C83" s="16" t="s">
        <v>282</v>
      </c>
      <c r="D83" s="15" t="s">
        <v>283</v>
      </c>
      <c r="E83" s="15">
        <v>315.0</v>
      </c>
      <c r="F83" s="15">
        <v>5.0</v>
      </c>
      <c r="G83" s="15">
        <v>0.0</v>
      </c>
      <c r="H83" s="15">
        <v>39.0</v>
      </c>
      <c r="I83" s="15">
        <v>11619.0</v>
      </c>
      <c r="J83" s="15">
        <v>0.0</v>
      </c>
      <c r="K83" s="15">
        <v>34.0</v>
      </c>
      <c r="L83" s="1" t="s">
        <v>63</v>
      </c>
      <c r="M83" s="8" t="str">
        <f t="shared" si="1"/>
        <v>1.59%</v>
      </c>
      <c r="N83" s="10" t="str">
        <f t="shared" si="2"/>
        <v>0%</v>
      </c>
      <c r="O83" s="10" t="str">
        <f t="shared" si="3"/>
        <v>0%</v>
      </c>
      <c r="P83" s="14" t="str">
        <f t="shared" si="4"/>
        <v>12.38%</v>
      </c>
      <c r="Q83" s="12" t="str">
        <f t="shared" si="5"/>
        <v>0.29%</v>
      </c>
      <c r="R83" s="5"/>
      <c r="S83" s="5"/>
      <c r="T83" s="5"/>
      <c r="U83" s="5"/>
      <c r="V83" s="5"/>
      <c r="W83" s="5"/>
      <c r="X83" s="5"/>
      <c r="Y83" s="5"/>
      <c r="Z83" s="5"/>
    </row>
    <row r="84">
      <c r="B84" s="15" t="s">
        <v>284</v>
      </c>
      <c r="C84" s="16" t="s">
        <v>285</v>
      </c>
      <c r="D84" s="15" t="s">
        <v>286</v>
      </c>
      <c r="E84" s="15">
        <v>1478.0</v>
      </c>
      <c r="F84" s="15">
        <v>196.0</v>
      </c>
      <c r="G84" s="15">
        <v>1.0</v>
      </c>
      <c r="H84" s="15">
        <v>793.0</v>
      </c>
      <c r="I84" s="15">
        <v>20967.0</v>
      </c>
      <c r="J84" s="15">
        <v>2.0</v>
      </c>
      <c r="K84" s="15">
        <v>992.0</v>
      </c>
      <c r="L84" s="1" t="s">
        <v>37</v>
      </c>
      <c r="M84" s="8" t="str">
        <f t="shared" si="1"/>
        <v>13.26%</v>
      </c>
      <c r="N84" s="13" t="str">
        <f t="shared" si="2"/>
        <v>0.07%</v>
      </c>
      <c r="O84" s="10" t="str">
        <f t="shared" si="3"/>
        <v>0.01%</v>
      </c>
      <c r="P84" s="39" t="str">
        <f t="shared" si="4"/>
        <v>53.65%</v>
      </c>
      <c r="Q84" s="12" t="str">
        <f t="shared" si="5"/>
        <v>4.73%</v>
      </c>
      <c r="R84" s="5"/>
      <c r="S84" s="5"/>
      <c r="T84" s="5"/>
      <c r="U84" s="5"/>
      <c r="V84" s="5"/>
      <c r="W84" s="5"/>
      <c r="X84" s="5"/>
      <c r="Y84" s="5"/>
      <c r="Z84" s="5"/>
    </row>
    <row r="85">
      <c r="B85" s="15" t="s">
        <v>287</v>
      </c>
      <c r="C85" s="16" t="s">
        <v>288</v>
      </c>
      <c r="D85" s="15" t="s">
        <v>289</v>
      </c>
      <c r="E85" s="15">
        <v>405.0</v>
      </c>
      <c r="F85" s="15">
        <v>123.0</v>
      </c>
      <c r="G85" s="15">
        <v>0.0</v>
      </c>
      <c r="H85" s="15">
        <v>56.0</v>
      </c>
      <c r="I85" s="15">
        <v>15373.0</v>
      </c>
      <c r="J85" s="15">
        <v>0.0</v>
      </c>
      <c r="K85" s="15">
        <v>65.0</v>
      </c>
      <c r="L85" s="1" t="s">
        <v>63</v>
      </c>
      <c r="M85" s="8" t="str">
        <f t="shared" si="1"/>
        <v>30.37%</v>
      </c>
      <c r="N85" s="10" t="str">
        <f t="shared" si="2"/>
        <v>0%</v>
      </c>
      <c r="O85" s="10" t="str">
        <f t="shared" si="3"/>
        <v>0%</v>
      </c>
      <c r="P85" s="8" t="str">
        <f t="shared" si="4"/>
        <v>13.83%</v>
      </c>
      <c r="Q85" s="12" t="str">
        <f t="shared" si="5"/>
        <v>0.42%</v>
      </c>
      <c r="R85" s="5"/>
      <c r="S85" s="5"/>
      <c r="T85" s="5"/>
      <c r="U85" s="5"/>
      <c r="V85" s="5"/>
      <c r="W85" s="5"/>
      <c r="X85" s="5"/>
      <c r="Y85" s="5"/>
      <c r="Z85" s="5"/>
    </row>
    <row r="86">
      <c r="B86" s="15" t="s">
        <v>290</v>
      </c>
      <c r="C86" s="16" t="s">
        <v>291</v>
      </c>
      <c r="D86" s="15" t="s">
        <v>292</v>
      </c>
      <c r="E86" s="15">
        <v>791.0</v>
      </c>
      <c r="F86" s="15">
        <v>38.0</v>
      </c>
      <c r="G86" s="15">
        <v>0.0</v>
      </c>
      <c r="H86" s="15">
        <v>24.0</v>
      </c>
      <c r="I86" s="15">
        <v>20330.0</v>
      </c>
      <c r="J86" s="15">
        <v>0.0</v>
      </c>
      <c r="K86" s="15">
        <v>45.0</v>
      </c>
      <c r="L86" s="1" t="s">
        <v>63</v>
      </c>
      <c r="M86" s="8" t="str">
        <f t="shared" si="1"/>
        <v>4.8%</v>
      </c>
      <c r="N86" s="10" t="str">
        <f t="shared" si="2"/>
        <v>0%</v>
      </c>
      <c r="O86" s="10" t="str">
        <f t="shared" si="3"/>
        <v>0%</v>
      </c>
      <c r="P86" s="11" t="str">
        <f t="shared" si="4"/>
        <v>3.03%</v>
      </c>
      <c r="Q86" s="12" t="str">
        <f t="shared" si="5"/>
        <v>0.22%</v>
      </c>
      <c r="R86" s="5"/>
      <c r="S86" s="5"/>
      <c r="T86" s="5"/>
      <c r="U86" s="5"/>
      <c r="V86" s="5"/>
      <c r="W86" s="5"/>
      <c r="X86" s="5"/>
      <c r="Y86" s="5"/>
      <c r="Z86" s="5"/>
    </row>
    <row r="87">
      <c r="B87" s="15" t="s">
        <v>293</v>
      </c>
      <c r="C87" s="16" t="s">
        <v>294</v>
      </c>
      <c r="D87" s="15" t="s">
        <v>295</v>
      </c>
      <c r="E87" s="15">
        <v>160.0</v>
      </c>
      <c r="F87" s="15">
        <v>0.0</v>
      </c>
      <c r="G87" s="15">
        <v>0.0</v>
      </c>
      <c r="H87" s="15">
        <v>15.0</v>
      </c>
      <c r="I87" s="15">
        <v>3374.0</v>
      </c>
      <c r="J87" s="15">
        <v>0.0</v>
      </c>
      <c r="K87" s="15">
        <v>125.0</v>
      </c>
      <c r="L87" s="1" t="s">
        <v>24</v>
      </c>
      <c r="M87" s="8" t="str">
        <f t="shared" si="1"/>
        <v>0%</v>
      </c>
      <c r="N87" s="10" t="str">
        <f t="shared" si="2"/>
        <v>0%</v>
      </c>
      <c r="O87" s="10" t="str">
        <f t="shared" si="3"/>
        <v>0%</v>
      </c>
      <c r="P87" s="14" t="str">
        <f t="shared" si="4"/>
        <v>9.38%</v>
      </c>
      <c r="Q87" s="12" t="str">
        <f t="shared" si="5"/>
        <v>3.7%</v>
      </c>
      <c r="R87" s="5"/>
      <c r="S87" s="5"/>
      <c r="T87" s="5"/>
      <c r="U87" s="5"/>
      <c r="V87" s="5"/>
      <c r="W87" s="5"/>
      <c r="X87" s="5"/>
      <c r="Y87" s="5"/>
      <c r="Z87" s="5"/>
    </row>
    <row r="88">
      <c r="B88" s="15" t="s">
        <v>296</v>
      </c>
      <c r="C88" s="16" t="s">
        <v>297</v>
      </c>
      <c r="D88" s="15" t="s">
        <v>298</v>
      </c>
      <c r="E88" s="15">
        <v>1138.0</v>
      </c>
      <c r="F88" s="15">
        <v>37.0</v>
      </c>
      <c r="G88" s="15">
        <v>1.0</v>
      </c>
      <c r="H88" s="15">
        <v>62.0</v>
      </c>
      <c r="I88" s="15">
        <v>16369.0</v>
      </c>
      <c r="J88" s="15">
        <v>2.0</v>
      </c>
      <c r="K88" s="15">
        <v>47.0</v>
      </c>
      <c r="L88" s="1" t="s">
        <v>20</v>
      </c>
      <c r="M88" s="8" t="str">
        <f t="shared" si="1"/>
        <v>3.25%</v>
      </c>
      <c r="N88" s="13" t="str">
        <f t="shared" si="2"/>
        <v>0.09%</v>
      </c>
      <c r="O88" s="10" t="str">
        <f t="shared" si="3"/>
        <v>0.01%</v>
      </c>
      <c r="P88" s="14" t="str">
        <f t="shared" si="4"/>
        <v>5.45%</v>
      </c>
      <c r="Q88" s="12" t="str">
        <f t="shared" si="5"/>
        <v>0.29%</v>
      </c>
      <c r="R88" s="5"/>
      <c r="S88" s="5"/>
      <c r="T88" s="5"/>
      <c r="U88" s="5"/>
      <c r="V88" s="5"/>
      <c r="W88" s="5"/>
      <c r="X88" s="5"/>
      <c r="Y88" s="5"/>
      <c r="Z88" s="5"/>
    </row>
    <row r="89">
      <c r="B89" s="15" t="s">
        <v>299</v>
      </c>
      <c r="C89" s="16" t="s">
        <v>300</v>
      </c>
      <c r="D89" s="15" t="s">
        <v>301</v>
      </c>
      <c r="E89" s="15">
        <v>6907.0</v>
      </c>
      <c r="F89" s="15">
        <v>1453.0</v>
      </c>
      <c r="G89" s="15">
        <v>87.0</v>
      </c>
      <c r="H89" s="15">
        <v>1836.0</v>
      </c>
      <c r="I89" s="15">
        <v>270474.0</v>
      </c>
      <c r="J89" s="15">
        <v>235.0</v>
      </c>
      <c r="K89" s="15">
        <v>8906.0</v>
      </c>
      <c r="L89" s="1" t="s">
        <v>20</v>
      </c>
      <c r="M89" s="8" t="str">
        <f t="shared" si="1"/>
        <v>21.04%</v>
      </c>
      <c r="N89" s="9" t="str">
        <f t="shared" si="2"/>
        <v>1.26%</v>
      </c>
      <c r="O89" s="10" t="str">
        <f t="shared" si="3"/>
        <v>0.09%</v>
      </c>
      <c r="P89" s="14" t="str">
        <f t="shared" si="4"/>
        <v>26.58%</v>
      </c>
      <c r="Q89" s="12" t="str">
        <f t="shared" si="5"/>
        <v>3.29%</v>
      </c>
      <c r="R89" s="5"/>
      <c r="S89" s="5"/>
      <c r="T89" s="5"/>
      <c r="U89" s="5"/>
      <c r="V89" s="5"/>
      <c r="W89" s="5"/>
      <c r="X89" s="5"/>
      <c r="Y89" s="5"/>
      <c r="Z89" s="5"/>
    </row>
    <row r="90">
      <c r="B90" s="43" t="s">
        <v>302</v>
      </c>
      <c r="C90" s="44" t="s">
        <v>303</v>
      </c>
      <c r="D90" s="43" t="s">
        <v>304</v>
      </c>
      <c r="E90" s="15">
        <v>1442.0</v>
      </c>
      <c r="F90" s="15">
        <v>69.0</v>
      </c>
      <c r="G90" s="15">
        <v>22.0</v>
      </c>
      <c r="H90" s="15">
        <v>515.0</v>
      </c>
      <c r="I90" s="15">
        <v>36144.0</v>
      </c>
      <c r="J90" s="15">
        <v>23.0</v>
      </c>
      <c r="K90" s="15">
        <v>184.0</v>
      </c>
      <c r="L90" s="1" t="s">
        <v>20</v>
      </c>
      <c r="M90" s="8" t="str">
        <f t="shared" si="1"/>
        <v>4.79%</v>
      </c>
      <c r="N90" s="9" t="str">
        <f t="shared" si="2"/>
        <v>1.53%</v>
      </c>
      <c r="O90" s="10" t="str">
        <f t="shared" si="3"/>
        <v>0.06%</v>
      </c>
      <c r="P90" s="14" t="str">
        <f t="shared" si="4"/>
        <v>35.71%</v>
      </c>
      <c r="Q90" s="12" t="str">
        <f t="shared" si="5"/>
        <v>0.51%</v>
      </c>
      <c r="R90" s="5"/>
      <c r="S90" s="5"/>
      <c r="T90" s="5"/>
      <c r="U90" s="5"/>
      <c r="V90" s="5"/>
      <c r="W90" s="5"/>
      <c r="X90" s="5"/>
      <c r="Y90" s="5"/>
      <c r="Z90" s="5"/>
    </row>
    <row r="91">
      <c r="B91" s="15" t="s">
        <v>305</v>
      </c>
      <c r="C91" s="16" t="s">
        <v>306</v>
      </c>
      <c r="D91" s="45" t="s">
        <v>307</v>
      </c>
      <c r="E91" s="15">
        <v>455.0</v>
      </c>
      <c r="F91" s="15">
        <v>18.0</v>
      </c>
      <c r="G91" s="15">
        <v>157.0</v>
      </c>
      <c r="H91" s="15">
        <v>147.0</v>
      </c>
      <c r="I91" s="15">
        <v>6212.0</v>
      </c>
      <c r="J91" s="15">
        <v>277.0</v>
      </c>
      <c r="K91" s="15">
        <v>297.0</v>
      </c>
      <c r="L91" s="1" t="s">
        <v>20</v>
      </c>
      <c r="M91" s="8" t="str">
        <f t="shared" si="1"/>
        <v>3.96%</v>
      </c>
      <c r="N91" s="9" t="str">
        <f t="shared" si="2"/>
        <v>34.51%</v>
      </c>
      <c r="O91" s="10" t="str">
        <f t="shared" si="3"/>
        <v>4.46%</v>
      </c>
      <c r="P91" s="14" t="str">
        <f t="shared" si="4"/>
        <v>32.31%</v>
      </c>
      <c r="Q91" s="12" t="str">
        <f t="shared" si="5"/>
        <v>4.78%</v>
      </c>
      <c r="R91" s="5"/>
      <c r="S91" s="5"/>
      <c r="T91" s="5"/>
      <c r="U91" s="5"/>
      <c r="V91" s="5"/>
      <c r="W91" s="5"/>
      <c r="X91" s="5"/>
      <c r="Y91" s="5"/>
      <c r="Z91" s="5"/>
    </row>
    <row r="92">
      <c r="A92" s="18" t="s">
        <v>308</v>
      </c>
      <c r="B92" s="18" t="s">
        <v>309</v>
      </c>
      <c r="C92" s="19" t="s">
        <v>310</v>
      </c>
      <c r="D92" s="18" t="s">
        <v>311</v>
      </c>
      <c r="E92" s="18">
        <v>87.0</v>
      </c>
      <c r="F92" s="18">
        <v>10.0</v>
      </c>
      <c r="G92" s="18">
        <v>0.0</v>
      </c>
      <c r="H92" s="18">
        <v>31.0</v>
      </c>
      <c r="I92" s="18">
        <v>5207.0</v>
      </c>
      <c r="J92" s="18">
        <v>0.0</v>
      </c>
      <c r="K92" s="18">
        <v>158.0</v>
      </c>
      <c r="L92" s="1" t="s">
        <v>20</v>
      </c>
      <c r="M92" s="8" t="str">
        <f t="shared" si="1"/>
        <v>11.49%</v>
      </c>
      <c r="N92" s="10" t="str">
        <f t="shared" si="2"/>
        <v>0%</v>
      </c>
      <c r="O92" s="10" t="str">
        <f t="shared" si="3"/>
        <v>0%</v>
      </c>
      <c r="P92" s="14" t="str">
        <f t="shared" si="4"/>
        <v>35.63%</v>
      </c>
      <c r="Q92" s="12" t="str">
        <f t="shared" si="5"/>
        <v>3.03%</v>
      </c>
      <c r="R92" s="5"/>
      <c r="S92" s="5"/>
      <c r="T92" s="5"/>
      <c r="U92" s="5"/>
      <c r="V92" s="5"/>
      <c r="W92" s="5"/>
      <c r="X92" s="5"/>
      <c r="Y92" s="5"/>
      <c r="Z92" s="5"/>
    </row>
    <row r="93">
      <c r="B93" s="18" t="s">
        <v>312</v>
      </c>
      <c r="C93" s="19" t="s">
        <v>313</v>
      </c>
      <c r="D93" s="18" t="s">
        <v>314</v>
      </c>
      <c r="E93" s="18">
        <v>37.0</v>
      </c>
      <c r="F93" s="18">
        <v>0.0</v>
      </c>
      <c r="G93" s="18">
        <v>0.0</v>
      </c>
      <c r="H93" s="18">
        <v>1.0</v>
      </c>
      <c r="I93" s="18">
        <v>2321.0</v>
      </c>
      <c r="J93" s="18">
        <v>0.0</v>
      </c>
      <c r="K93" s="18">
        <v>0.0</v>
      </c>
      <c r="L93" s="1" t="s">
        <v>24</v>
      </c>
      <c r="M93" s="8" t="str">
        <f t="shared" si="1"/>
        <v>0%</v>
      </c>
      <c r="N93" s="10" t="str">
        <f t="shared" si="2"/>
        <v>0%</v>
      </c>
      <c r="O93" s="10" t="str">
        <f t="shared" si="3"/>
        <v>0%</v>
      </c>
      <c r="P93" s="14" t="str">
        <f t="shared" si="4"/>
        <v>2.7%</v>
      </c>
      <c r="Q93" s="12" t="str">
        <f t="shared" si="5"/>
        <v>0%</v>
      </c>
      <c r="R93" s="5"/>
      <c r="S93" s="5"/>
      <c r="T93" s="5"/>
      <c r="U93" s="5"/>
      <c r="V93" s="5"/>
      <c r="W93" s="5"/>
      <c r="X93" s="5"/>
      <c r="Y93" s="5"/>
      <c r="Z93" s="5"/>
    </row>
    <row r="94">
      <c r="B94" s="18" t="s">
        <v>315</v>
      </c>
      <c r="C94" s="19" t="s">
        <v>316</v>
      </c>
      <c r="D94" s="18" t="s">
        <v>317</v>
      </c>
      <c r="E94" s="18">
        <v>82.0</v>
      </c>
      <c r="F94" s="18">
        <v>36.0</v>
      </c>
      <c r="G94" s="18">
        <v>0.0</v>
      </c>
      <c r="H94" s="18">
        <v>0.0</v>
      </c>
      <c r="I94" s="18">
        <v>1807.0</v>
      </c>
      <c r="J94" s="18">
        <v>0.0</v>
      </c>
      <c r="K94" s="18">
        <v>0.0</v>
      </c>
      <c r="L94" s="1" t="s">
        <v>155</v>
      </c>
      <c r="M94" s="8" t="str">
        <f t="shared" si="1"/>
        <v>43.9%</v>
      </c>
      <c r="N94" s="10" t="str">
        <f t="shared" si="2"/>
        <v>0%</v>
      </c>
      <c r="O94" s="10" t="str">
        <f t="shared" si="3"/>
        <v>0%</v>
      </c>
      <c r="P94" s="11" t="str">
        <f t="shared" si="4"/>
        <v>0%</v>
      </c>
      <c r="Q94" s="12" t="str">
        <f t="shared" si="5"/>
        <v>0%</v>
      </c>
      <c r="R94" s="5"/>
      <c r="S94" s="5"/>
      <c r="T94" s="5"/>
      <c r="U94" s="5"/>
      <c r="V94" s="5"/>
      <c r="W94" s="5"/>
      <c r="X94" s="5"/>
      <c r="Y94" s="5"/>
      <c r="Z94" s="5"/>
    </row>
    <row r="95">
      <c r="B95" s="18" t="s">
        <v>318</v>
      </c>
      <c r="C95" s="19" t="s">
        <v>319</v>
      </c>
      <c r="D95" s="18" t="s">
        <v>320</v>
      </c>
      <c r="E95" s="18">
        <v>27.0</v>
      </c>
      <c r="F95" s="18">
        <v>8.0</v>
      </c>
      <c r="G95" s="18">
        <v>0.0</v>
      </c>
      <c r="H95" s="18">
        <v>5.0</v>
      </c>
      <c r="I95" s="18">
        <v>828.0</v>
      </c>
      <c r="J95" s="18">
        <v>0.0</v>
      </c>
      <c r="K95" s="18">
        <v>5.0</v>
      </c>
      <c r="L95" s="1" t="s">
        <v>63</v>
      </c>
      <c r="M95" s="8" t="str">
        <f t="shared" si="1"/>
        <v>29.63%</v>
      </c>
      <c r="N95" s="10" t="str">
        <f t="shared" si="2"/>
        <v>0%</v>
      </c>
      <c r="O95" s="10" t="str">
        <f t="shared" si="3"/>
        <v>0%</v>
      </c>
      <c r="P95" s="11" t="str">
        <f t="shared" si="4"/>
        <v>18.52%</v>
      </c>
      <c r="Q95" s="12" t="str">
        <f t="shared" si="5"/>
        <v>0.6%</v>
      </c>
      <c r="R95" s="5"/>
      <c r="S95" s="5"/>
      <c r="T95" s="5"/>
      <c r="U95" s="5"/>
      <c r="V95" s="5"/>
      <c r="W95" s="5"/>
      <c r="X95" s="5"/>
      <c r="Y95" s="5"/>
      <c r="Z95" s="5"/>
    </row>
    <row r="96">
      <c r="B96" s="18" t="s">
        <v>321</v>
      </c>
      <c r="C96" s="19" t="s">
        <v>322</v>
      </c>
      <c r="D96" s="18" t="s">
        <v>323</v>
      </c>
      <c r="E96" s="18">
        <v>277.0</v>
      </c>
      <c r="F96" s="18">
        <v>153.0</v>
      </c>
      <c r="G96" s="18">
        <v>3.0</v>
      </c>
      <c r="H96" s="18">
        <v>19.0</v>
      </c>
      <c r="I96" s="18">
        <v>12681.0</v>
      </c>
      <c r="J96" s="18">
        <v>6.0</v>
      </c>
      <c r="K96" s="18">
        <v>225.0</v>
      </c>
      <c r="L96" s="1" t="s">
        <v>20</v>
      </c>
      <c r="M96" s="8" t="str">
        <f t="shared" si="1"/>
        <v>55.23%</v>
      </c>
      <c r="N96" s="9" t="str">
        <f t="shared" si="2"/>
        <v>1.08%</v>
      </c>
      <c r="O96" s="10" t="str">
        <f t="shared" si="3"/>
        <v>0.05%</v>
      </c>
      <c r="P96" s="11" t="str">
        <f t="shared" si="4"/>
        <v>6.86%</v>
      </c>
      <c r="Q96" s="12" t="str">
        <f t="shared" si="5"/>
        <v>1.77%</v>
      </c>
      <c r="R96" s="5"/>
      <c r="S96" s="5"/>
      <c r="T96" s="5"/>
      <c r="U96" s="5"/>
      <c r="V96" s="5"/>
      <c r="W96" s="5"/>
      <c r="X96" s="5"/>
      <c r="Y96" s="5"/>
      <c r="Z96" s="5"/>
    </row>
    <row r="97">
      <c r="B97" s="18" t="s">
        <v>324</v>
      </c>
      <c r="C97" s="19" t="s">
        <v>325</v>
      </c>
      <c r="D97" s="18" t="s">
        <v>326</v>
      </c>
      <c r="E97" s="18">
        <v>286.0</v>
      </c>
      <c r="F97" s="18">
        <v>10.0</v>
      </c>
      <c r="G97" s="18">
        <v>0.0</v>
      </c>
      <c r="H97" s="18">
        <v>21.0</v>
      </c>
      <c r="I97" s="18">
        <v>16880.0</v>
      </c>
      <c r="J97" s="18">
        <v>0.0</v>
      </c>
      <c r="K97" s="18">
        <v>84.0</v>
      </c>
      <c r="L97" s="1" t="s">
        <v>24</v>
      </c>
      <c r="M97" s="8" t="str">
        <f t="shared" si="1"/>
        <v>3.5%</v>
      </c>
      <c r="N97" s="10" t="str">
        <f t="shared" si="2"/>
        <v>0%</v>
      </c>
      <c r="O97" s="10" t="str">
        <f t="shared" si="3"/>
        <v>0%</v>
      </c>
      <c r="P97" s="14" t="str">
        <f t="shared" si="4"/>
        <v>7.34%</v>
      </c>
      <c r="Q97" s="12" t="str">
        <f t="shared" si="5"/>
        <v>0.5%</v>
      </c>
      <c r="R97" s="5"/>
      <c r="S97" s="5"/>
      <c r="T97" s="5"/>
      <c r="U97" s="5"/>
      <c r="V97" s="5"/>
      <c r="W97" s="5"/>
      <c r="X97" s="5"/>
      <c r="Y97" s="5"/>
      <c r="Z97" s="5"/>
    </row>
    <row r="98">
      <c r="B98" s="18" t="s">
        <v>327</v>
      </c>
      <c r="C98" s="19" t="s">
        <v>328</v>
      </c>
      <c r="D98" s="18" t="s">
        <v>329</v>
      </c>
      <c r="E98" s="18">
        <v>3148.0</v>
      </c>
      <c r="F98" s="18">
        <v>379.0</v>
      </c>
      <c r="G98" s="18">
        <v>0.0</v>
      </c>
      <c r="H98" s="18">
        <v>929.0</v>
      </c>
      <c r="I98" s="18">
        <v>130424.0</v>
      </c>
      <c r="J98" s="18">
        <v>0.0</v>
      </c>
      <c r="K98" s="18">
        <v>908.0</v>
      </c>
      <c r="L98" s="1" t="s">
        <v>20</v>
      </c>
      <c r="M98" s="8" t="str">
        <f t="shared" si="1"/>
        <v>12.04%</v>
      </c>
      <c r="N98" s="10" t="str">
        <f t="shared" si="2"/>
        <v>0%</v>
      </c>
      <c r="O98" s="10" t="str">
        <f t="shared" si="3"/>
        <v>0%</v>
      </c>
      <c r="P98" s="14" t="str">
        <f t="shared" si="4"/>
        <v>29.51%</v>
      </c>
      <c r="Q98" s="12" t="str">
        <f t="shared" si="5"/>
        <v>0.7%</v>
      </c>
      <c r="R98" s="5"/>
      <c r="S98" s="5"/>
      <c r="T98" s="5"/>
      <c r="U98" s="5"/>
      <c r="V98" s="5"/>
      <c r="W98" s="5"/>
      <c r="X98" s="5"/>
      <c r="Y98" s="5"/>
      <c r="Z98" s="5"/>
    </row>
    <row r="99">
      <c r="B99" s="18" t="s">
        <v>330</v>
      </c>
      <c r="C99" s="19" t="s">
        <v>331</v>
      </c>
      <c r="D99" s="18" t="s">
        <v>332</v>
      </c>
      <c r="E99" s="18">
        <v>529.0</v>
      </c>
      <c r="F99" s="18">
        <v>224.0</v>
      </c>
      <c r="G99" s="18">
        <v>0.0</v>
      </c>
      <c r="H99" s="18">
        <v>113.0</v>
      </c>
      <c r="I99" s="18">
        <v>18765.0</v>
      </c>
      <c r="J99" s="18">
        <v>0.0</v>
      </c>
      <c r="K99" s="18">
        <v>147.0</v>
      </c>
      <c r="L99" s="1" t="s">
        <v>63</v>
      </c>
      <c r="M99" s="8" t="str">
        <f t="shared" si="1"/>
        <v>42.34%</v>
      </c>
      <c r="N99" s="10" t="str">
        <f t="shared" si="2"/>
        <v>0%</v>
      </c>
      <c r="O99" s="10" t="str">
        <f t="shared" si="3"/>
        <v>0%</v>
      </c>
      <c r="P99" s="11" t="str">
        <f t="shared" si="4"/>
        <v>21.36%</v>
      </c>
      <c r="Q99" s="12" t="str">
        <f t="shared" si="5"/>
        <v>0.78%</v>
      </c>
      <c r="R99" s="5"/>
      <c r="S99" s="5"/>
      <c r="T99" s="5"/>
      <c r="U99" s="5"/>
      <c r="V99" s="5"/>
      <c r="W99" s="5"/>
      <c r="X99" s="5"/>
      <c r="Y99" s="5"/>
      <c r="Z99" s="5"/>
    </row>
    <row r="100">
      <c r="B100" s="18" t="s">
        <v>333</v>
      </c>
      <c r="C100" s="19" t="s">
        <v>334</v>
      </c>
      <c r="D100" s="18" t="s">
        <v>335</v>
      </c>
      <c r="E100" s="18">
        <v>13500.0</v>
      </c>
      <c r="F100" s="18">
        <v>1027.0</v>
      </c>
      <c r="G100" s="18">
        <v>43.0</v>
      </c>
      <c r="H100" s="18">
        <v>2888.0</v>
      </c>
      <c r="I100" s="18">
        <v>533777.0</v>
      </c>
      <c r="J100" s="18">
        <v>1163.0</v>
      </c>
      <c r="K100" s="18">
        <v>8147.0</v>
      </c>
      <c r="L100" s="1" t="s">
        <v>20</v>
      </c>
      <c r="M100" s="8" t="str">
        <f t="shared" si="1"/>
        <v>7.61%</v>
      </c>
      <c r="N100" s="9" t="str">
        <f t="shared" si="2"/>
        <v>0.32%</v>
      </c>
      <c r="O100" s="10" t="str">
        <f t="shared" si="3"/>
        <v>0.22%</v>
      </c>
      <c r="P100" s="14" t="str">
        <f t="shared" si="4"/>
        <v>21.39%</v>
      </c>
      <c r="Q100" s="12" t="str">
        <f t="shared" si="5"/>
        <v>1.53%</v>
      </c>
      <c r="R100" s="5"/>
      <c r="S100" s="5"/>
      <c r="T100" s="5"/>
      <c r="U100" s="5"/>
      <c r="V100" s="5"/>
      <c r="W100" s="5"/>
      <c r="X100" s="5"/>
      <c r="Y100" s="5"/>
      <c r="Z100" s="5"/>
    </row>
    <row r="101">
      <c r="B101" s="18" t="s">
        <v>336</v>
      </c>
      <c r="C101" s="19" t="s">
        <v>337</v>
      </c>
      <c r="D101" s="18" t="s">
        <v>338</v>
      </c>
      <c r="E101" s="18">
        <v>753.0</v>
      </c>
      <c r="F101" s="18">
        <v>156.0</v>
      </c>
      <c r="G101" s="18">
        <v>1.0</v>
      </c>
      <c r="H101" s="18">
        <v>101.0</v>
      </c>
      <c r="I101" s="18">
        <v>29597.0</v>
      </c>
      <c r="J101" s="18">
        <v>2.0</v>
      </c>
      <c r="K101" s="18">
        <v>469.0</v>
      </c>
      <c r="L101" s="1" t="s">
        <v>20</v>
      </c>
      <c r="M101" s="8" t="str">
        <f t="shared" si="1"/>
        <v>20.72%</v>
      </c>
      <c r="N101" s="13" t="str">
        <f t="shared" si="2"/>
        <v>0.13%</v>
      </c>
      <c r="O101" s="10" t="str">
        <f t="shared" si="3"/>
        <v>0.01%</v>
      </c>
      <c r="P101" s="11" t="str">
        <f t="shared" si="4"/>
        <v>13.41%</v>
      </c>
      <c r="Q101" s="12" t="str">
        <f t="shared" si="5"/>
        <v>1.58%</v>
      </c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1" t="s">
        <v>339</v>
      </c>
      <c r="D102" s="5"/>
      <c r="E102" s="1"/>
      <c r="F102" s="1"/>
      <c r="G102" s="1"/>
      <c r="H102" s="1"/>
      <c r="I102" s="1"/>
      <c r="J102" s="1"/>
      <c r="K102" s="1"/>
      <c r="L102" s="5"/>
      <c r="M102" s="1" t="s">
        <v>340</v>
      </c>
      <c r="N102" s="46" t="s">
        <v>341</v>
      </c>
      <c r="O102" s="5"/>
      <c r="P102" s="1" t="s">
        <v>342</v>
      </c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1" t="s">
        <v>343</v>
      </c>
      <c r="D103" s="5"/>
      <c r="E103" s="5">
        <f t="shared" ref="E103:K103" si="6">SUM(E2:E101)</f>
        <v>173751</v>
      </c>
      <c r="F103" s="1">
        <f t="shared" si="6"/>
        <v>29085</v>
      </c>
      <c r="G103" s="5">
        <f t="shared" si="6"/>
        <v>892</v>
      </c>
      <c r="H103" s="5">
        <f t="shared" si="6"/>
        <v>35672</v>
      </c>
      <c r="I103" s="5">
        <f t="shared" si="6"/>
        <v>6454522</v>
      </c>
      <c r="J103" s="5">
        <f t="shared" si="6"/>
        <v>5297</v>
      </c>
      <c r="K103" s="5">
        <f t="shared" si="6"/>
        <v>79060</v>
      </c>
      <c r="L103" s="5"/>
      <c r="M103" s="1" t="s">
        <v>344</v>
      </c>
      <c r="N103" s="46" t="s">
        <v>345</v>
      </c>
      <c r="O103" s="5"/>
      <c r="P103" s="1" t="s">
        <v>346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1" t="s">
        <v>347</v>
      </c>
      <c r="N104" s="5"/>
      <c r="O104" s="5"/>
      <c r="P104" s="1" t="s">
        <v>348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1"/>
      <c r="F105" s="47"/>
      <c r="G105" s="48"/>
      <c r="H105" s="5"/>
      <c r="I105" s="5"/>
      <c r="J105" s="5"/>
      <c r="K105" s="5"/>
      <c r="L105" s="5"/>
      <c r="M105" s="49" t="s">
        <v>349</v>
      </c>
      <c r="N105" s="50">
        <f> anonGreaterNested(F2:F101,H2:H101)</f>
        <v>56</v>
      </c>
      <c r="O105" s="51" t="s">
        <v>350</v>
      </c>
      <c r="P105" s="52">
        <f> nestedGreaterAnon(F2:F101,H2:H101)</f>
        <v>42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1" t="s">
        <v>351</v>
      </c>
      <c r="N106" s="1">
        <v>31.0</v>
      </c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1" t="s">
        <v>352</v>
      </c>
      <c r="E107" s="5">
        <f t="shared" ref="E107:K107" si="7">100-countif(E2:E101,"&gt;-1")</f>
        <v>0</v>
      </c>
      <c r="F107" s="5">
        <f t="shared" si="7"/>
        <v>0</v>
      </c>
      <c r="G107" s="5">
        <f t="shared" si="7"/>
        <v>0</v>
      </c>
      <c r="H107" s="5">
        <f t="shared" si="7"/>
        <v>0</v>
      </c>
      <c r="I107" s="5">
        <f t="shared" si="7"/>
        <v>0</v>
      </c>
      <c r="J107" s="5">
        <f t="shared" si="7"/>
        <v>0</v>
      </c>
      <c r="K107" s="5">
        <f t="shared" si="7"/>
        <v>0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53.25" customHeight="1">
      <c r="A108" s="5"/>
      <c r="B108" s="5"/>
      <c r="C108" s="5"/>
      <c r="D108" s="1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3"/>
      <c r="B109" s="54"/>
      <c r="C109" s="54"/>
      <c r="D109" s="55"/>
      <c r="E109" s="54"/>
      <c r="F109" s="54"/>
      <c r="G109" s="54"/>
      <c r="H109" s="54"/>
      <c r="I109" s="54"/>
      <c r="J109" s="54"/>
      <c r="K109" s="54"/>
      <c r="L109" s="5"/>
      <c r="M109" s="1" t="s">
        <v>353</v>
      </c>
      <c r="N109" s="1" t="s">
        <v>354</v>
      </c>
      <c r="O109" s="1" t="s">
        <v>355</v>
      </c>
      <c r="P109" s="1" t="s">
        <v>356</v>
      </c>
      <c r="Q109" s="1" t="s">
        <v>357</v>
      </c>
      <c r="R109" s="1" t="s">
        <v>358</v>
      </c>
      <c r="S109" s="1" t="s">
        <v>359</v>
      </c>
      <c r="T109" s="1" t="s">
        <v>360</v>
      </c>
      <c r="U109" s="1" t="s">
        <v>361</v>
      </c>
      <c r="V109" s="1" t="s">
        <v>362</v>
      </c>
      <c r="W109" s="5"/>
      <c r="X109" s="5"/>
      <c r="Y109" s="5"/>
      <c r="Z109" s="5"/>
    </row>
    <row r="110">
      <c r="A110" s="53"/>
      <c r="B110" s="53"/>
      <c r="C110" s="56"/>
      <c r="D110" s="53"/>
      <c r="E110" s="57"/>
      <c r="F110" s="57"/>
      <c r="G110" s="57"/>
      <c r="H110" s="57"/>
      <c r="I110" s="57"/>
      <c r="J110" s="57"/>
      <c r="K110" s="57"/>
      <c r="L110" s="5"/>
      <c r="M110" s="1">
        <v>52.0</v>
      </c>
      <c r="N110" s="1">
        <v>20.0</v>
      </c>
      <c r="O110" s="1">
        <v>13.0</v>
      </c>
      <c r="P110" s="1">
        <v>2.0</v>
      </c>
      <c r="Q110" s="1">
        <v>5.0</v>
      </c>
      <c r="R110" s="1">
        <v>1.0</v>
      </c>
      <c r="S110" s="1">
        <v>1.0</v>
      </c>
      <c r="T110" s="1">
        <v>5.0</v>
      </c>
      <c r="U110" s="1">
        <v>1.0</v>
      </c>
      <c r="V110" s="1"/>
      <c r="W110" s="5"/>
      <c r="X110" s="5"/>
      <c r="Y110" s="5"/>
      <c r="Z110" s="5"/>
    </row>
    <row r="111">
      <c r="A111" s="53"/>
      <c r="B111" s="53"/>
      <c r="C111" s="56"/>
      <c r="D111" s="53"/>
      <c r="E111" s="57"/>
      <c r="F111" s="57"/>
      <c r="G111" s="57"/>
      <c r="H111" s="57"/>
      <c r="I111" s="57"/>
      <c r="J111" s="57"/>
      <c r="K111" s="57"/>
      <c r="L111" s="5"/>
      <c r="M111" s="1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3"/>
      <c r="B112" s="53"/>
      <c r="C112" s="56"/>
      <c r="D112" s="53"/>
      <c r="E112" s="57"/>
      <c r="F112" s="57"/>
      <c r="G112" s="57"/>
      <c r="H112" s="57"/>
      <c r="I112" s="57"/>
      <c r="J112" s="57"/>
      <c r="K112" s="57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3"/>
      <c r="B113" s="53"/>
      <c r="C113" s="56"/>
      <c r="D113" s="53"/>
      <c r="E113" s="57"/>
      <c r="F113" s="57"/>
      <c r="G113" s="57"/>
      <c r="H113" s="57"/>
      <c r="I113" s="57"/>
      <c r="J113" s="57"/>
      <c r="K113" s="57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3"/>
      <c r="B114" s="53"/>
      <c r="C114" s="56"/>
      <c r="D114" s="53"/>
      <c r="E114" s="57"/>
      <c r="F114" s="57"/>
      <c r="G114" s="57"/>
      <c r="H114" s="57"/>
      <c r="I114" s="57"/>
      <c r="J114" s="57"/>
      <c r="K114" s="57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3"/>
      <c r="B115" s="53"/>
      <c r="C115" s="56"/>
      <c r="D115" s="53"/>
      <c r="E115" s="57"/>
      <c r="F115" s="57"/>
      <c r="G115" s="57"/>
      <c r="H115" s="57"/>
      <c r="I115" s="57"/>
      <c r="J115" s="57"/>
      <c r="K115" s="57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3"/>
      <c r="B117" s="53"/>
      <c r="C117" s="56"/>
      <c r="D117" s="53"/>
      <c r="E117" s="57"/>
      <c r="F117" s="57"/>
      <c r="G117" s="57"/>
      <c r="H117" s="57"/>
      <c r="I117" s="57"/>
      <c r="J117" s="57"/>
      <c r="K117" s="57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3"/>
      <c r="B118" s="53"/>
      <c r="C118" s="56"/>
      <c r="D118" s="53"/>
      <c r="E118" s="53"/>
      <c r="F118" s="57"/>
      <c r="G118" s="57"/>
      <c r="H118" s="57"/>
      <c r="I118" s="57"/>
      <c r="J118" s="57"/>
      <c r="K118" s="57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3"/>
      <c r="B119" s="53"/>
      <c r="C119" s="56"/>
      <c r="D119" s="53"/>
      <c r="E119" s="57"/>
      <c r="F119" s="57"/>
      <c r="G119" s="57"/>
      <c r="H119" s="57"/>
      <c r="I119" s="53"/>
      <c r="J119" s="53"/>
      <c r="K119" s="53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3"/>
      <c r="B120" s="53"/>
      <c r="C120" s="56"/>
      <c r="D120" s="53"/>
      <c r="E120" s="53"/>
      <c r="F120" s="57"/>
      <c r="G120" s="57"/>
      <c r="H120" s="57"/>
      <c r="I120" s="57"/>
      <c r="J120" s="57"/>
      <c r="K120" s="57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3"/>
      <c r="B121" s="53"/>
      <c r="C121" s="56"/>
      <c r="D121" s="53"/>
      <c r="E121" s="53"/>
      <c r="F121" s="57"/>
      <c r="G121" s="57"/>
      <c r="H121" s="57"/>
      <c r="I121" s="57"/>
      <c r="J121" s="57"/>
      <c r="K121" s="57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8" t="s">
        <v>363</v>
      </c>
      <c r="B124" s="1" t="s">
        <v>364</v>
      </c>
      <c r="C124" s="1" t="s">
        <v>365</v>
      </c>
      <c r="D124" s="1" t="s">
        <v>366</v>
      </c>
      <c r="E124" s="1" t="s">
        <v>367</v>
      </c>
      <c r="F124" s="1" t="s">
        <v>368</v>
      </c>
      <c r="G124" s="1" t="s">
        <v>369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 t="str">
        <f>B6</f>
        <v>Netflix Concurrery Limits</v>
      </c>
      <c r="B125" s="1" t="str">
        <f t="shared" ref="B125:C125" si="8">M6</f>
        <v>18.84%</v>
      </c>
      <c r="C125" s="5" t="str">
        <f t="shared" si="8"/>
        <v>0%</v>
      </c>
      <c r="D125" s="5" t="str">
        <f>P6</f>
        <v>17.39%</v>
      </c>
      <c r="E125" s="1" t="s">
        <v>370</v>
      </c>
      <c r="F125" s="1" t="s">
        <v>371</v>
      </c>
      <c r="G125" s="1" t="s">
        <v>372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 t="str">
        <f t="shared" ref="A126:A132" si="10">B8</f>
        <v>ZXing</v>
      </c>
      <c r="B126" s="5" t="str">
        <f t="shared" ref="B126:C126" si="9">M8</f>
        <v>7.41%</v>
      </c>
      <c r="C126" s="5" t="str">
        <f t="shared" si="9"/>
        <v>0%</v>
      </c>
      <c r="D126" s="5" t="str">
        <f t="shared" ref="D126:D132" si="12">P8</f>
        <v>4.94%</v>
      </c>
      <c r="E126" s="1" t="s">
        <v>373</v>
      </c>
      <c r="F126" s="1" t="s">
        <v>374</v>
      </c>
      <c r="G126" s="1" t="s">
        <v>375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 t="str">
        <f t="shared" si="10"/>
        <v>Wikimedia Commons Android App</v>
      </c>
      <c r="B127" s="5" t="str">
        <f t="shared" ref="B127:C127" si="11">M9</f>
        <v>15.38%</v>
      </c>
      <c r="C127" s="5" t="str">
        <f t="shared" si="11"/>
        <v>0%</v>
      </c>
      <c r="D127" s="5" t="str">
        <f t="shared" si="12"/>
        <v>19.66%</v>
      </c>
      <c r="E127" s="1" t="s">
        <v>376</v>
      </c>
      <c r="F127" s="1" t="s">
        <v>377</v>
      </c>
      <c r="G127" s="1" t="s">
        <v>378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 t="str">
        <f t="shared" si="10"/>
        <v>TEAMMATES</v>
      </c>
      <c r="B128" s="5" t="str">
        <f t="shared" ref="B128:C128" si="13">M10</f>
        <v>3.55%</v>
      </c>
      <c r="C128" s="5" t="str">
        <f t="shared" si="13"/>
        <v>0%</v>
      </c>
      <c r="D128" s="5" t="str">
        <f t="shared" si="12"/>
        <v>6.87%</v>
      </c>
      <c r="E128" s="1" t="s">
        <v>379</v>
      </c>
      <c r="F128" s="1" t="s">
        <v>380</v>
      </c>
      <c r="G128" s="1" t="s">
        <v>381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 t="str">
        <f t="shared" si="10"/>
        <v>Swagger</v>
      </c>
      <c r="B129" s="5" t="str">
        <f t="shared" ref="B129:C129" si="14">M11</f>
        <v>10.05%</v>
      </c>
      <c r="C129" s="5" t="str">
        <f t="shared" si="14"/>
        <v>0%</v>
      </c>
      <c r="D129" s="5" t="str">
        <f t="shared" si="12"/>
        <v>12.98%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 t="str">
        <f t="shared" si="10"/>
        <v>uCrop</v>
      </c>
      <c r="B130" s="5" t="str">
        <f t="shared" ref="B130:C130" si="15">M12</f>
        <v>34.62%</v>
      </c>
      <c r="C130" s="5" t="str">
        <f t="shared" si="15"/>
        <v>0%</v>
      </c>
      <c r="D130" s="5" t="str">
        <f t="shared" si="12"/>
        <v>19.23%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 t="str">
        <f t="shared" si="10"/>
        <v>BlurKit</v>
      </c>
      <c r="B131" s="5" t="str">
        <f t="shared" ref="B131:C131" si="16">M13</f>
        <v>28.57%</v>
      </c>
      <c r="C131" s="5" t="str">
        <f t="shared" si="16"/>
        <v>0%</v>
      </c>
      <c r="D131" s="5" t="str">
        <f t="shared" si="12"/>
        <v>0%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 t="str">
        <f t="shared" si="10"/>
        <v>bitcoinj</v>
      </c>
      <c r="B132" s="5" t="str">
        <f t="shared" ref="B132:C132" si="17">M14</f>
        <v>30.97%</v>
      </c>
      <c r="C132" s="5" t="str">
        <f t="shared" si="17"/>
        <v>0.1%</v>
      </c>
      <c r="D132" s="5" t="str">
        <f t="shared" si="12"/>
        <v>24.27%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 t="str">
        <f t="shared" ref="A133:A135" si="19">B16</f>
        <v>libstreaming</v>
      </c>
      <c r="B133" s="5" t="str">
        <f t="shared" ref="B133:C133" si="18">M16</f>
        <v>35.96%</v>
      </c>
      <c r="C133" s="5" t="str">
        <f t="shared" si="18"/>
        <v>0%</v>
      </c>
      <c r="D133" s="5" t="str">
        <f t="shared" ref="D133:D135" si="21">P16</f>
        <v>20.22%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 t="str">
        <f t="shared" si="19"/>
        <v>jbot</v>
      </c>
      <c r="B134" s="5" t="str">
        <f t="shared" ref="B134:C134" si="20">M17</f>
        <v>1.39%</v>
      </c>
      <c r="C134" s="5" t="str">
        <f t="shared" si="20"/>
        <v>0%</v>
      </c>
      <c r="D134" s="5" t="str">
        <f t="shared" si="21"/>
        <v>4.17%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 t="str">
        <f t="shared" si="19"/>
        <v>Discord4J</v>
      </c>
      <c r="B135" s="5" t="str">
        <f t="shared" ref="B135:C135" si="22">M18</f>
        <v>3.13%</v>
      </c>
      <c r="C135" s="5" t="str">
        <f t="shared" si="22"/>
        <v>0%</v>
      </c>
      <c r="D135" s="5" t="str">
        <f t="shared" si="21"/>
        <v>21.93%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 t="str">
        <f t="shared" ref="A136:A153" si="24">B21</f>
        <v>Open Realms of Stars</v>
      </c>
      <c r="B136" s="5" t="str">
        <f t="shared" ref="B136:C136" si="23">M21</f>
        <v>1.76%</v>
      </c>
      <c r="C136" s="5" t="str">
        <f t="shared" si="23"/>
        <v>0%</v>
      </c>
      <c r="D136" s="5" t="str">
        <f t="shared" ref="D136:D153" si="26">P21</f>
        <v>0.29%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 t="str">
        <f t="shared" si="24"/>
        <v>ExpectAnim</v>
      </c>
      <c r="B137" s="5" t="str">
        <f t="shared" ref="B137:C137" si="25">M22</f>
        <v>13.33%</v>
      </c>
      <c r="C137" s="5" t="str">
        <f t="shared" si="25"/>
        <v>0%</v>
      </c>
      <c r="D137" s="5" t="str">
        <f t="shared" si="26"/>
        <v>0%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 t="str">
        <f t="shared" si="24"/>
        <v>MaterialDrawer</v>
      </c>
      <c r="B138" s="5" t="str">
        <f t="shared" ref="B138:C138" si="27">M23</f>
        <v>31.76%</v>
      </c>
      <c r="C138" s="5" t="str">
        <f t="shared" si="27"/>
        <v>0%</v>
      </c>
      <c r="D138" s="5" t="str">
        <f t="shared" si="26"/>
        <v>17.65%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 t="str">
        <f t="shared" si="24"/>
        <v>Horizon</v>
      </c>
      <c r="B139" s="5" t="str">
        <f t="shared" ref="B139:C139" si="28">M24</f>
        <v>14.29%</v>
      </c>
      <c r="C139" s="5" t="str">
        <f t="shared" si="28"/>
        <v>0%</v>
      </c>
      <c r="D139" s="5" t="str">
        <f t="shared" si="26"/>
        <v>0%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 t="str">
        <f t="shared" si="24"/>
        <v>AIrMapView</v>
      </c>
      <c r="B140" s="5" t="str">
        <f t="shared" ref="B140:C140" si="29">M25</f>
        <v>29.33%</v>
      </c>
      <c r="C140" s="5" t="str">
        <f t="shared" si="29"/>
        <v>0%</v>
      </c>
      <c r="D140" s="5" t="str">
        <f t="shared" si="26"/>
        <v>9.33%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 t="str">
        <f t="shared" si="24"/>
        <v>Paper Onboarding Android</v>
      </c>
      <c r="B141" s="5" t="str">
        <f t="shared" ref="B141:C141" si="30">M26</f>
        <v>34.48%</v>
      </c>
      <c r="C141" s="5" t="str">
        <f t="shared" si="30"/>
        <v>0%</v>
      </c>
      <c r="D141" s="5" t="str">
        <f t="shared" si="26"/>
        <v>3.45%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 t="str">
        <f t="shared" si="24"/>
        <v>intense-orange</v>
      </c>
      <c r="B142" s="5" t="str">
        <f t="shared" ref="B142:C142" si="31">M27</f>
        <v>15.09%</v>
      </c>
      <c r="C142" s="5" t="str">
        <f t="shared" si="31"/>
        <v>0%</v>
      </c>
      <c r="D142" s="5" t="str">
        <f t="shared" si="26"/>
        <v>3.77%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 t="str">
        <f t="shared" si="24"/>
        <v>Spotlight</v>
      </c>
      <c r="B143" s="59" t="str">
        <f t="shared" ref="B143:C143" si="32">M28</f>
        <v>56.25%</v>
      </c>
      <c r="C143" s="5" t="str">
        <f t="shared" si="32"/>
        <v>0%</v>
      </c>
      <c r="D143" s="5" t="str">
        <f t="shared" si="26"/>
        <v>12.5%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 t="str">
        <f t="shared" si="24"/>
        <v>guitar-chords</v>
      </c>
      <c r="B144" s="5" t="str">
        <f t="shared" ref="B144:C144" si="33">M29</f>
        <v>5.48%</v>
      </c>
      <c r="C144" s="5" t="str">
        <f t="shared" si="33"/>
        <v>0%</v>
      </c>
      <c r="D144" s="5" t="str">
        <f t="shared" si="26"/>
        <v>21.92%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 t="str">
        <f t="shared" si="24"/>
        <v>Visualizer</v>
      </c>
      <c r="B145" s="59" t="str">
        <f t="shared" ref="B145:C145" si="34">M30</f>
        <v>51.61%</v>
      </c>
      <c r="C145" s="5" t="str">
        <f t="shared" si="34"/>
        <v>0%</v>
      </c>
      <c r="D145" s="5" t="str">
        <f t="shared" si="26"/>
        <v>9.68%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 t="str">
        <f t="shared" si="24"/>
        <v>Phoenix</v>
      </c>
      <c r="B146" s="5" t="str">
        <f t="shared" ref="B146:C146" si="35">M31</f>
        <v>37.5%</v>
      </c>
      <c r="C146" s="5" t="str">
        <f t="shared" si="35"/>
        <v>0%</v>
      </c>
      <c r="D146" s="5" t="str">
        <f t="shared" si="26"/>
        <v>25%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 t="str">
        <f t="shared" si="24"/>
        <v>jsoup</v>
      </c>
      <c r="B147" s="5" t="str">
        <f t="shared" ref="B147:C147" si="36">M32</f>
        <v>35.62%</v>
      </c>
      <c r="C147" s="5" t="str">
        <f t="shared" si="36"/>
        <v>0%</v>
      </c>
      <c r="D147" s="5" t="str">
        <f t="shared" si="26"/>
        <v>27.45%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 t="str">
        <f t="shared" si="24"/>
        <v>PermissionsDispatcher</v>
      </c>
      <c r="B148" s="59" t="str">
        <f>M33 &amp; " outlier"</f>
        <v>70.83% outlier</v>
      </c>
      <c r="C148" s="5" t="str">
        <f>N33</f>
        <v>0%</v>
      </c>
      <c r="D148" s="5" t="str">
        <f t="shared" si="26"/>
        <v>2.08%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 t="str">
        <f t="shared" si="24"/>
        <v>Classy Shark</v>
      </c>
      <c r="B149" s="5" t="str">
        <f t="shared" ref="B149:C149" si="37">M34</f>
        <v>22.64%</v>
      </c>
      <c r="C149" s="5" t="str">
        <f t="shared" si="37"/>
        <v>0%</v>
      </c>
      <c r="D149" s="5" t="str">
        <f t="shared" si="26"/>
        <v>11.32%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 t="str">
        <f t="shared" si="24"/>
        <v>JadX</v>
      </c>
      <c r="B150" s="5" t="str">
        <f t="shared" ref="B150:C150" si="38">M35</f>
        <v>1.19%</v>
      </c>
      <c r="C150" s="5" t="str">
        <f t="shared" si="38"/>
        <v>0%</v>
      </c>
      <c r="D150" s="5" t="str">
        <f t="shared" si="26"/>
        <v>8.93%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 t="str">
        <f t="shared" si="24"/>
        <v>LeakCanary</v>
      </c>
      <c r="B151" s="59" t="str">
        <f t="shared" ref="B151:C151" si="39">M36</f>
        <v>48.99%</v>
      </c>
      <c r="C151" s="5" t="str">
        <f t="shared" si="39"/>
        <v>0%</v>
      </c>
      <c r="D151" s="5" t="str">
        <f t="shared" si="26"/>
        <v>8.72%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 t="str">
        <f t="shared" si="24"/>
        <v>Jedis</v>
      </c>
      <c r="B152" s="59" t="str">
        <f>M37 &amp; " outlier"</f>
        <v>68.73% outlier</v>
      </c>
      <c r="C152" s="5" t="str">
        <f>N37</f>
        <v>0.5%</v>
      </c>
      <c r="D152" s="5" t="str">
        <f t="shared" si="26"/>
        <v>1.34%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 t="str">
        <f t="shared" si="24"/>
        <v>Scribe Java</v>
      </c>
      <c r="B153" s="5" t="str">
        <f t="shared" ref="B153:C153" si="40">M38</f>
        <v>4.41%</v>
      </c>
      <c r="C153" s="5" t="str">
        <f t="shared" si="40"/>
        <v>0%</v>
      </c>
      <c r="D153" s="5" t="str">
        <f t="shared" si="26"/>
        <v>24.41%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 t="str">
        <f>B40</f>
        <v>Material-CalendarView</v>
      </c>
      <c r="B154" s="5" t="str">
        <f t="shared" ref="B154:C154" si="41">M40</f>
        <v>17.78%</v>
      </c>
      <c r="C154" s="5" t="str">
        <f t="shared" si="41"/>
        <v>0%</v>
      </c>
      <c r="D154" s="5" t="str">
        <f>P40</f>
        <v>20%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 t="str">
        <f t="shared" ref="A155:A157" si="43">B44</f>
        <v>libaums</v>
      </c>
      <c r="B155" s="5" t="str">
        <f t="shared" ref="B155:C155" si="42">M44</f>
        <v>17.89%</v>
      </c>
      <c r="C155" s="5" t="str">
        <f t="shared" si="42"/>
        <v>0%</v>
      </c>
      <c r="D155" s="5" t="str">
        <f t="shared" ref="D155:D157" si="45">P44</f>
        <v>11.58%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 t="str">
        <f t="shared" si="43"/>
        <v>WebCollector</v>
      </c>
      <c r="B156" s="5" t="str">
        <f t="shared" ref="B156:C156" si="44">M45</f>
        <v>6.9%</v>
      </c>
      <c r="C156" s="5" t="str">
        <f t="shared" si="44"/>
        <v>0%</v>
      </c>
      <c r="D156" s="5" t="str">
        <f t="shared" si="45"/>
        <v>6.9%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 t="str">
        <f t="shared" si="43"/>
        <v>JBake</v>
      </c>
      <c r="B157" s="5" t="str">
        <f t="shared" ref="B157:C157" si="46">M46</f>
        <v>11.45%</v>
      </c>
      <c r="C157" s="5" t="str">
        <f t="shared" si="46"/>
        <v>0%</v>
      </c>
      <c r="D157" s="5" t="str">
        <f t="shared" si="45"/>
        <v>9.92%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 t="str">
        <f>B49</f>
        <v>google auth library</v>
      </c>
      <c r="B158" s="5" t="str">
        <f t="shared" ref="B158:C158" si="47">M49</f>
        <v>12.22%</v>
      </c>
      <c r="C158" s="5" t="str">
        <f t="shared" si="47"/>
        <v>0%</v>
      </c>
      <c r="D158" s="59" t="str">
        <f>P49 &amp; " outlier"</f>
        <v>34.44% outlier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 t="str">
        <f>B51</f>
        <v>Omni-Notes</v>
      </c>
      <c r="B159" s="5" t="str">
        <f t="shared" ref="B159:C159" si="48">M51</f>
        <v>22.41%</v>
      </c>
      <c r="C159" s="5" t="str">
        <f t="shared" si="48"/>
        <v>0.43%</v>
      </c>
      <c r="D159" s="5" t="str">
        <f>P51</f>
        <v>3.45%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 t="str">
        <f>B53</f>
        <v>WebMagic</v>
      </c>
      <c r="B160" s="5" t="str">
        <f t="shared" ref="B160:C160" si="49">M53</f>
        <v>13.59%</v>
      </c>
      <c r="C160" s="5" t="str">
        <f t="shared" si="49"/>
        <v>0%</v>
      </c>
      <c r="D160" s="5" t="str">
        <f>P53</f>
        <v>9.39%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 t="str">
        <f t="shared" ref="A161:A163" si="51">B55</f>
        <v>Null Away</v>
      </c>
      <c r="B161" s="5" t="str">
        <f t="shared" ref="B161:C161" si="50">M55</f>
        <v>15.83%</v>
      </c>
      <c r="C161" s="5" t="str">
        <f t="shared" si="50"/>
        <v>0%</v>
      </c>
      <c r="D161" s="59" t="str">
        <f>P55 &amp; " outlier"</f>
        <v>59.58% outlier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 t="str">
        <f t="shared" si="51"/>
        <v>Metrics</v>
      </c>
      <c r="B162" s="5" t="str">
        <f t="shared" ref="B162:C162" si="52">M56</f>
        <v>13.22%</v>
      </c>
      <c r="C162" s="5" t="str">
        <f t="shared" si="52"/>
        <v>0%</v>
      </c>
      <c r="D162" s="5" t="str">
        <f t="shared" ref="D162:D163" si="54">P56</f>
        <v>23.44%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 t="str">
        <f t="shared" si="51"/>
        <v>Rebound</v>
      </c>
      <c r="B163" s="5" t="str">
        <f t="shared" ref="B163:C163" si="53">M57</f>
        <v>13.79%</v>
      </c>
      <c r="C163" s="5" t="str">
        <f t="shared" si="53"/>
        <v>0%</v>
      </c>
      <c r="D163" s="5" t="str">
        <f t="shared" si="54"/>
        <v>11.08%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 t="str">
        <f t="shared" ref="A164:A165" si="56">B59</f>
        <v>Caffeine</v>
      </c>
      <c r="B164" s="5" t="str">
        <f t="shared" ref="B164:C164" si="55">M59</f>
        <v>19.85%</v>
      </c>
      <c r="C164" s="5" t="str">
        <f t="shared" si="55"/>
        <v>0.33%</v>
      </c>
      <c r="D164" s="5" t="str">
        <f>P59</f>
        <v>29.71%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 t="str">
        <f t="shared" si="56"/>
        <v>Moshi</v>
      </c>
      <c r="B165" s="5" t="str">
        <f t="shared" ref="B165:C165" si="57">M60</f>
        <v>27.65%</v>
      </c>
      <c r="C165" s="5" t="str">
        <f t="shared" si="57"/>
        <v>0.34%</v>
      </c>
      <c r="D165" s="59" t="str">
        <f>P60 &amp; " outlier"</f>
        <v>40.61% outlier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 t="str">
        <f t="shared" ref="A166:A169" si="59">B62</f>
        <v>JSON in Java</v>
      </c>
      <c r="B166" s="5" t="str">
        <f t="shared" ref="B166:C166" si="58">M62</f>
        <v>8.33%</v>
      </c>
      <c r="C166" s="5" t="str">
        <f t="shared" si="58"/>
        <v>0%</v>
      </c>
      <c r="D166" s="5" t="str">
        <f t="shared" ref="D166:D169" si="61">P62</f>
        <v>8.33%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 t="str">
        <f t="shared" si="59"/>
        <v>JavaMelody</v>
      </c>
      <c r="B167" s="5" t="str">
        <f t="shared" ref="B167:C167" si="60">M63</f>
        <v>27.16%</v>
      </c>
      <c r="C167" s="5" t="str">
        <f t="shared" si="60"/>
        <v>0%</v>
      </c>
      <c r="D167" s="5" t="str">
        <f t="shared" si="61"/>
        <v>18.81%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 t="str">
        <f t="shared" si="59"/>
        <v>JavaCPP</v>
      </c>
      <c r="B168" s="5" t="str">
        <f t="shared" ref="B168:C168" si="62">M64</f>
        <v>11.8%</v>
      </c>
      <c r="C168" s="5" t="str">
        <f t="shared" si="62"/>
        <v>0%</v>
      </c>
      <c r="D168" s="5" t="str">
        <f t="shared" si="61"/>
        <v>5.59%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 t="str">
        <f t="shared" si="59"/>
        <v>JavaVerbalExpressions</v>
      </c>
      <c r="B169" s="5" t="str">
        <f t="shared" ref="B169:C169" si="63">M65</f>
        <v>16.67%</v>
      </c>
      <c r="C169" s="5" t="str">
        <f t="shared" si="63"/>
        <v>0%</v>
      </c>
      <c r="D169" s="5" t="str">
        <f t="shared" si="61"/>
        <v>8.33%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 t="str">
        <f t="shared" ref="A170:A176" si="65">B67</f>
        <v>java-apns</v>
      </c>
      <c r="B170" s="5" t="str">
        <f t="shared" ref="B170:C170" si="64">M67</f>
        <v>17.54%</v>
      </c>
      <c r="C170" s="5" t="str">
        <f t="shared" si="64"/>
        <v>0%</v>
      </c>
      <c r="D170" s="5" t="str">
        <f t="shared" ref="D170:D176" si="67">P67</f>
        <v>16.67%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 t="str">
        <f t="shared" si="65"/>
        <v>OkHttp</v>
      </c>
      <c r="B171" s="5" t="str">
        <f t="shared" ref="B171:C171" si="66">M68</f>
        <v>40.59%</v>
      </c>
      <c r="C171" s="5" t="str">
        <f t="shared" si="66"/>
        <v>0.27%</v>
      </c>
      <c r="D171" s="5" t="str">
        <f t="shared" si="67"/>
        <v>18.41%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 t="str">
        <f t="shared" si="65"/>
        <v>API Client for Docker</v>
      </c>
      <c r="B172" s="5" t="str">
        <f t="shared" ref="B172:C172" si="68">M69</f>
        <v>11.72%</v>
      </c>
      <c r="C172" s="5" t="str">
        <f t="shared" si="68"/>
        <v>0%</v>
      </c>
      <c r="D172" s="5" t="str">
        <f t="shared" si="67"/>
        <v>15.07%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 t="str">
        <f t="shared" si="65"/>
        <v>GraphQL</v>
      </c>
      <c r="B173" s="5" t="str">
        <f t="shared" ref="B173:C173" si="69">M70</f>
        <v>10.28%</v>
      </c>
      <c r="C173" s="5" t="str">
        <f t="shared" si="69"/>
        <v>0%</v>
      </c>
      <c r="D173" s="5" t="str">
        <f t="shared" si="67"/>
        <v>17.61%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 t="str">
        <f t="shared" si="65"/>
        <v>Unirest</v>
      </c>
      <c r="B174" s="5" t="str">
        <f t="shared" ref="B174:C174" si="70">M71</f>
        <v>21.95%</v>
      </c>
      <c r="C174" s="5" t="str">
        <f t="shared" si="70"/>
        <v>0%</v>
      </c>
      <c r="D174" s="5" t="str">
        <f t="shared" si="67"/>
        <v>0%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 t="str">
        <f t="shared" si="65"/>
        <v>MaterialViewPager</v>
      </c>
      <c r="B175" s="59" t="str">
        <f t="shared" ref="B175:C175" si="71">M72</f>
        <v>52.27%</v>
      </c>
      <c r="C175" s="5" t="str">
        <f t="shared" si="71"/>
        <v>0%</v>
      </c>
      <c r="D175" s="5" t="str">
        <f t="shared" si="67"/>
        <v>6.82%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 t="str">
        <f t="shared" si="65"/>
        <v>logger</v>
      </c>
      <c r="B176" s="5" t="str">
        <f t="shared" ref="B176:C176" si="72">M73</f>
        <v>5.56%</v>
      </c>
      <c r="C176" s="5" t="str">
        <f t="shared" si="72"/>
        <v>0%</v>
      </c>
      <c r="D176" s="5" t="str">
        <f t="shared" si="67"/>
        <v>16.67%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 t="str">
        <f t="shared" ref="A177:A182" si="74">B78</f>
        <v>Mosby</v>
      </c>
      <c r="B177" s="5" t="str">
        <f t="shared" ref="B177:C177" si="73">M78</f>
        <v>28.84%</v>
      </c>
      <c r="C177" s="5" t="str">
        <f t="shared" si="73"/>
        <v>0%</v>
      </c>
      <c r="D177" s="5" t="str">
        <f t="shared" ref="D177:D182" si="76">P78</f>
        <v>9.61%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 t="str">
        <f t="shared" si="74"/>
        <v>WiliamChart</v>
      </c>
      <c r="B178" s="5" t="str">
        <f t="shared" ref="B178:C178" si="75">M79</f>
        <v>30.12%</v>
      </c>
      <c r="C178" s="5" t="str">
        <f t="shared" si="75"/>
        <v>0%</v>
      </c>
      <c r="D178" s="5" t="str">
        <f t="shared" si="76"/>
        <v>6.02%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 t="str">
        <f t="shared" si="74"/>
        <v>requery</v>
      </c>
      <c r="B179" s="5" t="str">
        <f t="shared" ref="B179:C179" si="77">M80</f>
        <v>28.31%</v>
      </c>
      <c r="C179" s="5" t="str">
        <f t="shared" si="77"/>
        <v>0.12%</v>
      </c>
      <c r="D179" s="5" t="str">
        <f t="shared" si="76"/>
        <v>5.1%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 t="str">
        <f t="shared" si="74"/>
        <v>Side-Menu.Android</v>
      </c>
      <c r="B180" s="5" t="str">
        <f t="shared" ref="B180:C180" si="78">M81</f>
        <v>44.44%</v>
      </c>
      <c r="C180" s="5" t="str">
        <f t="shared" si="78"/>
        <v>0%</v>
      </c>
      <c r="D180" s="5" t="str">
        <f t="shared" si="76"/>
        <v>5.56%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 t="str">
        <f t="shared" si="74"/>
        <v>Bytecode viewer </v>
      </c>
      <c r="B181" s="5" t="str">
        <f t="shared" ref="B181:C181" si="79">M82</f>
        <v>27.27%</v>
      </c>
      <c r="C181" s="5" t="str">
        <f t="shared" si="79"/>
        <v>0.12%</v>
      </c>
      <c r="D181" s="5" t="str">
        <f t="shared" si="76"/>
        <v>12.97%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 t="str">
        <f t="shared" si="74"/>
        <v>FredBoat Discord Bot </v>
      </c>
      <c r="B182" s="5" t="str">
        <f t="shared" ref="B182:C182" si="80">M83</f>
        <v>1.59%</v>
      </c>
      <c r="C182" s="5" t="str">
        <f t="shared" si="80"/>
        <v>0%</v>
      </c>
      <c r="D182" s="5" t="str">
        <f t="shared" si="76"/>
        <v>12.38%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 t="str">
        <f t="shared" ref="A183:A185" si="82">B85</f>
        <v>NewPipe</v>
      </c>
      <c r="B183" s="5" t="str">
        <f t="shared" ref="B183:C183" si="81">M85</f>
        <v>30.37%</v>
      </c>
      <c r="C183" s="5" t="str">
        <f t="shared" si="81"/>
        <v>0%</v>
      </c>
      <c r="D183" s="5" t="str">
        <f t="shared" ref="D183:D185" si="84">P85</f>
        <v>13.83%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 t="str">
        <f t="shared" si="82"/>
        <v>Bukkit</v>
      </c>
      <c r="B184" s="5" t="str">
        <f t="shared" ref="B184:C184" si="83">M86</f>
        <v>4.8%</v>
      </c>
      <c r="C184" s="5" t="str">
        <f t="shared" si="83"/>
        <v>0%</v>
      </c>
      <c r="D184" s="5" t="str">
        <f t="shared" si="84"/>
        <v>3.03%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 t="str">
        <f t="shared" si="82"/>
        <v>The Algorithms</v>
      </c>
      <c r="B185" s="5" t="str">
        <f t="shared" ref="B185:C185" si="85">M87</f>
        <v>0%</v>
      </c>
      <c r="C185" s="5" t="str">
        <f t="shared" si="85"/>
        <v>0%</v>
      </c>
      <c r="D185" s="5" t="str">
        <f t="shared" si="84"/>
        <v>9.38%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 t="str">
        <f t="shared" ref="A186:A192" si="86">B91</f>
        <v>Dagger</v>
      </c>
      <c r="B186" s="5" t="str">
        <f t="shared" ref="B186:B192" si="87">M91</f>
        <v>3.96%</v>
      </c>
      <c r="C186" s="59" t="str">
        <f>N91 &amp; " outlier"</f>
        <v>34.51% outlier</v>
      </c>
      <c r="D186" s="5" t="str">
        <f>P91</f>
        <v>32.31%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 t="str">
        <f t="shared" si="86"/>
        <v>javapoet </v>
      </c>
      <c r="B187" s="5" t="str">
        <f t="shared" si="87"/>
        <v>11.49%</v>
      </c>
      <c r="C187" s="5" t="str">
        <f t="shared" ref="C187:C192" si="88">N92</f>
        <v>0%</v>
      </c>
      <c r="D187" s="59" t="str">
        <f>P92 &amp; " outlier"</f>
        <v>35.63% outlier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 t="str">
        <f t="shared" si="86"/>
        <v>pacampbell</v>
      </c>
      <c r="B188" s="5" t="str">
        <f t="shared" si="87"/>
        <v>0%</v>
      </c>
      <c r="C188" s="5" t="str">
        <f t="shared" si="88"/>
        <v>0%</v>
      </c>
      <c r="D188" s="5" t="str">
        <f t="shared" ref="D188:D192" si="89">P93</f>
        <v>2.7%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 t="str">
        <f t="shared" si="86"/>
        <v>GameArena </v>
      </c>
      <c r="B189" s="5" t="str">
        <f t="shared" si="87"/>
        <v>43.9%</v>
      </c>
      <c r="C189" s="5" t="str">
        <f t="shared" si="88"/>
        <v>0%</v>
      </c>
      <c r="D189" s="5" t="str">
        <f t="shared" si="89"/>
        <v>0%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 t="str">
        <f t="shared" si="86"/>
        <v>emoji-java</v>
      </c>
      <c r="B190" s="5" t="str">
        <f t="shared" si="87"/>
        <v>29.63%</v>
      </c>
      <c r="C190" s="5" t="str">
        <f t="shared" si="88"/>
        <v>0%</v>
      </c>
      <c r="D190" s="5" t="str">
        <f t="shared" si="89"/>
        <v>18.52%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 t="str">
        <f t="shared" si="86"/>
        <v>J2V8</v>
      </c>
      <c r="B191" s="59" t="str">
        <f t="shared" si="87"/>
        <v>55.23%</v>
      </c>
      <c r="C191" s="5" t="str">
        <f t="shared" si="88"/>
        <v>1.08%</v>
      </c>
      <c r="D191" s="5" t="str">
        <f t="shared" si="89"/>
        <v>6.86%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 t="str">
        <f t="shared" si="86"/>
        <v>stripe</v>
      </c>
      <c r="B192" s="5" t="str">
        <f t="shared" si="87"/>
        <v>3.5%</v>
      </c>
      <c r="C192" s="5" t="str">
        <f t="shared" si="88"/>
        <v>0%</v>
      </c>
      <c r="D192" s="5" t="str">
        <f t="shared" si="89"/>
        <v>7.34%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 t="str">
        <f>B99</f>
        <v>beatoraja</v>
      </c>
      <c r="B193" s="5" t="str">
        <f t="shared" ref="B193:C193" si="90">M99</f>
        <v>42.34%</v>
      </c>
      <c r="C193" s="5" t="str">
        <f t="shared" si="90"/>
        <v>0%</v>
      </c>
      <c r="D193" s="5" t="str">
        <f>P99</f>
        <v>21.36%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 t="str">
        <f>B101</f>
        <v>jsprit</v>
      </c>
      <c r="B194" s="5" t="str">
        <f t="shared" ref="B194:C194" si="91">M101</f>
        <v>20.72%</v>
      </c>
      <c r="C194" s="5" t="str">
        <f t="shared" si="91"/>
        <v>0.13%</v>
      </c>
      <c r="D194" s="5" t="str">
        <f>P101</f>
        <v>13.41%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70" t="s">
        <v>393</v>
      </c>
      <c r="B196" s="1"/>
      <c r="C196" s="5"/>
      <c r="D196" s="5"/>
      <c r="E196" s="1" t="s">
        <v>367</v>
      </c>
      <c r="F196" s="1" t="s">
        <v>368</v>
      </c>
      <c r="G196" s="1" t="s">
        <v>369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 t="str">
        <f>B15</f>
        <v>MinecraftForge</v>
      </c>
      <c r="B197" s="5" t="str">
        <f t="shared" ref="B197:C197" si="92">M15</f>
        <v>11.2%</v>
      </c>
      <c r="C197" s="5" t="str">
        <f t="shared" si="92"/>
        <v>0.12%</v>
      </c>
      <c r="D197" s="59" t="str">
        <f>P15</f>
        <v>36.47%</v>
      </c>
      <c r="E197" s="1" t="s">
        <v>394</v>
      </c>
      <c r="F197" s="1" t="s">
        <v>395</v>
      </c>
      <c r="G197" s="1" t="s">
        <v>396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 t="str">
        <f t="shared" ref="A198:A199" si="94">B19</f>
        <v>traccar</v>
      </c>
      <c r="B198" s="5" t="str">
        <f t="shared" ref="B198:C198" si="93">M19</f>
        <v>20.29%</v>
      </c>
      <c r="C198" s="5" t="str">
        <f t="shared" si="93"/>
        <v>0%</v>
      </c>
      <c r="D198" s="5" t="str">
        <f t="shared" ref="D198:D199" si="96">P19</f>
        <v>1.81%</v>
      </c>
      <c r="E198" s="1" t="s">
        <v>397</v>
      </c>
      <c r="F198" s="1" t="s">
        <v>398</v>
      </c>
      <c r="G198" s="1" t="s">
        <v>399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 t="str">
        <f t="shared" si="94"/>
        <v>ExoPlayer</v>
      </c>
      <c r="B199" s="5" t="str">
        <f t="shared" ref="B199:C199" si="95">M20</f>
        <v>15.59%</v>
      </c>
      <c r="C199" s="5" t="str">
        <f t="shared" si="95"/>
        <v>0%</v>
      </c>
      <c r="D199" s="59" t="str">
        <f t="shared" si="96"/>
        <v>29.32%</v>
      </c>
      <c r="E199" s="1" t="s">
        <v>400</v>
      </c>
      <c r="F199" s="1" t="s">
        <v>401</v>
      </c>
      <c r="G199" s="1" t="s">
        <v>402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 t="str">
        <f>B43</f>
        <v>Ardor3d</v>
      </c>
      <c r="B200" s="59" t="str">
        <f t="shared" ref="B200:C200" si="97">M43</f>
        <v>35.59%</v>
      </c>
      <c r="C200" s="5" t="str">
        <f t="shared" si="97"/>
        <v>0%</v>
      </c>
      <c r="D200" s="5" t="str">
        <f>P43</f>
        <v>5.12%</v>
      </c>
      <c r="E200" s="1" t="s">
        <v>403</v>
      </c>
      <c r="F200" s="1" t="s">
        <v>404</v>
      </c>
      <c r="G200" s="1" t="s">
        <v>405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 t="str">
        <f>B50</f>
        <v>talon for twitter</v>
      </c>
      <c r="B201" s="59" t="str">
        <f t="shared" ref="B201:C201" si="98">M50</f>
        <v>65.63%</v>
      </c>
      <c r="C201" s="5" t="str">
        <f t="shared" si="98"/>
        <v>0%</v>
      </c>
      <c r="D201" s="5" t="str">
        <f>P50</f>
        <v>9.84%</v>
      </c>
      <c r="E201" s="5"/>
      <c r="F201" s="5"/>
      <c r="G201" s="1" t="s">
        <v>406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 t="str">
        <f>B52</f>
        <v>Mockito</v>
      </c>
      <c r="B202" s="5" t="str">
        <f t="shared" ref="B202:C202" si="99">M52</f>
        <v>12.69%</v>
      </c>
      <c r="C202" s="59" t="str">
        <f t="shared" si="99"/>
        <v>1.91%</v>
      </c>
      <c r="D202" s="59" t="str">
        <f>P52</f>
        <v>36.17%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 t="str">
        <f>B58</f>
        <v>Redission</v>
      </c>
      <c r="B203" s="59" t="str">
        <f t="shared" ref="B203:C203" si="100">M58</f>
        <v>45.02%</v>
      </c>
      <c r="C203" s="5" t="str">
        <f t="shared" si="100"/>
        <v>0%</v>
      </c>
      <c r="D203" s="5" t="str">
        <f>P58</f>
        <v>7.3%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 t="str">
        <f>B75</f>
        <v>realm-java</v>
      </c>
      <c r="B204" s="59" t="str">
        <f t="shared" ref="B204:C204" si="101">M75</f>
        <v>54.94%</v>
      </c>
      <c r="C204" s="5" t="str">
        <f t="shared" si="101"/>
        <v>0%</v>
      </c>
      <c r="D204" s="5" t="str">
        <f>P75</f>
        <v>8.45%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 t="str">
        <f>B84</f>
        <v>JUnit 4</v>
      </c>
      <c r="B205" s="5" t="str">
        <f t="shared" ref="B205:C205" si="102">M84</f>
        <v>13.26%</v>
      </c>
      <c r="C205" s="5" t="str">
        <f t="shared" si="102"/>
        <v>0.07%</v>
      </c>
      <c r="D205" s="59" t="str">
        <f>P84</f>
        <v>53.65%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 t="str">
        <f>B88</f>
        <v>Java Design Patterns</v>
      </c>
      <c r="B206" s="5" t="str">
        <f t="shared" ref="B206:C206" si="103">M88</f>
        <v>3.25%</v>
      </c>
      <c r="C206" s="5" t="str">
        <f t="shared" si="103"/>
        <v>0.09%</v>
      </c>
      <c r="D206" s="5" t="str">
        <f>P88</f>
        <v>5.45%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 t="str">
        <f>B90</f>
        <v>Junit 5</v>
      </c>
      <c r="B207" s="5" t="str">
        <f t="shared" ref="B207:C207" si="104">M90</f>
        <v>4.79%</v>
      </c>
      <c r="C207" s="59" t="str">
        <f t="shared" si="104"/>
        <v>1.53%</v>
      </c>
      <c r="D207" s="59" t="str">
        <f>P90</f>
        <v>35.71%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71" t="s">
        <v>407</v>
      </c>
      <c r="B209" s="5"/>
      <c r="C209" s="5"/>
      <c r="D209" s="5"/>
      <c r="E209" s="1" t="s">
        <v>367</v>
      </c>
      <c r="F209" s="1" t="s">
        <v>368</v>
      </c>
      <c r="G209" s="1" t="s">
        <v>369</v>
      </c>
      <c r="H209" s="1" t="s">
        <v>408</v>
      </c>
      <c r="I209" s="1" t="s">
        <v>409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 t="str">
        <f>B39</f>
        <v>Activiti</v>
      </c>
      <c r="B210" s="5" t="str">
        <f t="shared" ref="B210:C210" si="105">M39</f>
        <v>6.15%</v>
      </c>
      <c r="C210" s="5" t="str">
        <f t="shared" si="105"/>
        <v>0%</v>
      </c>
      <c r="D210" s="5" t="str">
        <f>P39</f>
        <v>4.47%</v>
      </c>
      <c r="E210" s="5" t="str">
        <f>ROUND(SUM(B210+B211+B212)/3,4) * 100 &amp;"%" &amp; "   with outliers"</f>
        <v>12.07%   with outliers</v>
      </c>
      <c r="F210" s="5" t="str">
        <f t="shared" ref="F210:G210" si="106">ROUND(SUM(C210+C211+C212)/3,4) * 100 &amp;"%"</f>
        <v>0%</v>
      </c>
      <c r="G210" s="5" t="str">
        <f t="shared" si="106"/>
        <v>9.13%</v>
      </c>
      <c r="H210" s="5"/>
      <c r="I210" s="1" t="s">
        <v>410</v>
      </c>
      <c r="J210" s="1"/>
      <c r="K210" s="1" t="s">
        <v>411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 t="str">
        <f>B41</f>
        <v>Apereo CAS</v>
      </c>
      <c r="B211" s="5" t="str">
        <f t="shared" ref="B211:C211" si="107">M41</f>
        <v>1.93%</v>
      </c>
      <c r="C211" s="5" t="str">
        <f t="shared" si="107"/>
        <v>0%</v>
      </c>
      <c r="D211" s="5" t="str">
        <f>P41</f>
        <v>10.17%</v>
      </c>
      <c r="E211" s="5"/>
      <c r="F211" s="5"/>
      <c r="G211" s="5"/>
      <c r="H211" s="5"/>
      <c r="I211" s="1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 t="str">
        <f>B66</f>
        <v>MongoDB Java Driver</v>
      </c>
      <c r="B212" s="5" t="str">
        <f t="shared" ref="B212:C212" si="108">M66</f>
        <v>28.13%</v>
      </c>
      <c r="C212" s="5" t="str">
        <f t="shared" si="108"/>
        <v>0%</v>
      </c>
      <c r="D212" s="5" t="str">
        <f>P66</f>
        <v>12.76%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72" t="s">
        <v>412</v>
      </c>
      <c r="B214" s="1" t="s">
        <v>413</v>
      </c>
      <c r="C214" s="5"/>
      <c r="D214" s="5"/>
      <c r="E214" s="1" t="s">
        <v>367</v>
      </c>
      <c r="F214" s="1" t="s">
        <v>368</v>
      </c>
      <c r="G214" s="1" t="s">
        <v>369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 t="str">
        <f>B2</f>
        <v>Eclipse JDT Core</v>
      </c>
      <c r="B215" s="5" t="str">
        <f t="shared" ref="B215:C215" si="109">M2</f>
        <v>12.69%</v>
      </c>
      <c r="C215" s="59" t="str">
        <f t="shared" si="109"/>
        <v>1.47%</v>
      </c>
      <c r="D215" s="59" t="str">
        <f>P2</f>
        <v>8.56%</v>
      </c>
      <c r="E215" s="5" t="str">
        <f>ROUND(SUM(B215+B216+B217+B218+B219+B220+B221+B222+B223+B224+B225+B226)/12,4) *100 &amp; "%"</f>
        <v>15.64%</v>
      </c>
      <c r="F215" s="1" t="s">
        <v>414</v>
      </c>
      <c r="G215" s="73" t="s">
        <v>415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 t="str">
        <f t="shared" ref="A216:A217" si="111">B4</f>
        <v>Glassfish</v>
      </c>
      <c r="B216" s="5" t="str">
        <f t="shared" ref="B216:C216" si="110">M4</f>
        <v>8.41%</v>
      </c>
      <c r="C216" s="5" t="str">
        <f t="shared" si="110"/>
        <v>0.02%</v>
      </c>
      <c r="D216" s="59" t="str">
        <f t="shared" ref="D216:D217" si="113">P4</f>
        <v>7.21%</v>
      </c>
      <c r="E216" s="1" t="s">
        <v>416</v>
      </c>
      <c r="F216" s="1" t="s">
        <v>417</v>
      </c>
      <c r="G216" s="1" t="s">
        <v>418</v>
      </c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 t="str">
        <f t="shared" si="111"/>
        <v>Guava</v>
      </c>
      <c r="B217" s="59" t="str">
        <f t="shared" ref="B217:C217" si="112">M5</f>
        <v>40.84%</v>
      </c>
      <c r="C217" s="59" t="str">
        <f t="shared" si="112"/>
        <v>1.4%</v>
      </c>
      <c r="D217" s="5" t="str">
        <f t="shared" si="113"/>
        <v>29.74%</v>
      </c>
      <c r="E217" s="1" t="s">
        <v>419</v>
      </c>
      <c r="F217" s="1" t="s">
        <v>420</v>
      </c>
      <c r="G217" s="1" t="s">
        <v>421</v>
      </c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 t="str">
        <f>B7</f>
        <v>Spring Framework</v>
      </c>
      <c r="B218" s="5" t="str">
        <f t="shared" ref="B218:C218" si="114">M7</f>
        <v>9.78%</v>
      </c>
      <c r="C218" s="59" t="str">
        <f t="shared" si="114"/>
        <v>1.04%</v>
      </c>
      <c r="D218" s="5" t="str">
        <f>P7</f>
        <v>36.69%</v>
      </c>
      <c r="E218" s="1" t="s">
        <v>422</v>
      </c>
      <c r="F218" s="1" t="s">
        <v>423</v>
      </c>
      <c r="G218" s="1" t="s">
        <v>424</v>
      </c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 t="str">
        <f>B48</f>
        <v>openCMS-core</v>
      </c>
      <c r="B219" s="59" t="str">
        <f t="shared" ref="B219:C219" si="115">M48</f>
        <v>30.48%</v>
      </c>
      <c r="C219" s="5" t="str">
        <f t="shared" si="115"/>
        <v>0.06%</v>
      </c>
      <c r="D219" s="59" t="str">
        <f>P48</f>
        <v>9.8%</v>
      </c>
      <c r="E219" s="5"/>
      <c r="F219" s="1" t="s">
        <v>406</v>
      </c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 t="str">
        <f>B61</f>
        <v>Error-prone</v>
      </c>
      <c r="B220" s="5" t="str">
        <f t="shared" ref="B220:C220" si="116">M61</f>
        <v>13.15%</v>
      </c>
      <c r="C220" s="59" t="str">
        <f t="shared" si="116"/>
        <v>0.77%</v>
      </c>
      <c r="D220" s="5" t="str">
        <f>P61</f>
        <v>33.18%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 t="str">
        <f>B74</f>
        <v>libgdx</v>
      </c>
      <c r="B221" s="5" t="str">
        <f t="shared" ref="B221:C221" si="117">M74</f>
        <v>15.21%</v>
      </c>
      <c r="C221" s="5" t="str">
        <f t="shared" si="117"/>
        <v>0.08%</v>
      </c>
      <c r="D221" s="5" t="str">
        <f>P74</f>
        <v>19.84%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 t="str">
        <f t="shared" ref="A222:A223" si="119">B76</f>
        <v>Spring-boot</v>
      </c>
      <c r="B222" s="5" t="str">
        <f t="shared" ref="B222:C222" si="118">M76</f>
        <v>3.47%</v>
      </c>
      <c r="C222" s="5" t="str">
        <f t="shared" si="118"/>
        <v>0.03%</v>
      </c>
      <c r="D222" s="74" t="str">
        <f t="shared" ref="D222:D223" si="121">P76</f>
        <v>41.39%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 t="str">
        <f t="shared" si="119"/>
        <v>CoreNLP</v>
      </c>
      <c r="B223" s="5" t="str">
        <f t="shared" ref="B223:C223" si="120">M77</f>
        <v>12.94%</v>
      </c>
      <c r="C223" s="5" t="str">
        <f t="shared" si="120"/>
        <v>0.16%</v>
      </c>
      <c r="D223" s="5" t="str">
        <f t="shared" si="121"/>
        <v>27.01%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 t="str">
        <f>B89</f>
        <v>Java to Objective C translator</v>
      </c>
      <c r="B224" s="5" t="str">
        <f t="shared" ref="B224:C224" si="122">M89</f>
        <v>21.04%</v>
      </c>
      <c r="C224" s="59" t="str">
        <f t="shared" si="122"/>
        <v>1.26%</v>
      </c>
      <c r="D224" s="5" t="str">
        <f>P89</f>
        <v>26.58%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 t="str">
        <f>B98</f>
        <v>jMonkeyEngine</v>
      </c>
      <c r="B225" s="5" t="str">
        <f t="shared" ref="B225:C225" si="123">M98</f>
        <v>12.04%</v>
      </c>
      <c r="C225" s="5" t="str">
        <f t="shared" si="123"/>
        <v>0%</v>
      </c>
      <c r="D225" s="5" t="str">
        <f>P98</f>
        <v>29.51%</v>
      </c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 t="str">
        <f>B100</f>
        <v>OpenRefine</v>
      </c>
      <c r="B226" s="5" t="str">
        <f t="shared" ref="B226:C226" si="124">M100</f>
        <v>7.61%</v>
      </c>
      <c r="C226" s="5" t="str">
        <f t="shared" si="124"/>
        <v>0.32%</v>
      </c>
      <c r="D226" s="5" t="str">
        <f>P100</f>
        <v>21.39%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0">
    <mergeCell ref="A42:A51"/>
    <mergeCell ref="A52:A61"/>
    <mergeCell ref="A82:A91"/>
    <mergeCell ref="A92:A101"/>
    <mergeCell ref="A12:A21"/>
    <mergeCell ref="A2:A11"/>
    <mergeCell ref="A22:A31"/>
    <mergeCell ref="A62:A71"/>
    <mergeCell ref="A32:A41"/>
    <mergeCell ref="A72:A81"/>
  </mergeCells>
  <conditionalFormatting sqref="B125">
    <cfRule type="colorScale" priority="1">
      <colorScale>
        <cfvo type="min"/>
        <cfvo type="max"/>
        <color rgb="FF57BB8A"/>
        <color rgb="FFFFFFFF"/>
      </colorScale>
    </cfRule>
  </conditionalFormatting>
  <conditionalFormatting sqref="E125">
    <cfRule type="notContainsBlanks" dxfId="0" priority="2">
      <formula>LEN(TRIM(E125))&gt;0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</hyperlinks>
  <drawing r:id="rId1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2" width="19.29"/>
    <col customWidth="1" min="7" max="7" width="12.43"/>
    <col customWidth="1" min="10" max="10" width="19.57"/>
    <col customWidth="1" min="19" max="20" width="15.71"/>
    <col customWidth="1" min="21" max="21" width="15.43"/>
    <col customWidth="1" min="22" max="22" width="15.29"/>
    <col customWidth="1" min="23" max="23" width="15.71"/>
  </cols>
  <sheetData>
    <row r="1">
      <c r="A1" s="1"/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60" t="s">
        <v>382</v>
      </c>
      <c r="O1" s="60" t="s">
        <v>383</v>
      </c>
      <c r="P1" s="60">
        <v>90.0</v>
      </c>
      <c r="R1" s="60" t="s">
        <v>384</v>
      </c>
      <c r="S1" s="1" t="s">
        <v>3</v>
      </c>
      <c r="T1" s="1" t="s">
        <v>4</v>
      </c>
      <c r="U1" s="1" t="s">
        <v>385</v>
      </c>
      <c r="V1" s="1" t="s">
        <v>386</v>
      </c>
      <c r="W1" s="1" t="s">
        <v>387</v>
      </c>
    </row>
    <row r="2">
      <c r="B2">
        <f>Sheet1!E103</f>
        <v>173751</v>
      </c>
      <c r="C2">
        <f>Sheet1!F103</f>
        <v>29085</v>
      </c>
      <c r="D2">
        <f>Sheet1!G103</f>
        <v>892</v>
      </c>
      <c r="E2">
        <f>Sheet1!H103</f>
        <v>35672</v>
      </c>
      <c r="F2">
        <f>Sheet1!I103</f>
        <v>6454522</v>
      </c>
      <c r="G2">
        <f>Sheet1!J103</f>
        <v>5297</v>
      </c>
      <c r="H2">
        <f>Sheet1!K103</f>
        <v>79060</v>
      </c>
      <c r="I2">
        <f>F2-(G2+H2)</f>
        <v>6370165</v>
      </c>
      <c r="S2" s="59">
        <f>Sheet1!E13</f>
        <v>7</v>
      </c>
      <c r="T2">
        <f t="shared" ref="T2:T100" si="1">round(U2*S2/100,0)</f>
        <v>2</v>
      </c>
      <c r="U2">
        <f>round(Sheet1!F13/S2*100,0)</f>
        <v>29</v>
      </c>
      <c r="V2">
        <f>round(Sheet1!G13/S2*100,1)</f>
        <v>0</v>
      </c>
      <c r="W2">
        <f>round(Sheet1!H13/S2*100,0)</f>
        <v>0</v>
      </c>
    </row>
    <row r="3">
      <c r="P3" s="61"/>
      <c r="Q3" s="61"/>
      <c r="R3" s="61"/>
      <c r="S3" s="59">
        <f>Sheet1!E65</f>
        <v>12</v>
      </c>
      <c r="T3">
        <f t="shared" si="1"/>
        <v>2</v>
      </c>
      <c r="U3">
        <f>round(Sheet1!F65/S3*100,0)</f>
        <v>17</v>
      </c>
      <c r="V3">
        <f>round(Sheet1!G65/S3*100,1)</f>
        <v>0</v>
      </c>
      <c r="W3">
        <f>round(Sheet1!H65/S3*100,0)</f>
        <v>8</v>
      </c>
    </row>
    <row r="4">
      <c r="S4" s="59">
        <f>Sheet1!E73</f>
        <v>18</v>
      </c>
      <c r="T4">
        <f t="shared" si="1"/>
        <v>1</v>
      </c>
      <c r="U4">
        <f>round(Sheet1!F73/S4*100,0)</f>
        <v>6</v>
      </c>
      <c r="V4">
        <f>round(Sheet1!G73/S4*100,1)</f>
        <v>0</v>
      </c>
      <c r="W4">
        <f>round(Sheet1!H73/S4*100,0)</f>
        <v>17</v>
      </c>
    </row>
    <row r="5">
      <c r="A5" s="62"/>
      <c r="B5" s="63" t="s">
        <v>388</v>
      </c>
      <c r="C5" s="64" t="s">
        <v>6</v>
      </c>
      <c r="D5" s="64" t="s">
        <v>5</v>
      </c>
      <c r="E5" s="64" t="s">
        <v>4</v>
      </c>
      <c r="F5" s="64" t="s">
        <v>389</v>
      </c>
      <c r="G5" s="64" t="s">
        <v>3</v>
      </c>
      <c r="J5" s="63" t="s">
        <v>388</v>
      </c>
      <c r="K5" s="64" t="s">
        <v>8</v>
      </c>
      <c r="L5" s="64" t="s">
        <v>9</v>
      </c>
      <c r="M5" s="64" t="s">
        <v>382</v>
      </c>
      <c r="N5" s="64" t="s">
        <v>7</v>
      </c>
      <c r="O5" s="65"/>
      <c r="S5" s="59">
        <f>Sheet1!E81</f>
        <v>18</v>
      </c>
      <c r="T5">
        <f t="shared" si="1"/>
        <v>8</v>
      </c>
      <c r="U5">
        <f>round(Sheet1!F81/S5*100,0)</f>
        <v>44</v>
      </c>
      <c r="V5">
        <f>round(Sheet1!G81/S5*100,1)</f>
        <v>0</v>
      </c>
      <c r="W5">
        <f>round(Sheet1!H81/S5*100,0)</f>
        <v>6</v>
      </c>
    </row>
    <row r="6">
      <c r="A6" s="66"/>
      <c r="B6" s="66" t="s">
        <v>390</v>
      </c>
      <c r="C6" s="67">
        <f>E2</f>
        <v>35672</v>
      </c>
      <c r="D6" s="67">
        <f>D2</f>
        <v>892</v>
      </c>
      <c r="E6" s="67">
        <f>C2</f>
        <v>29085</v>
      </c>
      <c r="F6" s="67">
        <f>B2-Sum(C2:E2)</f>
        <v>108102</v>
      </c>
      <c r="G6" s="67">
        <f t="shared" ref="G6:G7" si="4">sum(C6:F6)</f>
        <v>173751</v>
      </c>
      <c r="J6" s="66" t="s">
        <v>390</v>
      </c>
      <c r="K6" s="68">
        <f t="shared" ref="K6:M6" si="2">G2</f>
        <v>5297</v>
      </c>
      <c r="L6" s="67">
        <f t="shared" si="2"/>
        <v>79060</v>
      </c>
      <c r="M6" s="69">
        <f t="shared" si="2"/>
        <v>6370165</v>
      </c>
      <c r="N6" s="67">
        <f>F2</f>
        <v>6454522</v>
      </c>
      <c r="O6" s="67"/>
      <c r="R6" s="60" t="s">
        <v>391</v>
      </c>
      <c r="S6" s="59">
        <f>Sheet1!E24</f>
        <v>21</v>
      </c>
      <c r="T6">
        <f t="shared" si="1"/>
        <v>3</v>
      </c>
      <c r="U6">
        <f>round(Sheet1!F24/S6*100,0)</f>
        <v>14</v>
      </c>
      <c r="V6">
        <f>round(Sheet1!G24/S6*100,1)</f>
        <v>0</v>
      </c>
      <c r="W6">
        <f>round(Sheet1!H24/S6*100,0)</f>
        <v>0</v>
      </c>
    </row>
    <row r="7">
      <c r="A7" s="66"/>
      <c r="B7" s="66" t="s">
        <v>392</v>
      </c>
      <c r="C7" s="67">
        <f>ROUNDDOWN(C6/$B2*100,2)</f>
        <v>20.53</v>
      </c>
      <c r="D7" s="67">
        <f t="shared" ref="D7:F7" si="3">round(D6/$B2*100,2)</f>
        <v>0.51</v>
      </c>
      <c r="E7" s="67">
        <f t="shared" si="3"/>
        <v>16.74</v>
      </c>
      <c r="F7" s="67">
        <f t="shared" si="3"/>
        <v>62.22</v>
      </c>
      <c r="G7" s="67">
        <f t="shared" si="4"/>
        <v>100</v>
      </c>
      <c r="J7" s="66" t="s">
        <v>392</v>
      </c>
      <c r="K7" s="67">
        <f t="shared" ref="K7:N7" si="5">ROUNDDOWN(K6/$N6*100,2)</f>
        <v>0.08</v>
      </c>
      <c r="L7" s="67">
        <f t="shared" si="5"/>
        <v>1.22</v>
      </c>
      <c r="M7" s="67">
        <f t="shared" si="5"/>
        <v>98.69</v>
      </c>
      <c r="N7" s="67">
        <f t="shared" si="5"/>
        <v>100</v>
      </c>
      <c r="O7" s="67"/>
      <c r="S7" s="59">
        <f>Sheet1!E31</f>
        <v>24</v>
      </c>
      <c r="T7">
        <f t="shared" si="1"/>
        <v>9</v>
      </c>
      <c r="U7">
        <f>round(Sheet1!F31/S7*100,0)</f>
        <v>38</v>
      </c>
      <c r="V7">
        <f>round(Sheet1!G31/S7*100,1)</f>
        <v>0</v>
      </c>
      <c r="W7">
        <f>round(Sheet1!H31/S7*100,0)</f>
        <v>25</v>
      </c>
    </row>
    <row r="8">
      <c r="S8" s="59">
        <f>Sheet1!E62</f>
        <v>24</v>
      </c>
      <c r="T8">
        <f t="shared" si="1"/>
        <v>2</v>
      </c>
      <c r="U8">
        <f>round(Sheet1!F62/S8*100,0)</f>
        <v>8</v>
      </c>
      <c r="V8">
        <f>round(Sheet1!G62/S8*100,1)</f>
        <v>0</v>
      </c>
      <c r="W8">
        <f>round(Sheet1!H62/S8*100,0)</f>
        <v>8</v>
      </c>
    </row>
    <row r="9">
      <c r="S9" s="59">
        <f>Sheet1!E95</f>
        <v>27</v>
      </c>
      <c r="T9">
        <f t="shared" si="1"/>
        <v>8</v>
      </c>
      <c r="U9">
        <f>round(Sheet1!F95/S9*100,0)</f>
        <v>30</v>
      </c>
      <c r="V9">
        <f>round(Sheet1!G95/S9*100,1)</f>
        <v>0</v>
      </c>
      <c r="W9">
        <f>round(Sheet1!H95/S9*100,0)</f>
        <v>19</v>
      </c>
    </row>
    <row r="10">
      <c r="S10" s="59">
        <f>Sheet1!E26</f>
        <v>29</v>
      </c>
      <c r="T10">
        <f t="shared" si="1"/>
        <v>10</v>
      </c>
      <c r="U10">
        <f>round(Sheet1!F26/S10*100,0)</f>
        <v>34</v>
      </c>
      <c r="V10">
        <f>round(Sheet1!G26/S10*100,1)</f>
        <v>0</v>
      </c>
      <c r="W10">
        <f>round(Sheet1!H26/S10*100,0)</f>
        <v>3</v>
      </c>
    </row>
    <row r="11">
      <c r="S11" s="59">
        <f>Sheet1!E30</f>
        <v>31</v>
      </c>
      <c r="T11">
        <f t="shared" si="1"/>
        <v>16</v>
      </c>
      <c r="U11">
        <f>round(Sheet1!F30/S11*100,0)</f>
        <v>52</v>
      </c>
      <c r="V11">
        <f>round(Sheet1!G30/S11*100,1)</f>
        <v>0</v>
      </c>
      <c r="W11">
        <f>round(Sheet1!H30/S11*100,0)</f>
        <v>10</v>
      </c>
    </row>
    <row r="12">
      <c r="R12" s="60" t="s">
        <v>391</v>
      </c>
      <c r="S12" s="59">
        <f>Sheet1!E28</f>
        <v>32</v>
      </c>
      <c r="T12">
        <f t="shared" si="1"/>
        <v>18</v>
      </c>
      <c r="U12">
        <f>round(Sheet1!F28/S12*100,0)</f>
        <v>56</v>
      </c>
      <c r="V12">
        <f>round(Sheet1!G28/S12*100,1)</f>
        <v>0</v>
      </c>
      <c r="W12">
        <f>round(Sheet1!H28/S12*100,0)</f>
        <v>13</v>
      </c>
    </row>
    <row r="13">
      <c r="R13" s="60" t="s">
        <v>391</v>
      </c>
      <c r="S13" s="59">
        <f>Sheet1!E93</f>
        <v>37</v>
      </c>
      <c r="T13">
        <f t="shared" si="1"/>
        <v>0</v>
      </c>
      <c r="U13">
        <f>round(Sheet1!F93/S13*100,0)</f>
        <v>0</v>
      </c>
      <c r="V13">
        <f>round(Sheet1!G93/S13*100,1)</f>
        <v>0</v>
      </c>
      <c r="W13">
        <f>round(Sheet1!H93/S13*100,0)</f>
        <v>3</v>
      </c>
    </row>
    <row r="14">
      <c r="S14" s="59">
        <f>Sheet1!E71</f>
        <v>41</v>
      </c>
      <c r="T14">
        <f t="shared" si="1"/>
        <v>9</v>
      </c>
      <c r="U14">
        <f>round(Sheet1!F71/S14*100,0)</f>
        <v>22</v>
      </c>
      <c r="V14">
        <f>round(Sheet1!G71/S14*100,1)</f>
        <v>0</v>
      </c>
      <c r="W14">
        <f>round(Sheet1!H71/S14*100,0)</f>
        <v>0</v>
      </c>
    </row>
    <row r="15">
      <c r="S15" s="59">
        <f>Sheet1!E72</f>
        <v>44</v>
      </c>
      <c r="T15">
        <f t="shared" si="1"/>
        <v>23</v>
      </c>
      <c r="U15">
        <f>round(Sheet1!F72/S15*100,0)</f>
        <v>52</v>
      </c>
      <c r="V15">
        <f>round(Sheet1!G72/S15*100,1)</f>
        <v>0</v>
      </c>
      <c r="W15">
        <f>round(Sheet1!H72/S15*100,0)</f>
        <v>7</v>
      </c>
    </row>
    <row r="16">
      <c r="R16" s="60" t="s">
        <v>391</v>
      </c>
      <c r="S16" s="59">
        <f>Sheet1!E27</f>
        <v>53</v>
      </c>
      <c r="T16">
        <f t="shared" si="1"/>
        <v>8</v>
      </c>
      <c r="U16">
        <f>round(Sheet1!F27/S16*100,0)</f>
        <v>15</v>
      </c>
      <c r="V16">
        <f>round(Sheet1!G27/S16*100,1)</f>
        <v>0</v>
      </c>
      <c r="W16">
        <f>round(Sheet1!H27/S16*100,0)</f>
        <v>4</v>
      </c>
    </row>
    <row r="17">
      <c r="R17" s="60" t="s">
        <v>391</v>
      </c>
      <c r="S17" s="59">
        <f>Sheet1!E6</f>
        <v>69</v>
      </c>
      <c r="T17">
        <f t="shared" si="1"/>
        <v>13</v>
      </c>
      <c r="U17">
        <f>round(Sheet1!F6/S17*100,0)</f>
        <v>19</v>
      </c>
      <c r="V17">
        <f>round(Sheet1!G6/S17*100,1)</f>
        <v>0</v>
      </c>
      <c r="W17">
        <f>round(Sheet1!H6/S17*100,0)</f>
        <v>17</v>
      </c>
    </row>
    <row r="18">
      <c r="S18" s="59">
        <f>Sheet1!E17</f>
        <v>72</v>
      </c>
      <c r="T18">
        <f t="shared" si="1"/>
        <v>1</v>
      </c>
      <c r="U18">
        <f>round(Sheet1!F17/S18*100,0)</f>
        <v>1</v>
      </c>
      <c r="V18">
        <f>round(Sheet1!G17/S18*100,1)</f>
        <v>0</v>
      </c>
      <c r="W18">
        <f>round(Sheet1!H17/S18*100,0)</f>
        <v>4</v>
      </c>
    </row>
    <row r="19">
      <c r="S19" s="59">
        <f>Sheet1!E29</f>
        <v>73</v>
      </c>
      <c r="T19">
        <f t="shared" si="1"/>
        <v>4</v>
      </c>
      <c r="U19">
        <f>round(Sheet1!F29/S19*100,0)</f>
        <v>5</v>
      </c>
      <c r="V19">
        <f>round(Sheet1!G29/S19*100,1)</f>
        <v>0</v>
      </c>
      <c r="W19">
        <f>round(Sheet1!H29/S19*100,0)</f>
        <v>22</v>
      </c>
    </row>
    <row r="20">
      <c r="S20" s="59">
        <f>Sheet1!E22</f>
        <v>75</v>
      </c>
      <c r="T20">
        <f t="shared" si="1"/>
        <v>10</v>
      </c>
      <c r="U20">
        <f>round(Sheet1!F22/S20*100,0)</f>
        <v>13</v>
      </c>
      <c r="V20">
        <f>round(Sheet1!G22/S20*100,1)</f>
        <v>0</v>
      </c>
      <c r="W20">
        <f>round(Sheet1!H22/S20*100,0)</f>
        <v>0</v>
      </c>
    </row>
    <row r="21">
      <c r="S21" s="59">
        <f>Sheet1!E25</f>
        <v>75</v>
      </c>
      <c r="T21">
        <f t="shared" si="1"/>
        <v>22</v>
      </c>
      <c r="U21">
        <f>round(Sheet1!F25/S21*100,0)</f>
        <v>29</v>
      </c>
      <c r="V21">
        <f>round(Sheet1!G25/S21*100,1)</f>
        <v>0</v>
      </c>
      <c r="W21">
        <f>round(Sheet1!H25/S21*100,0)</f>
        <v>9</v>
      </c>
    </row>
    <row r="22">
      <c r="R22" s="60" t="s">
        <v>391</v>
      </c>
      <c r="S22" s="59">
        <f>Sheet1!E12</f>
        <v>78</v>
      </c>
      <c r="T22">
        <f t="shared" si="1"/>
        <v>27</v>
      </c>
      <c r="U22">
        <f>round(Sheet1!F12/S22*100,0)</f>
        <v>35</v>
      </c>
      <c r="V22">
        <f>round(Sheet1!G12/S22*100,1)</f>
        <v>0</v>
      </c>
      <c r="W22">
        <f>round(Sheet1!H12/S22*100,0)</f>
        <v>19</v>
      </c>
    </row>
    <row r="23">
      <c r="S23" s="59">
        <f>Sheet1!E94</f>
        <v>82</v>
      </c>
      <c r="T23">
        <f t="shared" si="1"/>
        <v>36</v>
      </c>
      <c r="U23">
        <f>round(Sheet1!F94/S23*100,0)</f>
        <v>44</v>
      </c>
      <c r="V23">
        <f>round(Sheet1!G94/S23*100,1)</f>
        <v>0</v>
      </c>
      <c r="W23">
        <f>round(Sheet1!H94/S23*100,0)</f>
        <v>0</v>
      </c>
    </row>
    <row r="24">
      <c r="R24" s="60" t="s">
        <v>391</v>
      </c>
      <c r="S24" s="59">
        <f>Sheet1!E79</f>
        <v>83</v>
      </c>
      <c r="T24">
        <f t="shared" si="1"/>
        <v>25</v>
      </c>
      <c r="U24">
        <f>round(Sheet1!F79/S24*100,0)</f>
        <v>30</v>
      </c>
      <c r="V24">
        <f>round(Sheet1!G79/S24*100,1)</f>
        <v>0</v>
      </c>
      <c r="W24">
        <f>round(Sheet1!H79/S24*100,0)</f>
        <v>6</v>
      </c>
    </row>
    <row r="25">
      <c r="R25" s="60" t="s">
        <v>391</v>
      </c>
      <c r="S25" s="59">
        <f>Sheet1!E45</f>
        <v>87</v>
      </c>
      <c r="T25">
        <f t="shared" si="1"/>
        <v>6</v>
      </c>
      <c r="U25">
        <f>round(Sheet1!F45/S25*100,0)</f>
        <v>7</v>
      </c>
      <c r="V25">
        <f>round(Sheet1!G45/S25*100,1)</f>
        <v>0</v>
      </c>
      <c r="W25">
        <f>round(Sheet1!H45/S25*100,0)</f>
        <v>7</v>
      </c>
    </row>
    <row r="26">
      <c r="R26" s="60" t="s">
        <v>391</v>
      </c>
      <c r="S26" s="59">
        <f>Sheet1!E92</f>
        <v>87</v>
      </c>
      <c r="T26">
        <f t="shared" si="1"/>
        <v>10</v>
      </c>
      <c r="U26">
        <f>round(Sheet1!F92/S26*100,0)</f>
        <v>11</v>
      </c>
      <c r="V26">
        <f>round(Sheet1!G92/S26*100,1)</f>
        <v>0</v>
      </c>
      <c r="W26">
        <f>round(Sheet1!H92/S26*100,0)</f>
        <v>36</v>
      </c>
    </row>
    <row r="27">
      <c r="R27" s="60" t="s">
        <v>391</v>
      </c>
      <c r="S27" s="59">
        <f>Sheet1!E16</f>
        <v>89</v>
      </c>
      <c r="T27">
        <f t="shared" si="1"/>
        <v>32</v>
      </c>
      <c r="U27">
        <f>round(Sheet1!F16/S27*100,0)</f>
        <v>36</v>
      </c>
      <c r="V27">
        <f>round(Sheet1!G16/S27*100,1)</f>
        <v>0</v>
      </c>
      <c r="W27">
        <f>round(Sheet1!H16/S27*100,0)</f>
        <v>20</v>
      </c>
    </row>
    <row r="28">
      <c r="R28" s="60" t="s">
        <v>391</v>
      </c>
      <c r="S28" s="59">
        <f>Sheet1!E40</f>
        <v>90</v>
      </c>
      <c r="T28">
        <f t="shared" si="1"/>
        <v>16</v>
      </c>
      <c r="U28">
        <f>round(Sheet1!F40/S28*100,0)</f>
        <v>18</v>
      </c>
      <c r="V28">
        <f>round(Sheet1!G40/S28*100,1)</f>
        <v>0</v>
      </c>
      <c r="W28">
        <f>round(Sheet1!H40/S28*100,0)</f>
        <v>20</v>
      </c>
    </row>
    <row r="29">
      <c r="R29" s="60" t="s">
        <v>391</v>
      </c>
      <c r="S29" s="59">
        <f>Sheet1!E49</f>
        <v>90</v>
      </c>
      <c r="T29">
        <f t="shared" si="1"/>
        <v>11</v>
      </c>
      <c r="U29">
        <f>round(Sheet1!F49/S29*100,0)</f>
        <v>12</v>
      </c>
      <c r="V29">
        <f>round(Sheet1!G49/S29*100,1)</f>
        <v>0</v>
      </c>
      <c r="W29">
        <f>round(Sheet1!H49/S29*100,0)</f>
        <v>34</v>
      </c>
    </row>
    <row r="30">
      <c r="R30" s="60" t="s">
        <v>391</v>
      </c>
      <c r="S30" s="59">
        <f>Sheet1!E44</f>
        <v>95</v>
      </c>
      <c r="T30">
        <f t="shared" si="1"/>
        <v>17</v>
      </c>
      <c r="U30">
        <f>round(Sheet1!F44/S30*100,0)</f>
        <v>18</v>
      </c>
      <c r="V30">
        <f>round(Sheet1!G44/S30*100,1)</f>
        <v>0</v>
      </c>
      <c r="W30">
        <f>round(Sheet1!H44/S30*100,0)</f>
        <v>12</v>
      </c>
    </row>
    <row r="31">
      <c r="R31" s="60" t="s">
        <v>391</v>
      </c>
      <c r="S31" s="59">
        <f>Sheet1!E67</f>
        <v>114</v>
      </c>
      <c r="T31">
        <f t="shared" si="1"/>
        <v>21</v>
      </c>
      <c r="U31">
        <f>round(Sheet1!F67/S31*100,0)</f>
        <v>18</v>
      </c>
      <c r="V31">
        <f>round(Sheet1!G67/S31*100,1)</f>
        <v>0</v>
      </c>
      <c r="W31">
        <f>round(Sheet1!H67/S31*100,0)</f>
        <v>17</v>
      </c>
    </row>
    <row r="32">
      <c r="S32" s="59">
        <f>Sheet1!E46</f>
        <v>131</v>
      </c>
      <c r="T32">
        <f t="shared" si="1"/>
        <v>14</v>
      </c>
      <c r="U32">
        <f>round(Sheet1!F46/S32*100,0)</f>
        <v>11</v>
      </c>
      <c r="V32">
        <f>round(Sheet1!G46/S32*100,1)</f>
        <v>0</v>
      </c>
      <c r="W32">
        <f>round(Sheet1!H46/S32*100,0)</f>
        <v>10</v>
      </c>
    </row>
    <row r="33">
      <c r="S33" s="59">
        <f>Sheet1!E33</f>
        <v>144</v>
      </c>
      <c r="T33">
        <f t="shared" si="1"/>
        <v>102</v>
      </c>
      <c r="U33">
        <f>round(Sheet1!F33/S33*100,0)</f>
        <v>71</v>
      </c>
      <c r="V33">
        <f>round(Sheet1!G33/S33*100,1)</f>
        <v>0</v>
      </c>
      <c r="W33">
        <f>round(Sheet1!H33/S33*100,0)</f>
        <v>2</v>
      </c>
    </row>
    <row r="34">
      <c r="S34" s="59">
        <f>Sheet1!E36</f>
        <v>149</v>
      </c>
      <c r="T34">
        <f t="shared" si="1"/>
        <v>73</v>
      </c>
      <c r="U34">
        <f>round(Sheet1!F36/S34*100,0)</f>
        <v>49</v>
      </c>
      <c r="V34">
        <f>round(Sheet1!G36/S34*100,1)</f>
        <v>0</v>
      </c>
      <c r="W34">
        <f>round(Sheet1!H36/S34*100,0)</f>
        <v>9</v>
      </c>
    </row>
    <row r="35">
      <c r="S35" s="59">
        <f>Sheet1!E87</f>
        <v>160</v>
      </c>
      <c r="T35">
        <f t="shared" si="1"/>
        <v>0</v>
      </c>
      <c r="U35">
        <f>round(Sheet1!F87/S35*100,0)</f>
        <v>0</v>
      </c>
      <c r="V35">
        <f>round(Sheet1!G87/S35*100,1)</f>
        <v>0</v>
      </c>
      <c r="W35">
        <f>round(Sheet1!H87/S35*100,0)</f>
        <v>9</v>
      </c>
    </row>
    <row r="36">
      <c r="S36" s="59">
        <f>Sheet1!E64</f>
        <v>161</v>
      </c>
      <c r="T36">
        <f t="shared" si="1"/>
        <v>19</v>
      </c>
      <c r="U36">
        <f>round(Sheet1!F64/S36*100,0)</f>
        <v>12</v>
      </c>
      <c r="V36">
        <f>round(Sheet1!G64/S36*100,1)</f>
        <v>0</v>
      </c>
      <c r="W36">
        <f>round(Sheet1!H64/S36*100,0)</f>
        <v>6</v>
      </c>
    </row>
    <row r="37">
      <c r="S37" s="59">
        <f>Sheet1!E35</f>
        <v>168</v>
      </c>
      <c r="T37">
        <f t="shared" si="1"/>
        <v>2</v>
      </c>
      <c r="U37">
        <f>round(Sheet1!F35/S37*100,0)</f>
        <v>1</v>
      </c>
      <c r="V37">
        <f>round(Sheet1!G35/S37*100,1)</f>
        <v>0</v>
      </c>
      <c r="W37">
        <f>round(Sheet1!H35/S37*100,0)</f>
        <v>9</v>
      </c>
    </row>
    <row r="38">
      <c r="S38" s="59">
        <f>Sheet1!E23</f>
        <v>170</v>
      </c>
      <c r="T38">
        <f t="shared" si="1"/>
        <v>54</v>
      </c>
      <c r="U38">
        <f>round(Sheet1!F23/S38*100,0)</f>
        <v>32</v>
      </c>
      <c r="V38">
        <f>round(Sheet1!G23/S38*100,1)</f>
        <v>0</v>
      </c>
      <c r="W38">
        <f>round(Sheet1!H23/S38*100,0)</f>
        <v>18</v>
      </c>
    </row>
    <row r="39">
      <c r="S39" s="59">
        <f>Sheet1!E34</f>
        <v>212</v>
      </c>
      <c r="T39">
        <f t="shared" si="1"/>
        <v>49</v>
      </c>
      <c r="U39">
        <f>round(Sheet1!F34/S39*100,0)</f>
        <v>23</v>
      </c>
      <c r="V39">
        <f>round(Sheet1!G34/S39*100,1)</f>
        <v>0</v>
      </c>
      <c r="W39">
        <f>round(Sheet1!H34/S39*100,0)</f>
        <v>11</v>
      </c>
    </row>
    <row r="40">
      <c r="S40" s="59">
        <f>Sheet1!E51</f>
        <v>232</v>
      </c>
      <c r="T40">
        <f t="shared" si="1"/>
        <v>51</v>
      </c>
      <c r="U40">
        <f>round(Sheet1!F51/S40*100,0)</f>
        <v>22</v>
      </c>
      <c r="V40">
        <f>round(Sheet1!G51/S40*100,1)</f>
        <v>0.4</v>
      </c>
      <c r="W40">
        <f>round(Sheet1!H51/S40*100,0)</f>
        <v>3</v>
      </c>
    </row>
    <row r="41">
      <c r="S41" s="59">
        <f>Sheet1!E9</f>
        <v>234</v>
      </c>
      <c r="T41">
        <f t="shared" si="1"/>
        <v>35</v>
      </c>
      <c r="U41">
        <f>round(Sheet1!F9/S41*100,0)</f>
        <v>15</v>
      </c>
      <c r="V41">
        <f>round(Sheet1!G9/S41*100,1)</f>
        <v>0</v>
      </c>
      <c r="W41">
        <f>round(Sheet1!H9/S41*100,0)</f>
        <v>20</v>
      </c>
    </row>
    <row r="42">
      <c r="S42" s="59">
        <f>Sheet1!E55</f>
        <v>240</v>
      </c>
      <c r="T42">
        <f t="shared" si="1"/>
        <v>38</v>
      </c>
      <c r="U42">
        <f>round(Sheet1!F55/S42*100,0)</f>
        <v>16</v>
      </c>
      <c r="V42">
        <f>round(Sheet1!G55/S42*100,1)</f>
        <v>0</v>
      </c>
      <c r="W42">
        <f>round(Sheet1!H55/S42*100,0)</f>
        <v>60</v>
      </c>
    </row>
    <row r="43">
      <c r="S43" s="59">
        <f>Sheet1!E96</f>
        <v>277</v>
      </c>
      <c r="T43">
        <f t="shared" si="1"/>
        <v>152</v>
      </c>
      <c r="U43">
        <f>round(Sheet1!F96/S43*100,0)</f>
        <v>55</v>
      </c>
      <c r="V43">
        <f>round(Sheet1!G96/S43*100,1)</f>
        <v>1.1</v>
      </c>
      <c r="W43">
        <f>round(Sheet1!H96/S43*100,0)</f>
        <v>7</v>
      </c>
    </row>
    <row r="44">
      <c r="S44" s="59">
        <f>Sheet1!E97</f>
        <v>286</v>
      </c>
      <c r="T44">
        <f t="shared" si="1"/>
        <v>9</v>
      </c>
      <c r="U44">
        <f>round(Sheet1!F97/S44*100,0)</f>
        <v>3</v>
      </c>
      <c r="V44">
        <f>round(Sheet1!G97/S44*100,1)</f>
        <v>0</v>
      </c>
      <c r="W44">
        <f>round(Sheet1!H97/S44*100,0)</f>
        <v>7</v>
      </c>
    </row>
    <row r="45">
      <c r="R45" s="60" t="s">
        <v>391</v>
      </c>
      <c r="S45" s="59">
        <f>Sheet1!E60</f>
        <v>293</v>
      </c>
      <c r="T45">
        <f t="shared" si="1"/>
        <v>82</v>
      </c>
      <c r="U45">
        <f>round(Sheet1!F60/S45*100,0)</f>
        <v>28</v>
      </c>
      <c r="V45">
        <f>round(Sheet1!G60/S45*100,1)</f>
        <v>0.3</v>
      </c>
      <c r="W45">
        <f>round(Sheet1!H60/S45*100,0)</f>
        <v>41</v>
      </c>
    </row>
    <row r="46">
      <c r="S46" s="59">
        <f>Sheet1!E32</f>
        <v>306</v>
      </c>
      <c r="T46">
        <f t="shared" si="1"/>
        <v>110</v>
      </c>
      <c r="U46">
        <f>round(Sheet1!F32/S46*100,0)</f>
        <v>36</v>
      </c>
      <c r="V46">
        <f>round(Sheet1!G32/S46*100,1)</f>
        <v>0</v>
      </c>
      <c r="W46">
        <f>round(Sheet1!H32/S46*100,0)</f>
        <v>27</v>
      </c>
    </row>
    <row r="47">
      <c r="S47" s="59">
        <f>Sheet1!E53</f>
        <v>309</v>
      </c>
      <c r="T47">
        <f t="shared" si="1"/>
        <v>43</v>
      </c>
      <c r="U47">
        <f>round(Sheet1!F53/S47*100,0)</f>
        <v>14</v>
      </c>
      <c r="V47">
        <f>round(Sheet1!G53/S47*100,1)</f>
        <v>0</v>
      </c>
      <c r="W47">
        <f>round(Sheet1!H53/S47*100,0)</f>
        <v>9</v>
      </c>
    </row>
    <row r="48">
      <c r="S48" s="59">
        <f>Sheet1!E83</f>
        <v>315</v>
      </c>
      <c r="T48">
        <f t="shared" si="1"/>
        <v>6</v>
      </c>
      <c r="U48">
        <f>round(Sheet1!F83/S48*100,0)</f>
        <v>2</v>
      </c>
      <c r="V48">
        <f>round(Sheet1!G83/S48*100,1)</f>
        <v>0</v>
      </c>
      <c r="W48">
        <f>round(Sheet1!H83/S48*100,0)</f>
        <v>12</v>
      </c>
    </row>
    <row r="49">
      <c r="S49" s="59">
        <f>Sheet1!E38</f>
        <v>340</v>
      </c>
      <c r="T49">
        <f t="shared" si="1"/>
        <v>14</v>
      </c>
      <c r="U49">
        <f>round(Sheet1!F38/S49*100,0)</f>
        <v>4</v>
      </c>
      <c r="V49">
        <f>round(Sheet1!G38/S49*100,1)</f>
        <v>0</v>
      </c>
      <c r="W49">
        <f>round(Sheet1!H38/S49*100,0)</f>
        <v>24</v>
      </c>
    </row>
    <row r="50">
      <c r="S50" s="59">
        <f>Sheet1!E21</f>
        <v>341</v>
      </c>
      <c r="T50">
        <f t="shared" si="1"/>
        <v>7</v>
      </c>
      <c r="U50">
        <f>round(Sheet1!F21/S50*100,0)</f>
        <v>2</v>
      </c>
      <c r="V50">
        <f>round(Sheet1!G21/S50*100,1)</f>
        <v>0</v>
      </c>
      <c r="W50">
        <f>round(Sheet1!H21/S50*100,0)</f>
        <v>0</v>
      </c>
    </row>
    <row r="51">
      <c r="S51" s="59">
        <f>Sheet1!E56</f>
        <v>401</v>
      </c>
      <c r="T51">
        <f t="shared" si="1"/>
        <v>52</v>
      </c>
      <c r="U51">
        <f>round(Sheet1!F56/S51*100,0)</f>
        <v>13</v>
      </c>
      <c r="V51">
        <f>round(Sheet1!G56/S51*100,1)</f>
        <v>0</v>
      </c>
      <c r="W51">
        <f>round(Sheet1!H56/S51*100,0)</f>
        <v>23</v>
      </c>
    </row>
    <row r="52">
      <c r="S52" s="59">
        <f>Sheet1!E85</f>
        <v>405</v>
      </c>
      <c r="T52">
        <f t="shared" si="1"/>
        <v>122</v>
      </c>
      <c r="U52">
        <f>round(Sheet1!F85/S52*100,0)</f>
        <v>30</v>
      </c>
      <c r="V52">
        <f>round(Sheet1!G85/S52*100,1)</f>
        <v>0</v>
      </c>
      <c r="W52">
        <f>round(Sheet1!H85/S52*100,0)</f>
        <v>14</v>
      </c>
    </row>
    <row r="53">
      <c r="S53" s="59">
        <f>Sheet1!E18</f>
        <v>415</v>
      </c>
      <c r="T53">
        <f t="shared" si="1"/>
        <v>12</v>
      </c>
      <c r="U53">
        <f>round(Sheet1!F18/S53*100,0)</f>
        <v>3</v>
      </c>
      <c r="V53">
        <f>round(Sheet1!G18/S53*100,1)</f>
        <v>0</v>
      </c>
      <c r="W53">
        <f>round(Sheet1!H18/S53*100,0)</f>
        <v>22</v>
      </c>
    </row>
    <row r="54">
      <c r="S54" s="59">
        <f>Sheet1!E91</f>
        <v>455</v>
      </c>
      <c r="T54">
        <f t="shared" si="1"/>
        <v>18</v>
      </c>
      <c r="U54">
        <f>round(Sheet1!F91/S54*100,0)</f>
        <v>4</v>
      </c>
      <c r="V54">
        <f>round(Sheet1!G91/S54*100,1)</f>
        <v>34.5</v>
      </c>
      <c r="W54">
        <f>round(Sheet1!H91/S54*100,0)</f>
        <v>32</v>
      </c>
    </row>
    <row r="55">
      <c r="S55" s="59">
        <f>Sheet1!E99</f>
        <v>529</v>
      </c>
      <c r="T55">
        <f t="shared" si="1"/>
        <v>222</v>
      </c>
      <c r="U55">
        <f>round(Sheet1!F99/S55*100,0)</f>
        <v>42</v>
      </c>
      <c r="V55">
        <f>round(Sheet1!G99/S55*100,1)</f>
        <v>0</v>
      </c>
      <c r="W55">
        <f>round(Sheet1!H99/S55*100,0)</f>
        <v>21</v>
      </c>
    </row>
    <row r="56">
      <c r="S56" s="59">
        <f>Sheet1!E70</f>
        <v>545</v>
      </c>
      <c r="T56">
        <f t="shared" si="1"/>
        <v>55</v>
      </c>
      <c r="U56">
        <f>round(Sheet1!F70/S56*100,0)</f>
        <v>10</v>
      </c>
      <c r="V56">
        <f>round(Sheet1!G70/S56*100,1)</f>
        <v>0</v>
      </c>
      <c r="W56">
        <f>round(Sheet1!H70/S56*100,0)</f>
        <v>18</v>
      </c>
    </row>
    <row r="57">
      <c r="S57" s="59">
        <f>Sheet1!E8</f>
        <v>567</v>
      </c>
      <c r="T57">
        <f t="shared" si="1"/>
        <v>40</v>
      </c>
      <c r="U57">
        <f>round(Sheet1!F8/S57*100,0)</f>
        <v>7</v>
      </c>
      <c r="V57">
        <f>round(Sheet1!G8/S57*100,1)</f>
        <v>0</v>
      </c>
      <c r="W57">
        <f>round(Sheet1!H8/S57*100,0)</f>
        <v>5</v>
      </c>
    </row>
    <row r="58">
      <c r="S58" s="59">
        <f>Sheet1!E37</f>
        <v>598</v>
      </c>
      <c r="T58">
        <f t="shared" si="1"/>
        <v>413</v>
      </c>
      <c r="U58">
        <f>round(Sheet1!F37/S58*100,0)</f>
        <v>69</v>
      </c>
      <c r="V58">
        <f>round(Sheet1!G37/S58*100,1)</f>
        <v>0.5</v>
      </c>
      <c r="W58">
        <f>round(Sheet1!H37/S58*100,0)</f>
        <v>1</v>
      </c>
    </row>
    <row r="59">
      <c r="S59" s="59">
        <f>Sheet1!E78</f>
        <v>645</v>
      </c>
      <c r="T59">
        <f t="shared" si="1"/>
        <v>187</v>
      </c>
      <c r="U59">
        <f>round(Sheet1!F78/S59*100,0)</f>
        <v>29</v>
      </c>
      <c r="V59">
        <f>round(Sheet1!G78/S59*100,1)</f>
        <v>0</v>
      </c>
      <c r="W59">
        <f>round(Sheet1!H78/S59*100,0)</f>
        <v>10</v>
      </c>
    </row>
    <row r="60">
      <c r="S60" s="59">
        <f>Sheet1!E63</f>
        <v>707</v>
      </c>
      <c r="T60">
        <f t="shared" si="1"/>
        <v>191</v>
      </c>
      <c r="U60">
        <f>round(Sheet1!F63/S60*100,0)</f>
        <v>27</v>
      </c>
      <c r="V60">
        <f>round(Sheet1!G63/S60*100,1)</f>
        <v>0</v>
      </c>
      <c r="W60">
        <f>round(Sheet1!H63/S60*100,0)</f>
        <v>19</v>
      </c>
    </row>
    <row r="61">
      <c r="M61" s="60"/>
      <c r="S61" s="59">
        <f>Sheet1!E68</f>
        <v>744</v>
      </c>
      <c r="T61">
        <f t="shared" si="1"/>
        <v>305</v>
      </c>
      <c r="U61">
        <f>round(Sheet1!F68/S61*100,0)</f>
        <v>41</v>
      </c>
      <c r="V61">
        <f>round(Sheet1!G68/S61*100,1)</f>
        <v>0.3</v>
      </c>
      <c r="W61">
        <f>round(Sheet1!H68/S61*100,0)</f>
        <v>18</v>
      </c>
    </row>
    <row r="62">
      <c r="R62" s="60" t="s">
        <v>391</v>
      </c>
      <c r="S62" s="59">
        <f>Sheet1!E101</f>
        <v>753</v>
      </c>
      <c r="T62">
        <f t="shared" si="1"/>
        <v>158</v>
      </c>
      <c r="U62">
        <f>round(Sheet1!F101/S62*100,0)</f>
        <v>21</v>
      </c>
      <c r="V62">
        <f>round(Sheet1!G101/S62*100,1)</f>
        <v>0.1</v>
      </c>
      <c r="W62">
        <f>round(Sheet1!H101/S62*100,0)</f>
        <v>13</v>
      </c>
    </row>
    <row r="63">
      <c r="S63" s="59">
        <f>Sheet1!E57</f>
        <v>776</v>
      </c>
      <c r="T63">
        <f t="shared" si="1"/>
        <v>109</v>
      </c>
      <c r="U63">
        <f>round(Sheet1!F57/S63*100,0)</f>
        <v>14</v>
      </c>
      <c r="V63">
        <f>round(Sheet1!G57/S63*100,1)</f>
        <v>0</v>
      </c>
      <c r="W63">
        <f>round(Sheet1!H57/S63*100,0)</f>
        <v>11</v>
      </c>
    </row>
    <row r="64">
      <c r="S64" s="59">
        <f>Sheet1!E11</f>
        <v>786</v>
      </c>
      <c r="T64">
        <f t="shared" si="1"/>
        <v>79</v>
      </c>
      <c r="U64">
        <f>round(Sheet1!F11/S64*100,0)</f>
        <v>10</v>
      </c>
      <c r="V64">
        <f>round(Sheet1!G11/S64*100,1)</f>
        <v>0</v>
      </c>
      <c r="W64">
        <f>round(Sheet1!H11/S64*100,0)</f>
        <v>13</v>
      </c>
    </row>
    <row r="65">
      <c r="R65" s="60" t="s">
        <v>391</v>
      </c>
      <c r="S65" s="59">
        <f>Sheet1!E86</f>
        <v>791</v>
      </c>
      <c r="T65">
        <f t="shared" si="1"/>
        <v>40</v>
      </c>
      <c r="U65">
        <f>round(Sheet1!F86/S65*100,0)</f>
        <v>5</v>
      </c>
      <c r="V65">
        <f>round(Sheet1!G86/S65*100,1)</f>
        <v>0</v>
      </c>
      <c r="W65">
        <f>round(Sheet1!H86/S65*100,0)</f>
        <v>3</v>
      </c>
    </row>
    <row r="66">
      <c r="S66" s="59">
        <f>Sheet1!E80</f>
        <v>823</v>
      </c>
      <c r="T66">
        <f t="shared" si="1"/>
        <v>230</v>
      </c>
      <c r="U66">
        <f>round(Sheet1!F80/S66*100,0)</f>
        <v>28</v>
      </c>
      <c r="V66">
        <f>round(Sheet1!G80/S66*100,1)</f>
        <v>0.1</v>
      </c>
      <c r="W66">
        <f>round(Sheet1!H80/S66*100,0)</f>
        <v>5</v>
      </c>
    </row>
    <row r="67">
      <c r="S67" s="59">
        <f>Sheet1!E82</f>
        <v>825</v>
      </c>
      <c r="T67">
        <f t="shared" si="1"/>
        <v>223</v>
      </c>
      <c r="U67">
        <f>round(Sheet1!F82/S67*100,0)</f>
        <v>27</v>
      </c>
      <c r="V67">
        <f>round(Sheet1!G82/S67*100,1)</f>
        <v>0.1</v>
      </c>
      <c r="W67">
        <f>round(Sheet1!H82/S67*100,0)</f>
        <v>13</v>
      </c>
    </row>
    <row r="68">
      <c r="S68" s="59">
        <f>Sheet1!E10</f>
        <v>873</v>
      </c>
      <c r="T68">
        <f t="shared" si="1"/>
        <v>35</v>
      </c>
      <c r="U68">
        <f>round(Sheet1!F10/S68*100,0)</f>
        <v>4</v>
      </c>
      <c r="V68">
        <f>round(Sheet1!G10/S68*100,1)</f>
        <v>0</v>
      </c>
      <c r="W68">
        <f>round(Sheet1!H10/S68*100,0)</f>
        <v>7</v>
      </c>
    </row>
    <row r="69">
      <c r="S69" s="59">
        <f>Sheet1!E69</f>
        <v>896</v>
      </c>
      <c r="T69">
        <f t="shared" si="1"/>
        <v>108</v>
      </c>
      <c r="U69">
        <f>round(Sheet1!F69/S69*100,0)</f>
        <v>12</v>
      </c>
      <c r="V69">
        <f>round(Sheet1!G69/S69*100,1)</f>
        <v>0</v>
      </c>
      <c r="W69">
        <f>round(Sheet1!H69/S69*100,0)</f>
        <v>15</v>
      </c>
    </row>
    <row r="70">
      <c r="S70" s="59">
        <f>Sheet1!E59</f>
        <v>912</v>
      </c>
      <c r="T70">
        <f t="shared" si="1"/>
        <v>182</v>
      </c>
      <c r="U70">
        <f>round(Sheet1!F59/S70*100,0)</f>
        <v>20</v>
      </c>
      <c r="V70">
        <f>round(Sheet1!G59/S70*100,1)</f>
        <v>0.3</v>
      </c>
      <c r="W70">
        <f>round(Sheet1!H59/S70*100,0)</f>
        <v>30</v>
      </c>
    </row>
    <row r="71">
      <c r="R71" s="60" t="s">
        <v>391</v>
      </c>
      <c r="S71" s="59">
        <f>Sheet1!E14</f>
        <v>1030</v>
      </c>
      <c r="T71">
        <f t="shared" si="1"/>
        <v>319</v>
      </c>
      <c r="U71">
        <f>round(Sheet1!F14/S71*100,0)</f>
        <v>31</v>
      </c>
      <c r="V71">
        <f>round(Sheet1!G14/S71*100,1)</f>
        <v>0.1</v>
      </c>
      <c r="W71">
        <f>round(Sheet1!H14/S71*100,0)</f>
        <v>24</v>
      </c>
    </row>
    <row r="72">
      <c r="R72" s="60" t="s">
        <v>391</v>
      </c>
      <c r="S72" s="59">
        <f>Sheet1!E19</f>
        <v>1104</v>
      </c>
      <c r="T72">
        <f t="shared" si="1"/>
        <v>221</v>
      </c>
      <c r="U72">
        <f>round(Sheet1!F19/S72*100,0)</f>
        <v>20</v>
      </c>
      <c r="V72">
        <f>round(Sheet1!G19/S72*100,1)</f>
        <v>0</v>
      </c>
      <c r="W72">
        <f>round(Sheet1!H19/S72*100,0)</f>
        <v>2</v>
      </c>
    </row>
    <row r="73">
      <c r="R73" s="60" t="s">
        <v>391</v>
      </c>
      <c r="S73" s="59">
        <f>Sheet1!E88</f>
        <v>1138</v>
      </c>
      <c r="T73">
        <f t="shared" si="1"/>
        <v>34</v>
      </c>
      <c r="U73">
        <f>round(Sheet1!F88/S73*100,0)</f>
        <v>3</v>
      </c>
      <c r="V73">
        <f>round(Sheet1!G88/S73*100,1)</f>
        <v>0.1</v>
      </c>
      <c r="W73">
        <f>round(Sheet1!H88/S73*100,0)</f>
        <v>5</v>
      </c>
    </row>
    <row r="74">
      <c r="S74" s="59">
        <f>Sheet1!E3</f>
        <v>1279</v>
      </c>
      <c r="T74">
        <f t="shared" si="1"/>
        <v>115</v>
      </c>
      <c r="U74">
        <f>round(Sheet1!F3/S74*100,0)</f>
        <v>9</v>
      </c>
      <c r="V74">
        <f>round(Sheet1!G3/S74*100,1)</f>
        <v>0.1</v>
      </c>
      <c r="W74">
        <f>round(Sheet1!H3/S74*100,0)</f>
        <v>21</v>
      </c>
    </row>
    <row r="75">
      <c r="S75" s="59">
        <f>Sheet1!E50</f>
        <v>1280</v>
      </c>
      <c r="T75">
        <f t="shared" si="1"/>
        <v>845</v>
      </c>
      <c r="U75">
        <f>round(Sheet1!F50/S75*100,0)</f>
        <v>66</v>
      </c>
      <c r="V75">
        <f>round(Sheet1!G50/S75*100,1)</f>
        <v>0</v>
      </c>
      <c r="W75">
        <f>round(Sheet1!H50/S75*100,0)</f>
        <v>10</v>
      </c>
    </row>
    <row r="76">
      <c r="S76" s="59">
        <f>Sheet1!E20</f>
        <v>1347</v>
      </c>
      <c r="T76">
        <f t="shared" si="1"/>
        <v>216</v>
      </c>
      <c r="U76">
        <f>round(Sheet1!F20/S76*100,0)</f>
        <v>16</v>
      </c>
      <c r="V76">
        <f>round(Sheet1!G20/S76*100,1)</f>
        <v>0</v>
      </c>
      <c r="W76">
        <f>round(Sheet1!H20/S76*100,0)</f>
        <v>29</v>
      </c>
    </row>
    <row r="77">
      <c r="S77" s="59">
        <f>Sheet1!E90</f>
        <v>1442</v>
      </c>
      <c r="T77">
        <f t="shared" si="1"/>
        <v>72</v>
      </c>
      <c r="U77">
        <f>round(Sheet1!F90/S77*100,0)</f>
        <v>5</v>
      </c>
      <c r="V77">
        <f>round(Sheet1!G90/S77*100,1)</f>
        <v>1.5</v>
      </c>
      <c r="W77">
        <f>round(Sheet1!H90/S77*100,0)</f>
        <v>36</v>
      </c>
    </row>
    <row r="78">
      <c r="S78" s="59">
        <f>Sheet1!E84</f>
        <v>1478</v>
      </c>
      <c r="T78">
        <f t="shared" si="1"/>
        <v>192</v>
      </c>
      <c r="U78">
        <f>round(Sheet1!F84/S78*100,0)</f>
        <v>13</v>
      </c>
      <c r="V78">
        <f>round(Sheet1!G84/S78*100,1)</f>
        <v>0.1</v>
      </c>
      <c r="W78">
        <f>round(Sheet1!H84/S78*100,0)</f>
        <v>54</v>
      </c>
    </row>
    <row r="79">
      <c r="R79" s="60" t="s">
        <v>391</v>
      </c>
      <c r="S79" s="59">
        <f>Sheet1!E15</f>
        <v>1678</v>
      </c>
      <c r="T79">
        <f t="shared" si="1"/>
        <v>185</v>
      </c>
      <c r="U79">
        <f>round(Sheet1!F15/S79*100,0)</f>
        <v>11</v>
      </c>
      <c r="V79">
        <f>round(Sheet1!G15/S79*100,1)</f>
        <v>0.1</v>
      </c>
      <c r="W79">
        <f>round(Sheet1!H15/S79*100,0)</f>
        <v>36</v>
      </c>
    </row>
    <row r="80">
      <c r="S80" s="59">
        <f>Sheet1!E52</f>
        <v>1678</v>
      </c>
      <c r="T80">
        <f t="shared" si="1"/>
        <v>218</v>
      </c>
      <c r="U80">
        <f>round(Sheet1!F52/S80*100,0)</f>
        <v>13</v>
      </c>
      <c r="V80">
        <f>round(Sheet1!G52/S80*100,1)</f>
        <v>1.9</v>
      </c>
      <c r="W80">
        <f>round(Sheet1!H52/S80*100,0)</f>
        <v>36</v>
      </c>
    </row>
    <row r="81">
      <c r="R81" s="60" t="s">
        <v>391</v>
      </c>
      <c r="S81" s="59">
        <f>Sheet1!E58</f>
        <v>1768</v>
      </c>
      <c r="T81">
        <f t="shared" si="1"/>
        <v>796</v>
      </c>
      <c r="U81">
        <f>round(Sheet1!F58/S81*100,0)</f>
        <v>45</v>
      </c>
      <c r="V81">
        <f>round(Sheet1!G58/S81*100,1)</f>
        <v>0</v>
      </c>
      <c r="W81">
        <f>round(Sheet1!H58/S81*100,0)</f>
        <v>7</v>
      </c>
    </row>
    <row r="82">
      <c r="S82" s="59">
        <f>Sheet1!E75</f>
        <v>1822</v>
      </c>
      <c r="T82">
        <f t="shared" si="1"/>
        <v>1002</v>
      </c>
      <c r="U82">
        <f>round(Sheet1!F75/S82*100,0)</f>
        <v>55</v>
      </c>
      <c r="V82">
        <f>round(Sheet1!G75/S82*100,1)</f>
        <v>0</v>
      </c>
      <c r="W82">
        <f>round(Sheet1!H75/S82*100,0)</f>
        <v>8</v>
      </c>
    </row>
    <row r="83">
      <c r="S83" s="59">
        <f>Sheet1!E43</f>
        <v>1992</v>
      </c>
      <c r="T83">
        <f t="shared" si="1"/>
        <v>717</v>
      </c>
      <c r="U83">
        <f>round(Sheet1!F43/S83*100,0)</f>
        <v>36</v>
      </c>
      <c r="V83">
        <f>round(Sheet1!G43/S83*100,1)</f>
        <v>0</v>
      </c>
      <c r="W83">
        <f>round(Sheet1!H43/S83*100,0)</f>
        <v>5</v>
      </c>
    </row>
    <row r="84">
      <c r="S84" s="59">
        <f>Sheet1!E39</f>
        <v>2213</v>
      </c>
      <c r="T84">
        <f t="shared" si="1"/>
        <v>133</v>
      </c>
      <c r="U84">
        <f>round(Sheet1!F39/S84*100,0)</f>
        <v>6</v>
      </c>
      <c r="V84">
        <f>round(Sheet1!G39/S84*100,1)</f>
        <v>0</v>
      </c>
      <c r="W84">
        <f>round(Sheet1!H39/S84*100,0)</f>
        <v>4</v>
      </c>
    </row>
    <row r="85">
      <c r="S85" s="59">
        <f>Sheet1!E66</f>
        <v>2218</v>
      </c>
      <c r="T85">
        <f t="shared" si="1"/>
        <v>621</v>
      </c>
      <c r="U85">
        <f>round(Sheet1!F66/S85*100,0)</f>
        <v>28</v>
      </c>
      <c r="V85">
        <f>round(Sheet1!G66/S85*100,1)</f>
        <v>0</v>
      </c>
      <c r="W85">
        <f>round(Sheet1!H66/S85*100,0)</f>
        <v>13</v>
      </c>
    </row>
    <row r="86">
      <c r="S86" s="59">
        <f>Sheet1!E41</f>
        <v>2951</v>
      </c>
      <c r="T86">
        <f t="shared" si="1"/>
        <v>59</v>
      </c>
      <c r="U86">
        <f>round(Sheet1!F41/S86*100,0)</f>
        <v>2</v>
      </c>
      <c r="V86">
        <f>round(Sheet1!G41/S86*100,1)</f>
        <v>0</v>
      </c>
      <c r="W86">
        <f>round(Sheet1!H41/S86*100,0)</f>
        <v>10</v>
      </c>
    </row>
    <row r="87">
      <c r="S87" s="59">
        <f>Sheet1!E98</f>
        <v>3148</v>
      </c>
      <c r="T87">
        <f t="shared" si="1"/>
        <v>378</v>
      </c>
      <c r="U87">
        <f>round(Sheet1!F98/S87*100,0)</f>
        <v>12</v>
      </c>
      <c r="V87">
        <f>round(Sheet1!G98/S87*100,1)</f>
        <v>0</v>
      </c>
      <c r="W87">
        <f>round(Sheet1!H98/S87*100,0)</f>
        <v>30</v>
      </c>
    </row>
    <row r="88">
      <c r="S88" s="59">
        <f>Sheet1!E61</f>
        <v>3246</v>
      </c>
      <c r="T88">
        <f t="shared" si="1"/>
        <v>422</v>
      </c>
      <c r="U88">
        <f>round(Sheet1!F61/S88*100,0)</f>
        <v>13</v>
      </c>
      <c r="V88">
        <f>round(Sheet1!G61/S88*100,1)</f>
        <v>0.8</v>
      </c>
      <c r="W88">
        <f>round(Sheet1!H61/S88*100,0)</f>
        <v>33</v>
      </c>
    </row>
    <row r="89">
      <c r="S89" s="59">
        <f>Sheet1!E42</f>
        <v>3538</v>
      </c>
      <c r="T89">
        <f t="shared" si="1"/>
        <v>142</v>
      </c>
      <c r="U89">
        <f>round(Sheet1!F42/S89*100,0)</f>
        <v>4</v>
      </c>
      <c r="V89">
        <f>round(Sheet1!G42/S89*100,1)</f>
        <v>0</v>
      </c>
      <c r="W89">
        <f>round(Sheet1!H42/S89*100,0)</f>
        <v>19</v>
      </c>
    </row>
    <row r="90">
      <c r="S90" s="59">
        <f>Sheet1!E47</f>
        <v>3748</v>
      </c>
      <c r="T90">
        <f t="shared" si="1"/>
        <v>825</v>
      </c>
      <c r="U90">
        <f>round(Sheet1!F47/S90*100,0)</f>
        <v>22</v>
      </c>
      <c r="V90">
        <f>round(Sheet1!G47/S90*100,1)</f>
        <v>0.4</v>
      </c>
      <c r="W90">
        <f>round(Sheet1!H47/S90*100,0)</f>
        <v>23</v>
      </c>
    </row>
    <row r="91">
      <c r="S91" s="59">
        <f>Sheet1!E54</f>
        <v>5564</v>
      </c>
      <c r="T91">
        <f t="shared" si="1"/>
        <v>668</v>
      </c>
      <c r="U91">
        <f>round(Sheet1!F54/S91*100,0)</f>
        <v>12</v>
      </c>
      <c r="V91">
        <f>round(Sheet1!G54/S91*100,1)</f>
        <v>0.1</v>
      </c>
      <c r="W91">
        <f>round(Sheet1!H54/S91*100,0)</f>
        <v>14</v>
      </c>
    </row>
    <row r="92">
      <c r="R92" s="60" t="s">
        <v>391</v>
      </c>
      <c r="S92" s="59">
        <f>Sheet1!E89</f>
        <v>6907</v>
      </c>
      <c r="T92">
        <f t="shared" si="1"/>
        <v>1450</v>
      </c>
      <c r="U92">
        <f>round(Sheet1!F89/S92*100,0)</f>
        <v>21</v>
      </c>
      <c r="V92">
        <f>round(Sheet1!G89/S92*100,1)</f>
        <v>1.3</v>
      </c>
      <c r="W92">
        <f>round(Sheet1!H89/S92*100,0)</f>
        <v>27</v>
      </c>
    </row>
    <row r="93">
      <c r="R93" s="60" t="s">
        <v>391</v>
      </c>
      <c r="S93" s="59">
        <f>Sheet1!E48</f>
        <v>6999</v>
      </c>
      <c r="T93">
        <f t="shared" si="1"/>
        <v>2100</v>
      </c>
      <c r="U93">
        <f>round(Sheet1!F48/S93*100,0)</f>
        <v>30</v>
      </c>
      <c r="V93">
        <f>round(Sheet1!G48/S93*100,1)</f>
        <v>0.1</v>
      </c>
      <c r="W93">
        <f>round(Sheet1!H48/S93*100,0)</f>
        <v>10</v>
      </c>
    </row>
    <row r="94">
      <c r="R94" s="60" t="s">
        <v>391</v>
      </c>
      <c r="S94" s="59">
        <f>Sheet1!E76</f>
        <v>7112</v>
      </c>
      <c r="T94">
        <f t="shared" si="1"/>
        <v>213</v>
      </c>
      <c r="U94">
        <f>round(Sheet1!F76/S94*100,0)</f>
        <v>3</v>
      </c>
      <c r="V94">
        <f>round(Sheet1!G76/S94*100,1)</f>
        <v>0</v>
      </c>
      <c r="W94">
        <f>round(Sheet1!H76/S94*100,0)</f>
        <v>41</v>
      </c>
    </row>
    <row r="95">
      <c r="R95" s="60" t="s">
        <v>391</v>
      </c>
      <c r="S95" s="59">
        <f>Sheet1!E77</f>
        <v>8902</v>
      </c>
      <c r="T95">
        <f t="shared" si="1"/>
        <v>1157</v>
      </c>
      <c r="U95">
        <f>round(Sheet1!F77/S95*100,0)</f>
        <v>13</v>
      </c>
      <c r="V95">
        <f>round(Sheet1!G77/S95*100,1)</f>
        <v>0.2</v>
      </c>
      <c r="W95">
        <f>round(Sheet1!H77/S95*100,0)</f>
        <v>27</v>
      </c>
    </row>
    <row r="96">
      <c r="S96" s="59">
        <f>Sheet1!E2</f>
        <v>9121</v>
      </c>
      <c r="T96">
        <f t="shared" si="1"/>
        <v>1186</v>
      </c>
      <c r="U96">
        <f>round(Sheet1!F2/S96*100,0)</f>
        <v>13</v>
      </c>
      <c r="V96">
        <f>round(Sheet1!G2/S96*100,1)</f>
        <v>1.5</v>
      </c>
      <c r="W96">
        <f>round(Sheet1!H2/S96*100,0)</f>
        <v>9</v>
      </c>
    </row>
    <row r="97">
      <c r="S97" s="59">
        <f>Sheet1!E74</f>
        <v>11523</v>
      </c>
      <c r="T97">
        <f t="shared" si="1"/>
        <v>1728</v>
      </c>
      <c r="U97">
        <f>round(Sheet1!F74/S97*100,0)</f>
        <v>15</v>
      </c>
      <c r="V97">
        <f>round(Sheet1!G74/S97*100,1)</f>
        <v>0.1</v>
      </c>
      <c r="W97">
        <f>round(Sheet1!H74/S97*100,0)</f>
        <v>20</v>
      </c>
    </row>
    <row r="98">
      <c r="S98" s="59">
        <f>Sheet1!E5</f>
        <v>12533</v>
      </c>
      <c r="T98">
        <f t="shared" si="1"/>
        <v>5139</v>
      </c>
      <c r="U98">
        <f>round(Sheet1!F5/S98*100,0)</f>
        <v>41</v>
      </c>
      <c r="V98">
        <f>round(Sheet1!G5/S98*100,1)</f>
        <v>1.4</v>
      </c>
      <c r="W98">
        <f>round(Sheet1!H5/S98*100,0)</f>
        <v>30</v>
      </c>
    </row>
    <row r="99">
      <c r="S99" s="59">
        <f>Sheet1!E7</f>
        <v>13324</v>
      </c>
      <c r="T99">
        <f t="shared" si="1"/>
        <v>1332</v>
      </c>
      <c r="U99">
        <f>round(Sheet1!F7/S99*100,0)</f>
        <v>10</v>
      </c>
      <c r="V99">
        <f>round(Sheet1!G7/S99*100,1)</f>
        <v>1</v>
      </c>
      <c r="W99">
        <f>round(Sheet1!H7/S99*100,0)</f>
        <v>37</v>
      </c>
    </row>
    <row r="100">
      <c r="S100" s="59">
        <f>Sheet1!E100</f>
        <v>13500</v>
      </c>
      <c r="T100">
        <f t="shared" si="1"/>
        <v>1080</v>
      </c>
      <c r="U100">
        <f>round(Sheet1!F100/S100*100,0)</f>
        <v>8</v>
      </c>
      <c r="V100">
        <f>round(Sheet1!G100/S100*100,1)</f>
        <v>0.3</v>
      </c>
      <c r="W100">
        <f>round(Sheet1!H100/S100*100,0)</f>
        <v>21</v>
      </c>
    </row>
    <row r="101">
      <c r="Q101">
        <f>CORREL(S2:S70,T2:T70)</f>
        <v>0.6753250837</v>
      </c>
      <c r="S101" s="59"/>
    </row>
    <row r="102">
      <c r="Q102">
        <f>CORREL(S71:S100,T71:T100)</f>
        <v>0.6678720662</v>
      </c>
      <c r="S102" s="1"/>
    </row>
    <row r="103">
      <c r="S103" s="5"/>
    </row>
    <row r="104">
      <c r="Q104">
        <f>CORREL(S2:S100,T2:T100)</f>
        <v>0.7745866464</v>
      </c>
    </row>
    <row r="106">
      <c r="Q106">
        <f>CORREL(S2:S101,U2:U101)</f>
        <v>-0.1108488591</v>
      </c>
    </row>
    <row r="109">
      <c r="Q109">
        <f>CORREL(U2:U101,W2:W101)</f>
        <v>-0.1937618328</v>
      </c>
    </row>
    <row r="119">
      <c r="S119" s="1" t="s">
        <v>3</v>
      </c>
      <c r="T119" s="1" t="s">
        <v>387</v>
      </c>
      <c r="U119" s="1" t="s">
        <v>385</v>
      </c>
    </row>
    <row r="120">
      <c r="S120">
        <v>1030.0</v>
      </c>
      <c r="T120">
        <v>24.0</v>
      </c>
      <c r="U120">
        <v>31.0</v>
      </c>
    </row>
    <row r="121">
      <c r="S121">
        <v>1104.0</v>
      </c>
      <c r="T121">
        <v>2.0</v>
      </c>
      <c r="U121">
        <v>20.0</v>
      </c>
    </row>
    <row r="122">
      <c r="S122">
        <v>1138.0</v>
      </c>
      <c r="T122">
        <v>5.0</v>
      </c>
      <c r="U122">
        <v>3.0</v>
      </c>
    </row>
    <row r="123">
      <c r="S123">
        <v>1279.0</v>
      </c>
      <c r="T123">
        <v>21.0</v>
      </c>
      <c r="U123">
        <v>9.0</v>
      </c>
    </row>
    <row r="124">
      <c r="S124">
        <v>1280.0</v>
      </c>
      <c r="T124">
        <v>10.0</v>
      </c>
      <c r="U124">
        <v>66.0</v>
      </c>
    </row>
    <row r="125">
      <c r="S125">
        <v>1347.0</v>
      </c>
      <c r="T125">
        <v>29.0</v>
      </c>
      <c r="U125">
        <v>16.0</v>
      </c>
    </row>
    <row r="126">
      <c r="S126">
        <v>1442.0</v>
      </c>
      <c r="T126">
        <v>36.0</v>
      </c>
      <c r="U126">
        <v>5.0</v>
      </c>
    </row>
    <row r="127">
      <c r="S127">
        <v>1478.0</v>
      </c>
      <c r="T127">
        <v>54.0</v>
      </c>
      <c r="U127">
        <v>13.0</v>
      </c>
    </row>
    <row r="128">
      <c r="S128">
        <v>1678.0</v>
      </c>
      <c r="T128">
        <v>36.0</v>
      </c>
      <c r="U128">
        <v>11.0</v>
      </c>
    </row>
    <row r="129">
      <c r="S129">
        <v>1678.0</v>
      </c>
      <c r="T129">
        <v>36.0</v>
      </c>
      <c r="U129">
        <v>13.0</v>
      </c>
    </row>
    <row r="130">
      <c r="S130">
        <v>1768.0</v>
      </c>
      <c r="T130">
        <v>7.0</v>
      </c>
      <c r="U130">
        <v>45.0</v>
      </c>
    </row>
    <row r="131">
      <c r="S131">
        <v>1822.0</v>
      </c>
      <c r="T131">
        <v>8.0</v>
      </c>
      <c r="U131">
        <v>55.0</v>
      </c>
    </row>
    <row r="132">
      <c r="S132">
        <v>1992.0</v>
      </c>
      <c r="T132">
        <v>5.0</v>
      </c>
      <c r="U132">
        <v>36.0</v>
      </c>
    </row>
    <row r="133">
      <c r="S133">
        <v>2213.0</v>
      </c>
      <c r="T133">
        <v>4.0</v>
      </c>
      <c r="U133">
        <v>6.0</v>
      </c>
    </row>
    <row r="134">
      <c r="S134">
        <v>2218.0</v>
      </c>
      <c r="T134">
        <v>13.0</v>
      </c>
      <c r="U134">
        <v>28.0</v>
      </c>
    </row>
    <row r="135">
      <c r="S135">
        <v>2951.0</v>
      </c>
      <c r="T135">
        <v>10.0</v>
      </c>
      <c r="U135">
        <v>2.0</v>
      </c>
    </row>
    <row r="136">
      <c r="S136">
        <v>3148.0</v>
      </c>
      <c r="T136">
        <v>30.0</v>
      </c>
      <c r="U136">
        <v>12.0</v>
      </c>
    </row>
    <row r="137">
      <c r="S137">
        <v>3246.0</v>
      </c>
      <c r="T137">
        <v>33.0</v>
      </c>
      <c r="U137">
        <v>13.0</v>
      </c>
    </row>
    <row r="138">
      <c r="S138">
        <v>3538.0</v>
      </c>
      <c r="T138">
        <v>19.0</v>
      </c>
      <c r="U138">
        <v>4.0</v>
      </c>
    </row>
    <row r="139">
      <c r="S139">
        <v>3748.0</v>
      </c>
      <c r="T139">
        <v>23.0</v>
      </c>
      <c r="U139">
        <v>22.0</v>
      </c>
    </row>
    <row r="140">
      <c r="S140">
        <v>5564.0</v>
      </c>
      <c r="T140">
        <v>14.0</v>
      </c>
      <c r="U140">
        <v>12.0</v>
      </c>
    </row>
    <row r="141">
      <c r="S141">
        <v>6907.0</v>
      </c>
      <c r="T141">
        <v>27.0</v>
      </c>
      <c r="U141">
        <v>21.0</v>
      </c>
    </row>
    <row r="142">
      <c r="S142">
        <v>6999.0</v>
      </c>
      <c r="T142">
        <v>10.0</v>
      </c>
      <c r="U142">
        <v>30.0</v>
      </c>
    </row>
    <row r="143">
      <c r="S143">
        <v>7112.0</v>
      </c>
      <c r="T143">
        <v>41.0</v>
      </c>
      <c r="U143">
        <v>3.0</v>
      </c>
    </row>
    <row r="144">
      <c r="S144">
        <v>8902.0</v>
      </c>
      <c r="T144">
        <v>27.0</v>
      </c>
      <c r="U144">
        <v>13.0</v>
      </c>
    </row>
    <row r="145">
      <c r="S145">
        <v>9121.0</v>
      </c>
      <c r="T145">
        <v>9.0</v>
      </c>
      <c r="U145">
        <v>13.0</v>
      </c>
    </row>
    <row r="146">
      <c r="S146">
        <v>11523.0</v>
      </c>
      <c r="T146">
        <v>20.0</v>
      </c>
      <c r="U146">
        <v>15.0</v>
      </c>
    </row>
    <row r="147">
      <c r="S147">
        <v>12533.0</v>
      </c>
      <c r="T147">
        <v>30.0</v>
      </c>
      <c r="U147">
        <v>41.0</v>
      </c>
    </row>
    <row r="148">
      <c r="S148">
        <v>13324.0</v>
      </c>
      <c r="T148">
        <v>37.0</v>
      </c>
      <c r="U148">
        <v>10.0</v>
      </c>
    </row>
    <row r="149">
      <c r="S149">
        <v>13500.0</v>
      </c>
      <c r="T149">
        <v>21.0</v>
      </c>
      <c r="U149">
        <v>8.0</v>
      </c>
    </row>
  </sheetData>
  <autoFilter ref="$S$1:$W$1000"/>
  <drawing r:id="rId1"/>
</worksheet>
</file>