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pecom.sharepoint.com/sites/CotizacionessucursalOESTE/Documentos compartidos/General/04 - 2024/1-Cotizaciones y licitaciones/52. PAE. Protocolo Ensayo BSH no N2/"/>
    </mc:Choice>
  </mc:AlternateContent>
  <xr:revisionPtr revIDLastSave="173" documentId="11_856D7A490FBD072B835DFEFE639B8F3618E29A0C" xr6:coauthVersionLast="47" xr6:coauthVersionMax="47" xr10:uidLastSave="{D8C74B58-D934-4D21-A97F-0BC04724BD6E}"/>
  <bookViews>
    <workbookView xWindow="-120" yWindow="-120" windowWidth="20730" windowHeight="11160" xr2:uid="{00000000-000D-0000-FFFF-FFFF00000000}"/>
  </bookViews>
  <sheets>
    <sheet name="Evaluación económico" sheetId="1" r:id="rId1"/>
    <sheet name="Consumos actu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J5" i="1" s="1"/>
  <c r="K5" i="1" s="1"/>
  <c r="G6" i="1"/>
  <c r="H6" i="1" s="1"/>
  <c r="M6" i="1" s="1"/>
  <c r="E6" i="1"/>
  <c r="J6" i="1" s="1"/>
  <c r="C5" i="1"/>
  <c r="F5" i="1" l="1"/>
  <c r="G5" i="1"/>
  <c r="H5" i="1"/>
  <c r="H7" i="1" s="1"/>
  <c r="M5" i="1" l="1"/>
  <c r="M7" i="1" s="1"/>
  <c r="L5" i="1"/>
  <c r="N5" i="1" l="1"/>
  <c r="O5" i="1"/>
  <c r="P5" i="1" s="1"/>
</calcChain>
</file>

<file path=xl/sharedStrings.xml><?xml version="1.0" encoding="utf-8"?>
<sst xmlns="http://schemas.openxmlformats.org/spreadsheetml/2006/main" count="60" uniqueCount="40">
  <si>
    <t>YAC</t>
  </si>
  <si>
    <t>DESCRIPCCION</t>
  </si>
  <si>
    <t>TIPO DE PRODUCTO</t>
  </si>
  <si>
    <t>PRODUCTO</t>
  </si>
  <si>
    <t>DOSIS RECOMENDADA LT/DIA</t>
  </si>
  <si>
    <t>Precio</t>
  </si>
  <si>
    <t>Sub-total</t>
  </si>
  <si>
    <t>LOR</t>
  </si>
  <si>
    <t>PTO DOSIF BATERIA 1PCLOR</t>
  </si>
  <si>
    <t>SEC. SULFHIDRICO NO NITROGENADO</t>
  </si>
  <si>
    <t>SCAVTREAT 7107C</t>
  </si>
  <si>
    <t>APO</t>
  </si>
  <si>
    <t>PTO DOSIF INGRESO GRAL MT02 APO2</t>
  </si>
  <si>
    <t>LOC</t>
  </si>
  <si>
    <t>PTO DOSIF PUNTO C POLIDUCTO</t>
  </si>
  <si>
    <t>ADC</t>
  </si>
  <si>
    <t>PTO DOSIF PVG ADC 1  PM-1060</t>
  </si>
  <si>
    <t>BDC</t>
  </si>
  <si>
    <t>PTO DOSIF TRONCAL N ACOMETIDA BCE.X-1</t>
  </si>
  <si>
    <t>CAS</t>
  </si>
  <si>
    <t>PTO DOSIF TRONCAL NORTE</t>
  </si>
  <si>
    <t>PTO DOSIF SDA TURBOCOMPRESORA</t>
  </si>
  <si>
    <t>SECUESTR. H2S X1000L HASA N1</t>
  </si>
  <si>
    <t>YPF</t>
  </si>
  <si>
    <t>PAE</t>
  </si>
  <si>
    <t>HASA N1</t>
  </si>
  <si>
    <t>PV USD/litro</t>
  </si>
  <si>
    <t>BSH922</t>
  </si>
  <si>
    <t>Venta</t>
  </si>
  <si>
    <t>Costo con flete [USD/litro]</t>
  </si>
  <si>
    <t>PQ</t>
  </si>
  <si>
    <t>Mark Up</t>
  </si>
  <si>
    <t>Consumo [lpmes]</t>
  </si>
  <si>
    <t>PV [USD/litro]</t>
  </si>
  <si>
    <t>Variación precio [%]</t>
  </si>
  <si>
    <t>Optimización consumo</t>
  </si>
  <si>
    <t>Descuento negociación  PAE</t>
  </si>
  <si>
    <t>PV luego descuento</t>
  </si>
  <si>
    <t xml:space="preserve">Costo 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</si>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</sst>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Border="1"/>
    <xf numFmtId="4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/>
    </xf>
    <xf numFmtId="10" fontId="0" fillId="0" borderId="1" xfId="1" applyNumberFormat="1" applyFon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523875</xdr:colOff>
      <xdr:row>4</xdr:row>
      <xdr:rowOff>142172</xdr:rowOff>
    </xdr:from>
    <xdr:to>
      <xdr:col>31</xdr:col>
      <xdr:colOff>267835</xdr:colOff>
      <xdr:row>18</xdr:row>
      <xdr:rowOff>86117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D01E29-81DC-6F6B-CC49-573411715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87275" y="1361372"/>
          <a:ext cx="7668760" cy="2649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7"/>
  <sheetViews>
    <sheetView showGridLines="0" tabSelected="1" workbookViewId="0">
      <selection activeCell="E5" sqref="E5"/>
    </sheetView>
  </sheetViews>
  <sheetFormatPr baseColWidth="10" defaultColWidth="9.140625" defaultRowHeight="15" x14ac:dyDescent="0.25"/>
  <cols>
    <col min="2" max="2" width="16.85546875" bestFit="1" customWidth="1"/>
    <col min="3" max="3" width="13.85546875" customWidth="1"/>
    <col min="4" max="4" width="6.85546875" customWidth="1"/>
    <col min="5" max="6" width="10.7109375" customWidth="1"/>
    <col min="9" max="9" width="2.7109375" customWidth="1"/>
    <col min="10" max="11" width="10.7109375" customWidth="1"/>
  </cols>
  <sheetData>
    <row r="1" spans="2:16" x14ac:dyDescent="0.25">
      <c r="E1" s="13" t="s">
        <v>35</v>
      </c>
      <c r="F1" s="13"/>
      <c r="G1" s="14">
        <v>0</v>
      </c>
    </row>
    <row r="2" spans="2:16" x14ac:dyDescent="0.25">
      <c r="E2" s="13" t="s">
        <v>36</v>
      </c>
      <c r="F2" s="13"/>
      <c r="G2" s="14">
        <v>0</v>
      </c>
    </row>
    <row r="4" spans="2:16" s="1" customFormat="1" ht="51" customHeight="1" x14ac:dyDescent="0.25">
      <c r="B4" s="11" t="s">
        <v>30</v>
      </c>
      <c r="C4" s="11" t="s">
        <v>29</v>
      </c>
      <c r="D4" s="11" t="s">
        <v>31</v>
      </c>
      <c r="E4" s="11" t="s">
        <v>33</v>
      </c>
      <c r="F4" s="11" t="s">
        <v>34</v>
      </c>
      <c r="G4" s="11" t="s">
        <v>32</v>
      </c>
      <c r="H4" s="11" t="s">
        <v>28</v>
      </c>
      <c r="J4" s="11" t="s">
        <v>37</v>
      </c>
      <c r="K4" s="11" t="s">
        <v>34</v>
      </c>
      <c r="L4" s="11" t="s">
        <v>38</v>
      </c>
      <c r="M4" s="11" t="s">
        <v>28</v>
      </c>
      <c r="N4" s="11" t="s">
        <v>31</v>
      </c>
      <c r="O4" s="11" t="s">
        <v>39</v>
      </c>
      <c r="P4" s="11" t="s">
        <v>39</v>
      </c>
    </row>
    <row r="5" spans="2:16" s="8" customFormat="1" ht="16.5" customHeight="1" x14ac:dyDescent="0.25">
      <c r="B5" s="7" t="s">
        <v>27</v>
      </c>
      <c r="C5" s="7">
        <f>2.18+0.08</f>
        <v>2.2600000000000002</v>
      </c>
      <c r="D5" s="12">
        <v>1.75</v>
      </c>
      <c r="E5" s="9">
        <f>+D5*C5</f>
        <v>3.9550000000000005</v>
      </c>
      <c r="F5" s="18">
        <f>+E5/E6-1</f>
        <v>-2.1039603960395947E-2</v>
      </c>
      <c r="G5" s="10">
        <f>+G6*(1-G1)</f>
        <v>11346</v>
      </c>
      <c r="H5" s="10">
        <f>+G5*E5</f>
        <v>44873.430000000008</v>
      </c>
      <c r="J5" s="9">
        <f>+E5*(1-G2)</f>
        <v>3.9550000000000005</v>
      </c>
      <c r="K5" s="20">
        <f>+J5/J6-1</f>
        <v>-2.1039603960395947E-2</v>
      </c>
      <c r="L5" s="10">
        <f>+C5*G5</f>
        <v>25641.960000000003</v>
      </c>
      <c r="M5" s="10">
        <f>+J5*G5</f>
        <v>44873.430000000008</v>
      </c>
      <c r="N5" s="15">
        <f>+M5/L5</f>
        <v>1.75</v>
      </c>
      <c r="O5" s="10">
        <f>+M5-L5-5.5%*M5</f>
        <v>16763.431350000006</v>
      </c>
      <c r="P5" s="17">
        <f>+O5/M5</f>
        <v>0.37357142857142867</v>
      </c>
    </row>
    <row r="6" spans="2:16" s="8" customFormat="1" ht="16.5" customHeight="1" x14ac:dyDescent="0.25">
      <c r="B6" s="2" t="s">
        <v>10</v>
      </c>
      <c r="C6" s="7"/>
      <c r="D6" s="7"/>
      <c r="E6" s="9">
        <f>+'Consumos actuales'!F13</f>
        <v>4.04</v>
      </c>
      <c r="F6" s="19"/>
      <c r="G6" s="10">
        <f>++SUM('Consumos actuales'!F3:F9)*30.5</f>
        <v>11346</v>
      </c>
      <c r="H6" s="10">
        <f>+G6*E6</f>
        <v>45837.840000000004</v>
      </c>
      <c r="J6" s="9">
        <f>+E6</f>
        <v>4.04</v>
      </c>
      <c r="K6" s="20"/>
      <c r="L6" s="10"/>
      <c r="M6" s="10">
        <f>+H6</f>
        <v>45837.840000000004</v>
      </c>
      <c r="N6" s="10"/>
      <c r="O6" s="10"/>
      <c r="P6" s="10"/>
    </row>
    <row r="7" spans="2:16" x14ac:dyDescent="0.25">
      <c r="H7" s="16">
        <f>++H5/H6-1</f>
        <v>-2.1039603960395947E-2</v>
      </c>
      <c r="M7" s="16">
        <f>++M5/M6-1</f>
        <v>-2.1039603960395947E-2</v>
      </c>
    </row>
  </sheetData>
  <mergeCells count="2">
    <mergeCell ref="F5:F6"/>
    <mergeCell ref="K5:K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3D03-5902-436B-B999-8D3A0B185B91}">
  <dimension ref="B2:H16"/>
  <sheetViews>
    <sheetView showGridLines="0" workbookViewId="0">
      <selection activeCell="E12" sqref="E12"/>
    </sheetView>
  </sheetViews>
  <sheetFormatPr baseColWidth="10" defaultRowHeight="15" x14ac:dyDescent="0.25"/>
  <cols>
    <col min="1" max="1" width="11.42578125" style="3"/>
    <col min="2" max="2" width="13.140625" style="3" customWidth="1"/>
    <col min="3" max="3" width="39.85546875" style="3" bestFit="1" customWidth="1"/>
    <col min="4" max="4" width="34.28515625" style="3" bestFit="1" customWidth="1"/>
    <col min="5" max="5" width="28.85546875" style="3" bestFit="1" customWidth="1"/>
    <col min="6" max="6" width="18.28515625" style="3" customWidth="1"/>
    <col min="7" max="16384" width="11.42578125" style="3"/>
  </cols>
  <sheetData>
    <row r="2" spans="2:8" ht="51.7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18" customHeight="1" x14ac:dyDescent="0.25">
      <c r="B3" s="2" t="s">
        <v>7</v>
      </c>
      <c r="C3" s="2" t="s">
        <v>8</v>
      </c>
      <c r="D3" s="2" t="s">
        <v>9</v>
      </c>
      <c r="E3" s="2" t="s">
        <v>10</v>
      </c>
      <c r="F3" s="2">
        <v>35</v>
      </c>
      <c r="G3" s="2">
        <v>4.04</v>
      </c>
      <c r="H3" s="4">
        <v>4298.5600000000004</v>
      </c>
    </row>
    <row r="4" spans="2:8" ht="18" customHeight="1" x14ac:dyDescent="0.25">
      <c r="B4" s="2" t="s">
        <v>11</v>
      </c>
      <c r="C4" s="2" t="s">
        <v>12</v>
      </c>
      <c r="D4" s="2" t="s">
        <v>9</v>
      </c>
      <c r="E4" s="2" t="s">
        <v>10</v>
      </c>
      <c r="F4" s="2">
        <v>100</v>
      </c>
      <c r="G4" s="2">
        <v>4.04</v>
      </c>
      <c r="H4" s="4">
        <v>12281.6</v>
      </c>
    </row>
    <row r="5" spans="2:8" ht="18" customHeight="1" x14ac:dyDescent="0.25">
      <c r="B5" s="2" t="s">
        <v>13</v>
      </c>
      <c r="C5" s="2" t="s">
        <v>14</v>
      </c>
      <c r="D5" s="2" t="s">
        <v>9</v>
      </c>
      <c r="E5" s="2" t="s">
        <v>10</v>
      </c>
      <c r="F5" s="2">
        <v>17</v>
      </c>
      <c r="G5" s="2">
        <v>4.04</v>
      </c>
      <c r="H5" s="4">
        <v>2087.87</v>
      </c>
    </row>
    <row r="6" spans="2:8" ht="18" customHeight="1" x14ac:dyDescent="0.25">
      <c r="B6" s="2" t="s">
        <v>15</v>
      </c>
      <c r="C6" s="2" t="s">
        <v>16</v>
      </c>
      <c r="D6" s="2" t="s">
        <v>9</v>
      </c>
      <c r="E6" s="2" t="s">
        <v>10</v>
      </c>
      <c r="F6" s="2">
        <v>80</v>
      </c>
      <c r="G6" s="2">
        <v>4.04</v>
      </c>
      <c r="H6" s="4">
        <v>9825.2800000000007</v>
      </c>
    </row>
    <row r="7" spans="2:8" ht="18" customHeight="1" x14ac:dyDescent="0.25">
      <c r="B7" s="2" t="s">
        <v>17</v>
      </c>
      <c r="C7" s="2" t="s">
        <v>18</v>
      </c>
      <c r="D7" s="2" t="s">
        <v>9</v>
      </c>
      <c r="E7" s="2" t="s">
        <v>10</v>
      </c>
      <c r="F7" s="2">
        <v>30</v>
      </c>
      <c r="G7" s="2">
        <v>4.04</v>
      </c>
      <c r="H7" s="4">
        <v>3684.48</v>
      </c>
    </row>
    <row r="8" spans="2:8" ht="18" customHeight="1" x14ac:dyDescent="0.25">
      <c r="B8" s="2" t="s">
        <v>19</v>
      </c>
      <c r="C8" s="2" t="s">
        <v>20</v>
      </c>
      <c r="D8" s="2" t="s">
        <v>9</v>
      </c>
      <c r="E8" s="2" t="s">
        <v>10</v>
      </c>
      <c r="F8" s="2">
        <v>40</v>
      </c>
      <c r="G8" s="2">
        <v>4.04</v>
      </c>
      <c r="H8" s="4">
        <v>4912.6400000000003</v>
      </c>
    </row>
    <row r="9" spans="2:8" ht="18" customHeight="1" x14ac:dyDescent="0.25">
      <c r="B9" s="2" t="s">
        <v>11</v>
      </c>
      <c r="C9" s="2" t="s">
        <v>21</v>
      </c>
      <c r="D9" s="2" t="s">
        <v>9</v>
      </c>
      <c r="E9" s="2" t="s">
        <v>22</v>
      </c>
      <c r="F9" s="2">
        <v>70</v>
      </c>
      <c r="G9" s="2">
        <v>2.67</v>
      </c>
      <c r="H9" s="4">
        <v>5681.76</v>
      </c>
    </row>
    <row r="10" spans="2:8" ht="18" customHeight="1" x14ac:dyDescent="0.25">
      <c r="B10" s="5"/>
      <c r="C10" s="5"/>
      <c r="D10" s="5"/>
      <c r="E10" s="5"/>
      <c r="F10" s="5"/>
      <c r="G10" s="5"/>
      <c r="H10" s="4">
        <v>42772.19</v>
      </c>
    </row>
    <row r="12" spans="2:8" x14ac:dyDescent="0.25">
      <c r="F12" s="6" t="s">
        <v>26</v>
      </c>
      <c r="G12" s="6"/>
    </row>
    <row r="13" spans="2:8" x14ac:dyDescent="0.25">
      <c r="E13" s="21" t="s">
        <v>10</v>
      </c>
      <c r="F13" s="6">
        <v>4.04</v>
      </c>
      <c r="G13" s="6" t="s">
        <v>24</v>
      </c>
    </row>
    <row r="14" spans="2:8" x14ac:dyDescent="0.25">
      <c r="E14" s="22"/>
      <c r="F14" s="6">
        <v>4.12</v>
      </c>
      <c r="G14" s="6" t="s">
        <v>23</v>
      </c>
    </row>
    <row r="15" spans="2:8" x14ac:dyDescent="0.25">
      <c r="E15" s="23" t="s">
        <v>25</v>
      </c>
      <c r="F15" s="6">
        <v>2.67</v>
      </c>
      <c r="G15" s="6" t="s">
        <v>24</v>
      </c>
    </row>
    <row r="16" spans="2:8" x14ac:dyDescent="0.25">
      <c r="E16" s="24"/>
      <c r="F16" s="6">
        <v>2.58</v>
      </c>
      <c r="G16" s="6" t="s">
        <v>23</v>
      </c>
    </row>
  </sheetData>
  <mergeCells count="2">
    <mergeCell ref="E13:E14"/>
    <mergeCell ref="E15:E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ABE693-E8FF-440B-935F-8DCDCC93F7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269a7-69c5-483f-a552-e74dab880ae2"/>
    <ds:schemaRef ds:uri="40de77e2-37bb-4c7a-ab4d-547915d995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331F14-375F-4167-9EA4-C6ABF962D8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Evaluación económico</vt:lpstr>
      <vt:lpstr>Consumos actuales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Bergerat, Juan Gabriel</dc:creator>
  <cp:lastModifiedBy>Jimmy Lopez</cp:lastModifiedBy>
  <dcterms:created xsi:type="dcterms:W3CDTF">2015-06-05T18:19:34Z</dcterms:created>
  <dcterms:modified xsi:type="dcterms:W3CDTF">2024-04-12T19:51:11Z</dcterms:modified>
</cp:coreProperties>
</file>