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61. Phoenix. BSH8050 y BSH922/"/>
    </mc:Choice>
  </mc:AlternateContent>
  <xr:revisionPtr revIDLastSave="457" documentId="11_53D053E60DAC1A16630E8B5AAF659CA5C0469EB7" xr6:coauthVersionLast="47" xr6:coauthVersionMax="47" xr10:uidLastSave="{81C02FC4-43EB-4061-A0E9-3ABE0978B71B}"/>
  <bookViews>
    <workbookView xWindow="28680" yWindow="-120" windowWidth="29040" windowHeight="15840" xr2:uid="{00000000-000D-0000-FFFF-FFFF00000000}"/>
  </bookViews>
  <sheets>
    <sheet name="Planilla de Cotizacion" sheetId="14" r:id="rId1"/>
    <sheet name="PQuímicos" sheetId="7" state="hidden" r:id="rId2"/>
    <sheet name="Fletes" sheetId="1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4" l="1"/>
  <c r="G6" i="14"/>
  <c r="G5" i="14"/>
  <c r="I5" i="14"/>
  <c r="J6" i="14" l="1"/>
  <c r="K6" i="14"/>
  <c r="L6" i="14"/>
  <c r="M6" i="14" s="1"/>
  <c r="J7" i="14"/>
  <c r="K7" i="14"/>
  <c r="J8" i="14"/>
  <c r="K8" i="14"/>
  <c r="L8" i="14" s="1"/>
  <c r="M8" i="14" s="1"/>
  <c r="G7" i="14"/>
  <c r="I7" i="14" s="1"/>
  <c r="I8" i="14"/>
  <c r="C8" i="14"/>
  <c r="C6" i="14"/>
  <c r="L7" i="14" l="1"/>
  <c r="M7" i="14" s="1"/>
  <c r="F8" i="14"/>
  <c r="G8" i="14" s="1"/>
  <c r="L2" i="14"/>
  <c r="J5" i="14" l="1"/>
  <c r="M17" i="13"/>
  <c r="L7" i="13"/>
  <c r="J6" i="7" l="1"/>
  <c r="J5" i="7" l="1"/>
  <c r="D4" i="7"/>
  <c r="I4" i="7" s="1"/>
  <c r="C6" i="7" l="1"/>
  <c r="D6" i="7" s="1"/>
  <c r="I6" i="7" s="1"/>
  <c r="C5" i="7"/>
  <c r="D5" i="7" s="1"/>
  <c r="E6" i="7" l="1"/>
  <c r="E5" i="7"/>
  <c r="I5" i="7"/>
  <c r="E4" i="7"/>
  <c r="J4" i="7" l="1"/>
  <c r="K5" i="14" l="1"/>
  <c r="L5" i="14" s="1"/>
  <c r="M5" i="14" s="1"/>
</calcChain>
</file>

<file path=xl/sharedStrings.xml><?xml version="1.0" encoding="utf-8"?>
<sst xmlns="http://schemas.openxmlformats.org/spreadsheetml/2006/main" count="215" uniqueCount="94">
  <si>
    <t>K</t>
  </si>
  <si>
    <t>CR [u$d/litro]</t>
  </si>
  <si>
    <t>Item</t>
  </si>
  <si>
    <t>Fecha</t>
  </si>
  <si>
    <t>Unidad</t>
  </si>
  <si>
    <t>Chofer</t>
  </si>
  <si>
    <t>remito</t>
  </si>
  <si>
    <t>Salida</t>
  </si>
  <si>
    <t>Llegada</t>
  </si>
  <si>
    <t>Precio de flete</t>
  </si>
  <si>
    <t>Rem Bolland</t>
  </si>
  <si>
    <t>AA601DG</t>
  </si>
  <si>
    <t>GARABITO</t>
  </si>
  <si>
    <t>CRV</t>
  </si>
  <si>
    <t>NQN</t>
  </si>
  <si>
    <t>NJP456</t>
  </si>
  <si>
    <t>SALTA</t>
  </si>
  <si>
    <t>CATRIEL</t>
  </si>
  <si>
    <t>CIPOLETTI</t>
  </si>
  <si>
    <t>CROATTINI</t>
  </si>
  <si>
    <t>AD759FO</t>
  </si>
  <si>
    <t>Producto</t>
  </si>
  <si>
    <t>Flete [u$d/litro]</t>
  </si>
  <si>
    <t>CR con flete [u$d/litro]</t>
  </si>
  <si>
    <t>Precio [u$d/litro]</t>
  </si>
  <si>
    <t>Costo Total [u$d/litro]</t>
  </si>
  <si>
    <t>Fletes quimicos Linea ENERO 2021</t>
  </si>
  <si>
    <t>46-5765</t>
  </si>
  <si>
    <t>73-573</t>
  </si>
  <si>
    <t>2-2125</t>
  </si>
  <si>
    <t>46-5753</t>
  </si>
  <si>
    <t>P.HUINCUL</t>
  </si>
  <si>
    <t>46-5754</t>
  </si>
  <si>
    <t>RINCON</t>
  </si>
  <si>
    <t>46-5755</t>
  </si>
  <si>
    <t>2-2117</t>
  </si>
  <si>
    <t>63-2057</t>
  </si>
  <si>
    <t>30-245963</t>
  </si>
  <si>
    <t>35-563</t>
  </si>
  <si>
    <t>2-2116</t>
  </si>
  <si>
    <t>32-21</t>
  </si>
  <si>
    <t>32-15</t>
  </si>
  <si>
    <t>591</t>
  </si>
  <si>
    <t>2-2122</t>
  </si>
  <si>
    <t>32-402</t>
  </si>
  <si>
    <t>46-5750</t>
  </si>
  <si>
    <t>2-1946</t>
  </si>
  <si>
    <t>OLB294</t>
  </si>
  <si>
    <t>RAMIREZ.V</t>
  </si>
  <si>
    <t>32-275</t>
  </si>
  <si>
    <t>32-273</t>
  </si>
  <si>
    <t>63-2074</t>
  </si>
  <si>
    <t>63-2073</t>
  </si>
  <si>
    <t xml:space="preserve">SEPULVEDA </t>
  </si>
  <si>
    <t>32-519</t>
  </si>
  <si>
    <t>11-301304</t>
  </si>
  <si>
    <t>7146</t>
  </si>
  <si>
    <t>2-1947</t>
  </si>
  <si>
    <t>46-5805</t>
  </si>
  <si>
    <t>TRAPIAL</t>
  </si>
  <si>
    <t>Consumo estimado [Litros/año]</t>
  </si>
  <si>
    <t>Venta [u$d/año]</t>
  </si>
  <si>
    <t>Precio por km</t>
  </si>
  <si>
    <t>DBM4080A</t>
  </si>
  <si>
    <t>RT165</t>
  </si>
  <si>
    <t>RA48</t>
  </si>
  <si>
    <t>Servicio de reposición</t>
  </si>
  <si>
    <t>Precio unitario</t>
  </si>
  <si>
    <t>Venta Total [USD]</t>
  </si>
  <si>
    <t>Denominación comercial</t>
  </si>
  <si>
    <t>CP</t>
  </si>
  <si>
    <t>Situación</t>
  </si>
  <si>
    <t>TC</t>
  </si>
  <si>
    <t>Flete  [USD/Bde]</t>
  </si>
  <si>
    <t>Ref: Cotización Divisas Venta</t>
  </si>
  <si>
    <t>Cantidad [Lts]</t>
  </si>
  <si>
    <t>CR con flete  [USD/lt]</t>
  </si>
  <si>
    <t>Costo Rep [USD/lt] sep-23</t>
  </si>
  <si>
    <t>Imp Pais</t>
  </si>
  <si>
    <t>IIBB e Imprevistos</t>
  </si>
  <si>
    <t>Costo Total USD]</t>
  </si>
  <si>
    <t>Precio Vigente</t>
  </si>
  <si>
    <t>Cotización</t>
  </si>
  <si>
    <t>Cotización de licitación</t>
  </si>
  <si>
    <t>Flete  [USD/lt]</t>
  </si>
  <si>
    <t>Costo Rep [USD/lt] dic-23</t>
  </si>
  <si>
    <t>PS</t>
  </si>
  <si>
    <t>Variación [actual/ref] 1</t>
  </si>
  <si>
    <t>Variación [actual/ref] 2</t>
  </si>
  <si>
    <t>BSH8050</t>
  </si>
  <si>
    <t>BSH922</t>
  </si>
  <si>
    <t>PAE</t>
  </si>
  <si>
    <t>BSH8080</t>
  </si>
  <si>
    <t>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</si>
</sst>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_ &quot;$&quot;\ * #,##0.00_ ;_ &quot;$&quot;\ * \-#,##0.00_ ;_ &quot;$&quot;\ * &quot;-&quot;??_ ;_ @_ "/>
    <numFmt numFmtId="166" formatCode="_(* #,##0.00_);_(* \(#,##0.00\);_(* &quot;-&quot;??_);_(@_)"/>
    <numFmt numFmtId="167" formatCode="&quot;$&quot;\ #,##0.00"/>
    <numFmt numFmtId="168" formatCode="0.000"/>
    <numFmt numFmtId="169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FFFF"/>
      <name val="Arial"/>
      <family val="2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</borders>
  <cellStyleXfs count="17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179">
    <xf numFmtId="0" fontId="0" fillId="0" borderId="0" xfId="0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165" fontId="4" fillId="0" borderId="2" xfId="12" applyFont="1" applyBorder="1"/>
    <xf numFmtId="0" fontId="4" fillId="0" borderId="2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2" borderId="10" xfId="0" applyNumberFormat="1" applyFill="1" applyBorder="1"/>
    <xf numFmtId="0" fontId="0" fillId="2" borderId="10" xfId="0" applyFill="1" applyBorder="1"/>
    <xf numFmtId="0" fontId="0" fillId="3" borderId="15" xfId="0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/>
    <xf numFmtId="14" fontId="0" fillId="3" borderId="15" xfId="0" applyNumberFormat="1" applyFill="1" applyBorder="1"/>
    <xf numFmtId="0" fontId="0" fillId="3" borderId="5" xfId="0" applyFill="1" applyBorder="1" applyAlignment="1">
      <alignment horizontal="center"/>
    </xf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2" borderId="17" xfId="0" applyFill="1" applyBorder="1"/>
    <xf numFmtId="0" fontId="0" fillId="3" borderId="10" xfId="0" applyFill="1" applyBorder="1" applyAlignment="1">
      <alignment horizontal="center"/>
    </xf>
    <xf numFmtId="14" fontId="0" fillId="3" borderId="10" xfId="0" applyNumberFormat="1" applyFill="1" applyBorder="1"/>
    <xf numFmtId="0" fontId="0" fillId="3" borderId="10" xfId="0" applyFill="1" applyBorder="1"/>
    <xf numFmtId="0" fontId="0" fillId="2" borderId="15" xfId="0" applyFill="1" applyBorder="1" applyAlignment="1">
      <alignment horizontal="center"/>
    </xf>
    <xf numFmtId="14" fontId="0" fillId="2" borderId="15" xfId="0" applyNumberFormat="1" applyFill="1" applyBorder="1"/>
    <xf numFmtId="0" fontId="0" fillId="2" borderId="15" xfId="0" applyFill="1" applyBorder="1"/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/>
    <xf numFmtId="0" fontId="0" fillId="3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1" fontId="0" fillId="3" borderId="4" xfId="0" applyNumberFormat="1" applyFill="1" applyBorder="1" applyAlignment="1">
      <alignment horizontal="center"/>
    </xf>
    <xf numFmtId="1" fontId="0" fillId="3" borderId="4" xfId="0" applyNumberFormat="1" applyFill="1" applyBorder="1"/>
    <xf numFmtId="14" fontId="0" fillId="2" borderId="4" xfId="0" applyNumberFormat="1" applyFill="1" applyBorder="1"/>
    <xf numFmtId="49" fontId="0" fillId="2" borderId="15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18" xfId="0" applyFill="1" applyBorder="1" applyAlignment="1">
      <alignment horizontal="center"/>
    </xf>
    <xf numFmtId="0" fontId="2" fillId="0" borderId="0" xfId="2" applyAlignment="1">
      <alignment horizontal="center" vertical="center" wrapText="1"/>
    </xf>
    <xf numFmtId="14" fontId="2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49" fontId="0" fillId="2" borderId="4" xfId="0" applyNumberFormat="1" applyFill="1" applyBorder="1"/>
    <xf numFmtId="49" fontId="0" fillId="3" borderId="15" xfId="0" applyNumberFormat="1" applyFill="1" applyBorder="1"/>
    <xf numFmtId="14" fontId="0" fillId="3" borderId="5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8" fontId="6" fillId="0" borderId="1" xfId="1" applyNumberFormat="1" applyFont="1" applyBorder="1" applyAlignment="1">
      <alignment horizontal="center" vertical="center" wrapText="1"/>
    </xf>
    <xf numFmtId="2" fontId="6" fillId="6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2" fontId="2" fillId="0" borderId="0" xfId="2" applyNumberFormat="1" applyAlignment="1">
      <alignment horizontal="center" vertical="center" wrapText="1"/>
    </xf>
    <xf numFmtId="167" fontId="1" fillId="2" borderId="10" xfId="12" applyNumberFormat="1" applyFon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center" vertical="center"/>
    </xf>
    <xf numFmtId="14" fontId="0" fillId="2" borderId="0" xfId="0" applyNumberFormat="1" applyFill="1"/>
    <xf numFmtId="167" fontId="1" fillId="2" borderId="15" xfId="12" applyNumberFormat="1" applyFont="1" applyFill="1" applyBorder="1" applyAlignment="1">
      <alignment horizontal="right" vertical="center"/>
    </xf>
    <xf numFmtId="49" fontId="0" fillId="2" borderId="15" xfId="0" applyNumberFormat="1" applyFill="1" applyBorder="1" applyAlignment="1">
      <alignment horizontal="center" vertical="center"/>
    </xf>
    <xf numFmtId="167" fontId="1" fillId="2" borderId="5" xfId="12" applyNumberFormat="1" applyFont="1" applyFill="1" applyBorder="1" applyAlignment="1">
      <alignment horizontal="right" vertical="center"/>
    </xf>
    <xf numFmtId="49" fontId="0" fillId="2" borderId="4" xfId="0" applyNumberFormat="1" applyFill="1" applyBorder="1" applyAlignment="1">
      <alignment horizontal="center" vertical="center"/>
    </xf>
    <xf numFmtId="167" fontId="1" fillId="3" borderId="10" xfId="12" applyNumberFormat="1" applyFont="1" applyFill="1" applyBorder="1" applyAlignment="1">
      <alignment horizontal="right" vertical="center"/>
    </xf>
    <xf numFmtId="49" fontId="0" fillId="3" borderId="15" xfId="0" applyNumberFormat="1" applyFill="1" applyBorder="1" applyAlignment="1">
      <alignment horizontal="center" vertical="center"/>
    </xf>
    <xf numFmtId="0" fontId="0" fillId="3" borderId="0" xfId="0" applyFill="1"/>
    <xf numFmtId="167" fontId="1" fillId="3" borderId="16" xfId="12" applyNumberFormat="1" applyFont="1" applyFill="1" applyBorder="1" applyAlignment="1">
      <alignment horizontal="right" vertical="center"/>
    </xf>
    <xf numFmtId="49" fontId="0" fillId="3" borderId="16" xfId="0" applyNumberFormat="1" applyFill="1" applyBorder="1" applyAlignment="1">
      <alignment horizontal="center" vertical="center"/>
    </xf>
    <xf numFmtId="1" fontId="0" fillId="3" borderId="6" xfId="0" applyNumberFormat="1" applyFill="1" applyBorder="1"/>
    <xf numFmtId="167" fontId="1" fillId="3" borderId="4" xfId="12" applyNumberFormat="1" applyFont="1" applyFill="1" applyBorder="1" applyAlignment="1">
      <alignment horizontal="right" vertical="center"/>
    </xf>
    <xf numFmtId="49" fontId="0" fillId="3" borderId="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1" fontId="0" fillId="2" borderId="10" xfId="0" applyNumberFormat="1" applyFill="1" applyBorder="1"/>
    <xf numFmtId="14" fontId="0" fillId="2" borderId="15" xfId="0" applyNumberFormat="1" applyFill="1" applyBorder="1" applyAlignment="1">
      <alignment horizontal="center"/>
    </xf>
    <xf numFmtId="1" fontId="0" fillId="2" borderId="15" xfId="0" applyNumberFormat="1" applyFill="1" applyBorder="1"/>
    <xf numFmtId="2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 applyAlignment="1">
      <alignment horizontal="right" vertical="center"/>
    </xf>
    <xf numFmtId="0" fontId="0" fillId="6" borderId="0" xfId="0" applyFill="1"/>
    <xf numFmtId="49" fontId="0" fillId="3" borderId="10" xfId="0" applyNumberFormat="1" applyFill="1" applyBorder="1" applyAlignment="1">
      <alignment horizontal="center" vertical="center"/>
    </xf>
    <xf numFmtId="14" fontId="0" fillId="3" borderId="5" xfId="0" applyNumberFormat="1" applyFill="1" applyBorder="1"/>
    <xf numFmtId="167" fontId="1" fillId="3" borderId="5" xfId="12" applyNumberFormat="1" applyFont="1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167" fontId="1" fillId="2" borderId="14" xfId="12" applyNumberFormat="1" applyFont="1" applyFill="1" applyBorder="1" applyAlignment="1">
      <alignment horizontal="right" vertical="center"/>
    </xf>
    <xf numFmtId="0" fontId="0" fillId="2" borderId="0" xfId="0" applyFill="1"/>
    <xf numFmtId="167" fontId="1" fillId="2" borderId="16" xfId="12" applyNumberFormat="1" applyFont="1" applyFill="1" applyBorder="1" applyAlignment="1">
      <alignment horizontal="right" vertical="center"/>
    </xf>
    <xf numFmtId="49" fontId="0" fillId="2" borderId="1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167" fontId="1" fillId="3" borderId="14" xfId="12" applyNumberFormat="1" applyFont="1" applyFill="1" applyBorder="1" applyAlignment="1">
      <alignment horizontal="right" vertical="center"/>
    </xf>
    <xf numFmtId="49" fontId="0" fillId="3" borderId="14" xfId="0" applyNumberFormat="1" applyFill="1" applyBorder="1" applyAlignment="1">
      <alignment horizontal="center" vertical="center"/>
    </xf>
    <xf numFmtId="167" fontId="1" fillId="3" borderId="15" xfId="12" applyNumberFormat="1" applyFont="1" applyFill="1" applyBorder="1" applyAlignment="1">
      <alignment horizontal="right" vertical="center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2" borderId="16" xfId="0" applyNumberFormat="1" applyFill="1" applyBorder="1"/>
    <xf numFmtId="0" fontId="0" fillId="2" borderId="15" xfId="0" applyFill="1" applyBorder="1" applyAlignment="1">
      <alignment horizontal="center" vertical="center"/>
    </xf>
    <xf numFmtId="17" fontId="0" fillId="2" borderId="16" xfId="0" applyNumberFormat="1" applyFill="1" applyBorder="1" applyAlignment="1">
      <alignment horizontal="center" vertical="center"/>
    </xf>
    <xf numFmtId="17" fontId="0" fillId="2" borderId="15" xfId="0" applyNumberFormat="1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 vertical="center"/>
    </xf>
    <xf numFmtId="16" fontId="0" fillId="2" borderId="4" xfId="0" applyNumberFormat="1" applyFill="1" applyBorder="1"/>
    <xf numFmtId="167" fontId="1" fillId="2" borderId="6" xfId="12" applyNumberFormat="1" applyFont="1" applyFill="1" applyBorder="1" applyAlignment="1">
      <alignment horizontal="right" vertical="center"/>
    </xf>
    <xf numFmtId="16" fontId="0" fillId="2" borderId="15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/>
    <xf numFmtId="167" fontId="1" fillId="2" borderId="15" xfId="12" applyNumberFormat="1" applyFont="1" applyFill="1" applyBorder="1"/>
    <xf numFmtId="167" fontId="1" fillId="3" borderId="15" xfId="12" applyNumberFormat="1" applyFont="1" applyFill="1" applyBorder="1"/>
    <xf numFmtId="17" fontId="0" fillId="3" borderId="15" xfId="0" applyNumberFormat="1" applyFill="1" applyBorder="1"/>
    <xf numFmtId="14" fontId="0" fillId="3" borderId="9" xfId="0" applyNumberFormat="1" applyFill="1" applyBorder="1"/>
    <xf numFmtId="0" fontId="0" fillId="3" borderId="16" xfId="0" applyFill="1" applyBorder="1"/>
    <xf numFmtId="167" fontId="1" fillId="3" borderId="16" xfId="12" applyNumberFormat="1" applyFont="1" applyFill="1" applyBorder="1"/>
    <xf numFmtId="14" fontId="0" fillId="3" borderId="18" xfId="0" applyNumberFormat="1" applyFill="1" applyBorder="1"/>
    <xf numFmtId="0" fontId="0" fillId="3" borderId="5" xfId="0" applyFill="1" applyBorder="1"/>
    <xf numFmtId="167" fontId="1" fillId="3" borderId="5" xfId="12" applyNumberFormat="1" applyFont="1" applyFill="1" applyBorder="1"/>
    <xf numFmtId="0" fontId="0" fillId="6" borderId="0" xfId="0" applyFill="1" applyAlignment="1">
      <alignment horizontal="center"/>
    </xf>
    <xf numFmtId="14" fontId="0" fillId="6" borderId="0" xfId="0" applyNumberFormat="1" applyFill="1"/>
    <xf numFmtId="165" fontId="1" fillId="6" borderId="0" xfId="12" applyFont="1" applyFill="1" applyBorder="1"/>
    <xf numFmtId="14" fontId="0" fillId="0" borderId="0" xfId="0" applyNumberFormat="1"/>
    <xf numFmtId="165" fontId="1" fillId="0" borderId="0" xfId="12" applyFont="1" applyBorder="1"/>
    <xf numFmtId="165" fontId="1" fillId="0" borderId="0" xfId="12" applyFont="1"/>
    <xf numFmtId="0" fontId="7" fillId="0" borderId="1" xfId="0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168" fontId="2" fillId="0" borderId="1" xfId="2" applyNumberFormat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167" fontId="0" fillId="0" borderId="0" xfId="0" applyNumberFormat="1"/>
    <xf numFmtId="2" fontId="2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5" borderId="22" xfId="3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 wrapText="1"/>
    </xf>
    <xf numFmtId="9" fontId="0" fillId="0" borderId="0" xfId="13" applyFont="1"/>
    <xf numFmtId="4" fontId="1" fillId="0" borderId="0" xfId="16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 vertical="center" indent="1"/>
    </xf>
    <xf numFmtId="0" fontId="4" fillId="9" borderId="22" xfId="0" applyFont="1" applyFill="1" applyBorder="1" applyAlignment="1">
      <alignment horizontal="center" vertical="center" wrapText="1"/>
    </xf>
    <xf numFmtId="0" fontId="7" fillId="9" borderId="22" xfId="0" applyFont="1" applyFill="1" applyBorder="1" applyAlignment="1">
      <alignment horizontal="center" vertical="center" wrapText="1"/>
    </xf>
    <xf numFmtId="4" fontId="0" fillId="9" borderId="22" xfId="0" applyNumberFormat="1" applyFill="1" applyBorder="1" applyAlignment="1">
      <alignment horizontal="center" vertical="center"/>
    </xf>
    <xf numFmtId="3" fontId="0" fillId="9" borderId="22" xfId="0" applyNumberFormat="1" applyFill="1" applyBorder="1" applyAlignment="1">
      <alignment horizontal="center" vertical="center"/>
    </xf>
    <xf numFmtId="2" fontId="0" fillId="9" borderId="22" xfId="0" applyNumberFormat="1" applyFill="1" applyBorder="1" applyAlignment="1">
      <alignment horizontal="center" vertical="center"/>
    </xf>
    <xf numFmtId="2" fontId="4" fillId="9" borderId="22" xfId="0" applyNumberFormat="1" applyFont="1" applyFill="1" applyBorder="1" applyAlignment="1">
      <alignment horizontal="center" vertical="center"/>
    </xf>
    <xf numFmtId="0" fontId="0" fillId="10" borderId="0" xfId="0" applyFill="1"/>
    <xf numFmtId="14" fontId="0" fillId="10" borderId="0" xfId="0" applyNumberFormat="1" applyFill="1"/>
    <xf numFmtId="1" fontId="4" fillId="9" borderId="22" xfId="0" applyNumberFormat="1" applyFont="1" applyFill="1" applyBorder="1" applyAlignment="1">
      <alignment horizontal="center" vertical="center"/>
    </xf>
    <xf numFmtId="9" fontId="4" fillId="9" borderId="22" xfId="13" applyFont="1" applyFill="1" applyBorder="1" applyAlignment="1">
      <alignment horizontal="center" vertical="center"/>
    </xf>
    <xf numFmtId="17" fontId="7" fillId="9" borderId="22" xfId="0" applyNumberFormat="1" applyFont="1" applyFill="1" applyBorder="1" applyAlignment="1">
      <alignment horizontal="center" vertical="center" wrapText="1"/>
    </xf>
    <xf numFmtId="0" fontId="4" fillId="9" borderId="29" xfId="0" applyFont="1" applyFill="1" applyBorder="1" applyAlignment="1">
      <alignment horizontal="center" vertical="center" wrapText="1"/>
    </xf>
    <xf numFmtId="4" fontId="0" fillId="9" borderId="31" xfId="0" applyNumberFormat="1" applyFill="1" applyBorder="1" applyAlignment="1">
      <alignment horizontal="center" vertical="center"/>
    </xf>
    <xf numFmtId="3" fontId="0" fillId="9" borderId="31" xfId="0" applyNumberFormat="1" applyFill="1" applyBorder="1" applyAlignment="1">
      <alignment horizontal="center" vertical="center"/>
    </xf>
    <xf numFmtId="2" fontId="0" fillId="9" borderId="31" xfId="0" applyNumberFormat="1" applyFill="1" applyBorder="1" applyAlignment="1">
      <alignment horizontal="center" vertical="center"/>
    </xf>
    <xf numFmtId="2" fontId="4" fillId="9" borderId="31" xfId="0" applyNumberFormat="1" applyFont="1" applyFill="1" applyBorder="1" applyAlignment="1">
      <alignment horizontal="center" vertical="center"/>
    </xf>
    <xf numFmtId="0" fontId="4" fillId="9" borderId="33" xfId="0" applyFont="1" applyFill="1" applyBorder="1" applyAlignment="1">
      <alignment horizontal="center" vertical="center" wrapText="1"/>
    </xf>
    <xf numFmtId="4" fontId="0" fillId="9" borderId="34" xfId="0" applyNumberFormat="1" applyFill="1" applyBorder="1" applyAlignment="1">
      <alignment horizontal="center" vertical="center"/>
    </xf>
    <xf numFmtId="3" fontId="0" fillId="9" borderId="34" xfId="0" applyNumberFormat="1" applyFill="1" applyBorder="1" applyAlignment="1">
      <alignment horizontal="center" vertical="center"/>
    </xf>
    <xf numFmtId="2" fontId="0" fillId="9" borderId="34" xfId="0" applyNumberFormat="1" applyFill="1" applyBorder="1" applyAlignment="1">
      <alignment horizontal="center" vertical="center"/>
    </xf>
    <xf numFmtId="2" fontId="4" fillId="9" borderId="34" xfId="0" applyNumberFormat="1" applyFont="1" applyFill="1" applyBorder="1" applyAlignment="1">
      <alignment horizontal="center" vertical="center"/>
    </xf>
    <xf numFmtId="2" fontId="4" fillId="12" borderId="34" xfId="0" applyNumberFormat="1" applyFont="1" applyFill="1" applyBorder="1" applyAlignment="1">
      <alignment horizontal="center" vertical="center"/>
    </xf>
    <xf numFmtId="0" fontId="10" fillId="7" borderId="28" xfId="0" applyFont="1" applyFill="1" applyBorder="1" applyAlignment="1">
      <alignment horizontal="center" vertical="center" wrapText="1"/>
    </xf>
    <xf numFmtId="0" fontId="5" fillId="5" borderId="28" xfId="3" applyFont="1" applyFill="1" applyBorder="1" applyAlignment="1">
      <alignment horizontal="center" vertical="center" wrapText="1"/>
    </xf>
    <xf numFmtId="169" fontId="4" fillId="9" borderId="32" xfId="13" applyNumberFormat="1" applyFont="1" applyFill="1" applyBorder="1" applyAlignment="1">
      <alignment horizontal="center" vertical="center"/>
    </xf>
    <xf numFmtId="169" fontId="4" fillId="9" borderId="35" xfId="13" applyNumberFormat="1" applyFont="1" applyFill="1" applyBorder="1" applyAlignment="1">
      <alignment horizontal="center" vertical="center"/>
    </xf>
    <xf numFmtId="2" fontId="4" fillId="10" borderId="31" xfId="0" applyNumberFormat="1" applyFont="1" applyFill="1" applyBorder="1" applyAlignment="1">
      <alignment horizontal="center" vertical="center"/>
    </xf>
    <xf numFmtId="2" fontId="4" fillId="10" borderId="22" xfId="0" applyNumberFormat="1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1" fillId="8" borderId="23" xfId="0" applyFont="1" applyFill="1" applyBorder="1" applyAlignment="1">
      <alignment horizontal="center" vertical="center" wrapText="1"/>
    </xf>
    <xf numFmtId="0" fontId="11" fillId="8" borderId="24" xfId="0" applyFont="1" applyFill="1" applyBorder="1" applyAlignment="1">
      <alignment horizontal="center" vertical="center" wrapText="1"/>
    </xf>
    <xf numFmtId="10" fontId="11" fillId="8" borderId="26" xfId="0" applyNumberFormat="1" applyFont="1" applyFill="1" applyBorder="1" applyAlignment="1">
      <alignment horizontal="center" vertical="center" wrapText="1"/>
    </xf>
    <xf numFmtId="10" fontId="11" fillId="8" borderId="27" xfId="0" applyNumberFormat="1" applyFont="1" applyFill="1" applyBorder="1" applyAlignment="1">
      <alignment horizontal="center" vertical="center" wrapText="1"/>
    </xf>
    <xf numFmtId="0" fontId="13" fillId="11" borderId="25" xfId="0" applyFont="1" applyFill="1" applyBorder="1" applyAlignment="1">
      <alignment horizontal="center" vertical="center"/>
    </xf>
    <xf numFmtId="0" fontId="7" fillId="9" borderId="30" xfId="0" applyFont="1" applyFill="1" applyBorder="1" applyAlignment="1">
      <alignment horizontal="center" vertical="center" wrapText="1"/>
    </xf>
    <xf numFmtId="0" fontId="7" fillId="9" borderId="34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7">
    <cellStyle name="Millares" xfId="16" builtinId="3"/>
    <cellStyle name="Millares 2" xfId="11" xr:uid="{00000000-0005-0000-0000-000001000000}"/>
    <cellStyle name="Moneda 3" xfId="12" xr:uid="{00000000-0005-0000-0000-000002000000}"/>
    <cellStyle name="Normal" xfId="0" builtinId="0"/>
    <cellStyle name="Normal 100" xfId="2" xr:uid="{00000000-0005-0000-0000-000004000000}"/>
    <cellStyle name="Normal 12" xfId="15" xr:uid="{00000000-0005-0000-0000-000005000000}"/>
    <cellStyle name="Normal 14 2" xfId="14" xr:uid="{00000000-0005-0000-0000-000006000000}"/>
    <cellStyle name="Normal 17" xfId="6" xr:uid="{00000000-0005-0000-0000-000007000000}"/>
    <cellStyle name="Normal 2" xfId="3" xr:uid="{00000000-0005-0000-0000-000008000000}"/>
    <cellStyle name="Normal 2 2" xfId="4" xr:uid="{00000000-0005-0000-0000-000009000000}"/>
    <cellStyle name="Normal 2 2 3" xfId="5" xr:uid="{00000000-0005-0000-0000-00000A000000}"/>
    <cellStyle name="Normal 2 7" xfId="8" xr:uid="{00000000-0005-0000-0000-00000B000000}"/>
    <cellStyle name="Normal 250 2" xfId="1" xr:uid="{00000000-0005-0000-0000-00000C000000}"/>
    <cellStyle name="Normal 4 5" xfId="9" xr:uid="{00000000-0005-0000-0000-00000D000000}"/>
    <cellStyle name="Porcentaje" xfId="13" builtinId="5"/>
    <cellStyle name="Porcentaje 2" xfId="7" xr:uid="{00000000-0005-0000-0000-00000F000000}"/>
    <cellStyle name="Porcentaje 3 2" xfId="10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571501</xdr:colOff>
      <xdr:row>14</xdr:row>
      <xdr:rowOff>190501</xdr:rowOff>
    </xdr:from>
    <xdr:to>
      <xdr:col>7</xdr:col>
      <xdr:colOff>675914</xdr:colOff>
      <xdr:row>22</xdr:row>
      <xdr:rowOff>40692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7BEB37-6DF9-D406-8FDD-AF84EDE20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1" y="4441032"/>
          <a:ext cx="3096057" cy="1505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345281</xdr:colOff>
      <xdr:row>11</xdr:row>
      <xdr:rowOff>142874</xdr:rowOff>
    </xdr:from>
    <xdr:to>
      <xdr:col>16</xdr:col>
      <xdr:colOff>206368</xdr:colOff>
      <xdr:row>22</xdr:row>
      <xdr:rowOff>114064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3AAE0B-D40A-4F70-A6E8-900FF2C11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0531" y="3274218"/>
          <a:ext cx="6409524" cy="1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345281</xdr:colOff>
      <xdr:row>9</xdr:row>
      <xdr:rowOff>23811</xdr:rowOff>
    </xdr:from>
    <xdr:to>
      <xdr:col>8</xdr:col>
      <xdr:colOff>761113</xdr:colOff>
      <xdr:row>26</xdr:row>
      <xdr:rowOff>118686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9DD6F2-89C4-4A67-9C59-FC07649A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1" y="2821780"/>
          <a:ext cx="7095238" cy="30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showGridLines="0" tabSelected="1" zoomScale="80" zoomScaleNormal="80" workbookViewId="0">
      <selection activeCell="H6" sqref="H6"/>
    </sheetView>
  </sheetViews>
  <sheetFormatPr baseColWidth="10" defaultRowHeight="14.5" x14ac:dyDescent="0.35"/>
  <cols>
    <col min="1" max="1" width="9.1796875" bestFit="1" customWidth="1"/>
    <col min="2" max="2" width="14.1796875" customWidth="1"/>
    <col min="3" max="3" width="15.453125" customWidth="1"/>
    <col min="4" max="4" width="10.81640625" customWidth="1"/>
    <col min="5" max="5" width="8.26953125" bestFit="1" customWidth="1"/>
    <col min="6" max="6" width="12.54296875" customWidth="1"/>
    <col min="7" max="7" width="13.26953125" customWidth="1"/>
    <col min="8" max="8" width="15.7265625" customWidth="1"/>
    <col min="9" max="9" width="19.1796875" customWidth="1"/>
    <col min="10" max="10" width="12.54296875" customWidth="1"/>
    <col min="12" max="12" width="9.81640625" customWidth="1"/>
    <col min="13" max="13" width="10.81640625" customWidth="1"/>
  </cols>
  <sheetData>
    <row r="1" spans="1:13" ht="27.75" customHeight="1" x14ac:dyDescent="0.35">
      <c r="A1" s="144" t="s">
        <v>72</v>
      </c>
      <c r="B1" s="144">
        <v>820</v>
      </c>
      <c r="C1" s="145">
        <v>45299</v>
      </c>
      <c r="D1" s="144" t="s">
        <v>74</v>
      </c>
      <c r="E1" s="144"/>
      <c r="F1" s="144"/>
      <c r="L1" s="167" t="s">
        <v>79</v>
      </c>
      <c r="M1" s="168"/>
    </row>
    <row r="2" spans="1:13" ht="27.75" customHeight="1" x14ac:dyDescent="0.35">
      <c r="L2" s="169">
        <f>4.5%+1%</f>
        <v>5.5E-2</v>
      </c>
      <c r="M2" s="170"/>
    </row>
    <row r="3" spans="1:13" ht="27.75" customHeight="1" x14ac:dyDescent="0.35">
      <c r="A3" s="171" t="s">
        <v>82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</row>
    <row r="4" spans="1:13" ht="27.75" customHeight="1" thickBot="1" x14ac:dyDescent="0.4">
      <c r="A4" s="160" t="s">
        <v>71</v>
      </c>
      <c r="B4" s="160" t="s">
        <v>69</v>
      </c>
      <c r="C4" s="161" t="s">
        <v>85</v>
      </c>
      <c r="D4" s="161" t="s">
        <v>75</v>
      </c>
      <c r="E4" s="161" t="s">
        <v>78</v>
      </c>
      <c r="F4" s="161" t="s">
        <v>84</v>
      </c>
      <c r="G4" s="161" t="s">
        <v>76</v>
      </c>
      <c r="H4" s="161" t="s">
        <v>67</v>
      </c>
      <c r="I4" s="161" t="s">
        <v>0</v>
      </c>
      <c r="J4" s="161" t="s">
        <v>80</v>
      </c>
      <c r="K4" s="161" t="s">
        <v>68</v>
      </c>
      <c r="L4" s="161" t="s">
        <v>70</v>
      </c>
      <c r="M4" s="161" t="s">
        <v>70</v>
      </c>
    </row>
    <row r="5" spans="1:13" ht="27.75" customHeight="1" x14ac:dyDescent="0.35">
      <c r="A5" s="149"/>
      <c r="B5" s="172" t="s">
        <v>89</v>
      </c>
      <c r="C5" s="150">
        <v>1.51</v>
      </c>
      <c r="D5" s="151">
        <v>500</v>
      </c>
      <c r="E5" s="150"/>
      <c r="F5" s="152">
        <v>0.09</v>
      </c>
      <c r="G5" s="153">
        <f>+C5+F5+E5</f>
        <v>1.6</v>
      </c>
      <c r="H5" s="153">
        <v>4.12</v>
      </c>
      <c r="I5" s="153">
        <f>+H5/G5</f>
        <v>2.5749999999999997</v>
      </c>
      <c r="J5" s="151">
        <f>D5*G5</f>
        <v>800</v>
      </c>
      <c r="K5" s="151">
        <f>H5*D5</f>
        <v>2060</v>
      </c>
      <c r="L5" s="151">
        <f>ROUND(K5-J5-$L$2*K5,0)</f>
        <v>1147</v>
      </c>
      <c r="M5" s="162">
        <f>L5/K5</f>
        <v>0.55679611650485439</v>
      </c>
    </row>
    <row r="6" spans="1:13" ht="27.75" customHeight="1" thickBot="1" x14ac:dyDescent="0.4">
      <c r="A6" s="154"/>
      <c r="B6" s="173"/>
      <c r="C6" s="155">
        <f>+C5</f>
        <v>1.51</v>
      </c>
      <c r="D6" s="156">
        <v>500</v>
      </c>
      <c r="E6" s="155"/>
      <c r="F6" s="157">
        <v>0.09</v>
      </c>
      <c r="G6" s="158">
        <f>+C6+F6+E6</f>
        <v>1.6</v>
      </c>
      <c r="H6" s="159">
        <v>2.9</v>
      </c>
      <c r="I6" s="158">
        <f>+H6/G6</f>
        <v>1.8124999999999998</v>
      </c>
      <c r="J6" s="156">
        <f t="shared" ref="J6:J8" si="0">D6*G6</f>
        <v>800</v>
      </c>
      <c r="K6" s="156">
        <f t="shared" ref="K6:K8" si="1">H6*D6</f>
        <v>1450</v>
      </c>
      <c r="L6" s="156">
        <f t="shared" ref="L6:L8" si="2">ROUND(K6-J6-$L$2*K6,0)</f>
        <v>570</v>
      </c>
      <c r="M6" s="163">
        <f t="shared" ref="M6:M8" si="3">L6/K6</f>
        <v>0.39310344827586208</v>
      </c>
    </row>
    <row r="7" spans="1:13" ht="27.75" customHeight="1" x14ac:dyDescent="0.35">
      <c r="A7" s="149"/>
      <c r="B7" s="172" t="s">
        <v>90</v>
      </c>
      <c r="C7" s="150">
        <v>2.1800000000000002</v>
      </c>
      <c r="D7" s="151">
        <v>500</v>
      </c>
      <c r="E7" s="150"/>
      <c r="F7" s="152">
        <v>0.09</v>
      </c>
      <c r="G7" s="153">
        <f t="shared" ref="G7" si="4">+C7+F7+E7</f>
        <v>2.27</v>
      </c>
      <c r="H7" s="164">
        <v>3.96</v>
      </c>
      <c r="I7" s="153">
        <f t="shared" ref="I6:I8" si="5">+H7/G7</f>
        <v>1.7444933920704846</v>
      </c>
      <c r="J7" s="151">
        <f t="shared" si="0"/>
        <v>1135</v>
      </c>
      <c r="K7" s="151">
        <f t="shared" si="1"/>
        <v>1980</v>
      </c>
      <c r="L7" s="151">
        <f t="shared" si="2"/>
        <v>736</v>
      </c>
      <c r="M7" s="162">
        <f t="shared" si="3"/>
        <v>0.37171717171717172</v>
      </c>
    </row>
    <row r="8" spans="1:13" ht="27.75" customHeight="1" thickBot="1" x14ac:dyDescent="0.4">
      <c r="A8" s="154"/>
      <c r="B8" s="173"/>
      <c r="C8" s="155">
        <f>+C7</f>
        <v>2.1800000000000002</v>
      </c>
      <c r="D8" s="156">
        <v>500</v>
      </c>
      <c r="E8" s="155"/>
      <c r="F8" s="157">
        <f>+F5</f>
        <v>0.09</v>
      </c>
      <c r="G8" s="158">
        <f>+C8+F8+E8</f>
        <v>2.27</v>
      </c>
      <c r="H8" s="158">
        <v>3.6</v>
      </c>
      <c r="I8" s="158">
        <f t="shared" si="5"/>
        <v>1.5859030837004406</v>
      </c>
      <c r="J8" s="156">
        <f t="shared" si="0"/>
        <v>1135</v>
      </c>
      <c r="K8" s="156">
        <f t="shared" si="1"/>
        <v>1800</v>
      </c>
      <c r="L8" s="156">
        <f t="shared" si="2"/>
        <v>566</v>
      </c>
      <c r="M8" s="163">
        <f t="shared" si="3"/>
        <v>0.31444444444444447</v>
      </c>
    </row>
    <row r="9" spans="1:13" s="76" customFormat="1" ht="27.75" customHeight="1" x14ac:dyDescent="0.35">
      <c r="A9" s="166" t="s">
        <v>83</v>
      </c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</row>
    <row r="10" spans="1:13" s="76" customFormat="1" ht="27.75" customHeight="1" x14ac:dyDescent="0.35">
      <c r="A10" s="134"/>
      <c r="B10" s="134" t="s">
        <v>69</v>
      </c>
      <c r="C10" s="133" t="s">
        <v>77</v>
      </c>
      <c r="D10" s="133" t="s">
        <v>75</v>
      </c>
      <c r="E10" s="133" t="s">
        <v>78</v>
      </c>
      <c r="F10" s="133" t="s">
        <v>73</v>
      </c>
      <c r="G10" s="133" t="s">
        <v>76</v>
      </c>
      <c r="H10" s="133" t="s">
        <v>81</v>
      </c>
      <c r="I10" s="133" t="s">
        <v>87</v>
      </c>
      <c r="J10" s="133" t="s">
        <v>88</v>
      </c>
      <c r="K10" s="133"/>
      <c r="L10" s="133"/>
      <c r="M10" s="133"/>
    </row>
    <row r="11" spans="1:13" ht="27.75" customHeight="1" x14ac:dyDescent="0.35">
      <c r="A11" s="138" t="s">
        <v>91</v>
      </c>
      <c r="B11" s="148" t="s">
        <v>90</v>
      </c>
      <c r="C11" s="148">
        <v>45383</v>
      </c>
      <c r="D11" s="146"/>
      <c r="E11" s="140"/>
      <c r="F11" s="142"/>
      <c r="G11" s="143"/>
      <c r="H11" s="165">
        <v>3.96</v>
      </c>
      <c r="I11" s="147"/>
      <c r="J11" s="147"/>
      <c r="K11" s="141"/>
      <c r="L11" s="141"/>
      <c r="M11" s="141"/>
    </row>
    <row r="12" spans="1:13" ht="27.75" customHeight="1" x14ac:dyDescent="0.35">
      <c r="A12" s="138" t="s">
        <v>86</v>
      </c>
      <c r="B12" s="148" t="s">
        <v>89</v>
      </c>
      <c r="C12" s="148">
        <v>45200</v>
      </c>
      <c r="D12" s="146"/>
      <c r="E12" s="140"/>
      <c r="F12" s="142"/>
      <c r="G12" s="143"/>
      <c r="H12" s="143">
        <v>4.12</v>
      </c>
      <c r="I12" s="147"/>
      <c r="J12" s="147"/>
      <c r="K12" s="141"/>
      <c r="L12" s="141"/>
      <c r="M12" s="141"/>
    </row>
    <row r="13" spans="1:13" ht="27.75" customHeight="1" x14ac:dyDescent="0.35">
      <c r="A13" s="138" t="s">
        <v>93</v>
      </c>
      <c r="B13" s="139" t="s">
        <v>92</v>
      </c>
      <c r="C13" s="148">
        <v>45170</v>
      </c>
      <c r="D13" s="146"/>
      <c r="E13" s="140"/>
      <c r="F13" s="142"/>
      <c r="G13" s="143"/>
      <c r="H13" s="143">
        <v>4.28</v>
      </c>
      <c r="I13" s="147"/>
      <c r="J13" s="141"/>
      <c r="K13" s="141"/>
      <c r="L13" s="141"/>
      <c r="M13" s="141"/>
    </row>
    <row r="14" spans="1:13" ht="25.5" customHeight="1" x14ac:dyDescent="0.35">
      <c r="H14" s="137"/>
      <c r="I14" s="136"/>
    </row>
    <row r="15" spans="1:13" ht="25.5" customHeight="1" x14ac:dyDescent="0.35">
      <c r="H15" s="137"/>
      <c r="I15" s="136"/>
    </row>
    <row r="16" spans="1:13" x14ac:dyDescent="0.35">
      <c r="H16" s="137"/>
      <c r="I16" s="136"/>
      <c r="J16" s="135"/>
    </row>
    <row r="17" spans="8:9" x14ac:dyDescent="0.35">
      <c r="H17" s="137"/>
      <c r="I17" s="136"/>
    </row>
    <row r="18" spans="8:9" x14ac:dyDescent="0.35">
      <c r="H18" s="137"/>
      <c r="I18" s="136"/>
    </row>
    <row r="19" spans="8:9" x14ac:dyDescent="0.35">
      <c r="H19" s="137"/>
      <c r="I19" s="136"/>
    </row>
    <row r="20" spans="8:9" x14ac:dyDescent="0.35">
      <c r="H20" s="137"/>
      <c r="I20" s="136"/>
    </row>
  </sheetData>
  <mergeCells count="6">
    <mergeCell ref="A9:M9"/>
    <mergeCell ref="L1:M1"/>
    <mergeCell ref="L2:M2"/>
    <mergeCell ref="A3:M3"/>
    <mergeCell ref="B5:B6"/>
    <mergeCell ref="B7:B8"/>
  </mergeCells>
  <phoneticPr fontId="1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J20"/>
  <sheetViews>
    <sheetView showGridLines="0" zoomScale="80" zoomScaleNormal="80" workbookViewId="0">
      <pane ySplit="1" topLeftCell="A2" activePane="bottomLeft" state="frozen"/>
      <selection pane="bottomLeft" activeCell="H5" sqref="H5"/>
    </sheetView>
  </sheetViews>
  <sheetFormatPr baseColWidth="10" defaultColWidth="9.1796875" defaultRowHeight="12.5" x14ac:dyDescent="0.35"/>
  <cols>
    <col min="1" max="1" width="15.26953125" style="41" bestFit="1" customWidth="1"/>
    <col min="2" max="6" width="13.81640625" style="41" customWidth="1"/>
    <col min="7" max="7" width="1" style="41" customWidth="1"/>
    <col min="8" max="8" width="14.1796875" style="41" customWidth="1"/>
    <col min="9" max="9" width="15" style="41" customWidth="1"/>
    <col min="10" max="10" width="11.81640625" style="41" customWidth="1"/>
    <col min="11" max="14" width="9.1796875" style="41" customWidth="1"/>
    <col min="15" max="15" width="11.81640625" style="41" customWidth="1"/>
    <col min="16" max="16" width="9.1796875" style="41" customWidth="1"/>
    <col min="17" max="17" width="10.81640625" style="41" customWidth="1"/>
    <col min="18" max="18" width="1.453125" style="41" customWidth="1"/>
    <col min="19" max="19" width="2.453125" style="41" customWidth="1"/>
    <col min="20" max="21" width="10.7265625" style="41" customWidth="1"/>
    <col min="22" max="22" width="3" style="41" customWidth="1"/>
    <col min="23" max="24" width="12.7265625" style="41" customWidth="1"/>
    <col min="25" max="25" width="3" style="41" customWidth="1"/>
    <col min="26" max="27" width="10.81640625" style="41" customWidth="1"/>
    <col min="28" max="28" width="3" style="41" customWidth="1"/>
    <col min="29" max="29" width="11.81640625" style="41" customWidth="1"/>
    <col min="30" max="30" width="3" style="41" customWidth="1"/>
    <col min="31" max="34" width="9.26953125" style="41" customWidth="1"/>
    <col min="35" max="35" width="2.453125" style="41" customWidth="1"/>
    <col min="36" max="39" width="9.1796875" style="41"/>
    <col min="40" max="40" width="4.26953125" style="41" customWidth="1"/>
    <col min="41" max="16384" width="9.1796875" style="41"/>
  </cols>
  <sheetData>
    <row r="1" spans="1:10" x14ac:dyDescent="0.35">
      <c r="B1" s="42"/>
    </row>
    <row r="3" spans="1:10" ht="81.75" customHeight="1" x14ac:dyDescent="0.35">
      <c r="A3" s="128" t="s">
        <v>21</v>
      </c>
      <c r="B3" s="128" t="s">
        <v>1</v>
      </c>
      <c r="C3" s="128" t="s">
        <v>22</v>
      </c>
      <c r="D3" s="128" t="s">
        <v>23</v>
      </c>
      <c r="E3" s="128" t="s">
        <v>0</v>
      </c>
      <c r="F3" s="128" t="s">
        <v>24</v>
      </c>
      <c r="H3" s="128" t="s">
        <v>60</v>
      </c>
      <c r="I3" s="128" t="s">
        <v>25</v>
      </c>
      <c r="J3" s="128" t="s">
        <v>61</v>
      </c>
    </row>
    <row r="4" spans="1:10" ht="21" customHeight="1" x14ac:dyDescent="0.35">
      <c r="A4" s="125" t="s">
        <v>63</v>
      </c>
      <c r="B4" s="50">
        <v>3.45</v>
      </c>
      <c r="C4" s="49">
        <v>0.14000000000000001</v>
      </c>
      <c r="D4" s="130">
        <f>C4+B4</f>
        <v>3.5900000000000003</v>
      </c>
      <c r="E4" s="51">
        <f>F4/D4</f>
        <v>1.8774373259052923</v>
      </c>
      <c r="F4" s="52">
        <v>6.74</v>
      </c>
      <c r="G4" s="126"/>
      <c r="H4" s="53">
        <v>250</v>
      </c>
      <c r="I4" s="53">
        <f>H4*D4</f>
        <v>897.50000000000011</v>
      </c>
      <c r="J4" s="53">
        <f>H4*F4</f>
        <v>1685</v>
      </c>
    </row>
    <row r="5" spans="1:10" ht="21" customHeight="1" x14ac:dyDescent="0.35">
      <c r="A5" s="125" t="s">
        <v>64</v>
      </c>
      <c r="B5" s="50">
        <v>3.3</v>
      </c>
      <c r="C5" s="49">
        <f>C4</f>
        <v>0.14000000000000001</v>
      </c>
      <c r="D5" s="130">
        <f>C5+B5</f>
        <v>3.44</v>
      </c>
      <c r="E5" s="51">
        <f>F5/D5</f>
        <v>2.0156976744186048</v>
      </c>
      <c r="F5" s="52">
        <v>6.9340000000000002</v>
      </c>
      <c r="G5" s="126"/>
      <c r="H5" s="53">
        <v>70</v>
      </c>
      <c r="I5" s="53">
        <f>H5*D5</f>
        <v>240.79999999999998</v>
      </c>
      <c r="J5" s="53">
        <f>H5*F5</f>
        <v>485.38</v>
      </c>
    </row>
    <row r="6" spans="1:10" ht="19.5" customHeight="1" x14ac:dyDescent="0.35">
      <c r="A6" s="126" t="s">
        <v>65</v>
      </c>
      <c r="B6" s="126">
        <v>3.02</v>
      </c>
      <c r="C6" s="127">
        <f>C4</f>
        <v>0.14000000000000001</v>
      </c>
      <c r="D6" s="130">
        <f>C6+B6</f>
        <v>3.16</v>
      </c>
      <c r="E6" s="51">
        <f>F6/D6</f>
        <v>2.1518987341772151</v>
      </c>
      <c r="F6" s="52">
        <v>6.8</v>
      </c>
      <c r="G6" s="126"/>
      <c r="H6" s="53">
        <v>70</v>
      </c>
      <c r="I6" s="53">
        <f>H6*D6</f>
        <v>221.20000000000002</v>
      </c>
      <c r="J6" s="53">
        <f>H6*F6</f>
        <v>476</v>
      </c>
    </row>
    <row r="7" spans="1:10" ht="25" x14ac:dyDescent="0.35">
      <c r="A7" s="41" t="s">
        <v>66</v>
      </c>
      <c r="F7" s="54"/>
    </row>
    <row r="16" spans="1:10" x14ac:dyDescent="0.35">
      <c r="E16" s="174"/>
      <c r="F16" s="175"/>
    </row>
    <row r="17" spans="5:6" x14ac:dyDescent="0.35">
      <c r="E17" s="174"/>
      <c r="F17" s="175"/>
    </row>
    <row r="18" spans="5:6" ht="14.5" x14ac:dyDescent="0.35">
      <c r="E18" s="131"/>
      <c r="F18" s="132"/>
    </row>
    <row r="19" spans="5:6" ht="14.5" x14ac:dyDescent="0.35">
      <c r="E19" s="131"/>
      <c r="F19" s="132"/>
    </row>
    <row r="20" spans="5:6" ht="14.5" x14ac:dyDescent="0.35">
      <c r="E20" s="131"/>
      <c r="F20" s="132"/>
    </row>
  </sheetData>
  <mergeCells count="2">
    <mergeCell ref="E16:E17"/>
    <mergeCell ref="F16:F17"/>
  </mergeCells>
  <conditionalFormatting sqref="E4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"/>
  <sheetViews>
    <sheetView topLeftCell="B1" workbookViewId="0">
      <selection activeCell="M18" sqref="M18"/>
    </sheetView>
  </sheetViews>
  <sheetFormatPr baseColWidth="10" defaultRowHeight="14.5" x14ac:dyDescent="0.35"/>
  <cols>
    <col min="1" max="1" width="11.453125" hidden="1" customWidth="1"/>
    <col min="2" max="2" width="5.1796875" style="43" bestFit="1" customWidth="1"/>
    <col min="6" max="6" width="11.453125" style="43"/>
    <col min="7" max="7" width="13.7265625" bestFit="1" customWidth="1"/>
    <col min="8" max="8" width="13.26953125" customWidth="1"/>
    <col min="9" max="9" width="14.81640625" style="124" bestFit="1" customWidth="1"/>
    <col min="10" max="10" width="12.7265625" bestFit="1" customWidth="1"/>
    <col min="257" max="257" width="0" hidden="1" customWidth="1"/>
    <col min="258" max="258" width="5.1796875" bestFit="1" customWidth="1"/>
    <col min="263" max="263" width="13.7265625" bestFit="1" customWidth="1"/>
    <col min="264" max="264" width="13.26953125" customWidth="1"/>
    <col min="265" max="265" width="14.81640625" bestFit="1" customWidth="1"/>
    <col min="266" max="266" width="12.7265625" bestFit="1" customWidth="1"/>
    <col min="513" max="513" width="0" hidden="1" customWidth="1"/>
    <col min="514" max="514" width="5.1796875" bestFit="1" customWidth="1"/>
    <col min="519" max="519" width="13.7265625" bestFit="1" customWidth="1"/>
    <col min="520" max="520" width="13.26953125" customWidth="1"/>
    <col min="521" max="521" width="14.81640625" bestFit="1" customWidth="1"/>
    <col min="522" max="522" width="12.7265625" bestFit="1" customWidth="1"/>
    <col min="769" max="769" width="0" hidden="1" customWidth="1"/>
    <col min="770" max="770" width="5.1796875" bestFit="1" customWidth="1"/>
    <col min="775" max="775" width="13.7265625" bestFit="1" customWidth="1"/>
    <col min="776" max="776" width="13.26953125" customWidth="1"/>
    <col min="777" max="777" width="14.81640625" bestFit="1" customWidth="1"/>
    <col min="778" max="778" width="12.7265625" bestFit="1" customWidth="1"/>
    <col min="1025" max="1025" width="0" hidden="1" customWidth="1"/>
    <col min="1026" max="1026" width="5.1796875" bestFit="1" customWidth="1"/>
    <col min="1031" max="1031" width="13.7265625" bestFit="1" customWidth="1"/>
    <col min="1032" max="1032" width="13.26953125" customWidth="1"/>
    <col min="1033" max="1033" width="14.81640625" bestFit="1" customWidth="1"/>
    <col min="1034" max="1034" width="12.7265625" bestFit="1" customWidth="1"/>
    <col min="1281" max="1281" width="0" hidden="1" customWidth="1"/>
    <col min="1282" max="1282" width="5.1796875" bestFit="1" customWidth="1"/>
    <col min="1287" max="1287" width="13.7265625" bestFit="1" customWidth="1"/>
    <col min="1288" max="1288" width="13.26953125" customWidth="1"/>
    <col min="1289" max="1289" width="14.81640625" bestFit="1" customWidth="1"/>
    <col min="1290" max="1290" width="12.7265625" bestFit="1" customWidth="1"/>
    <col min="1537" max="1537" width="0" hidden="1" customWidth="1"/>
    <col min="1538" max="1538" width="5.1796875" bestFit="1" customWidth="1"/>
    <col min="1543" max="1543" width="13.7265625" bestFit="1" customWidth="1"/>
    <col min="1544" max="1544" width="13.26953125" customWidth="1"/>
    <col min="1545" max="1545" width="14.81640625" bestFit="1" customWidth="1"/>
    <col min="1546" max="1546" width="12.7265625" bestFit="1" customWidth="1"/>
    <col min="1793" max="1793" width="0" hidden="1" customWidth="1"/>
    <col min="1794" max="1794" width="5.1796875" bestFit="1" customWidth="1"/>
    <col min="1799" max="1799" width="13.7265625" bestFit="1" customWidth="1"/>
    <col min="1800" max="1800" width="13.26953125" customWidth="1"/>
    <col min="1801" max="1801" width="14.81640625" bestFit="1" customWidth="1"/>
    <col min="1802" max="1802" width="12.7265625" bestFit="1" customWidth="1"/>
    <col min="2049" max="2049" width="0" hidden="1" customWidth="1"/>
    <col min="2050" max="2050" width="5.1796875" bestFit="1" customWidth="1"/>
    <col min="2055" max="2055" width="13.7265625" bestFit="1" customWidth="1"/>
    <col min="2056" max="2056" width="13.26953125" customWidth="1"/>
    <col min="2057" max="2057" width="14.81640625" bestFit="1" customWidth="1"/>
    <col min="2058" max="2058" width="12.7265625" bestFit="1" customWidth="1"/>
    <col min="2305" max="2305" width="0" hidden="1" customWidth="1"/>
    <col min="2306" max="2306" width="5.1796875" bestFit="1" customWidth="1"/>
    <col min="2311" max="2311" width="13.7265625" bestFit="1" customWidth="1"/>
    <col min="2312" max="2312" width="13.26953125" customWidth="1"/>
    <col min="2313" max="2313" width="14.81640625" bestFit="1" customWidth="1"/>
    <col min="2314" max="2314" width="12.7265625" bestFit="1" customWidth="1"/>
    <col min="2561" max="2561" width="0" hidden="1" customWidth="1"/>
    <col min="2562" max="2562" width="5.1796875" bestFit="1" customWidth="1"/>
    <col min="2567" max="2567" width="13.7265625" bestFit="1" customWidth="1"/>
    <col min="2568" max="2568" width="13.26953125" customWidth="1"/>
    <col min="2569" max="2569" width="14.81640625" bestFit="1" customWidth="1"/>
    <col min="2570" max="2570" width="12.7265625" bestFit="1" customWidth="1"/>
    <col min="2817" max="2817" width="0" hidden="1" customWidth="1"/>
    <col min="2818" max="2818" width="5.1796875" bestFit="1" customWidth="1"/>
    <col min="2823" max="2823" width="13.7265625" bestFit="1" customWidth="1"/>
    <col min="2824" max="2824" width="13.26953125" customWidth="1"/>
    <col min="2825" max="2825" width="14.81640625" bestFit="1" customWidth="1"/>
    <col min="2826" max="2826" width="12.7265625" bestFit="1" customWidth="1"/>
    <col min="3073" max="3073" width="0" hidden="1" customWidth="1"/>
    <col min="3074" max="3074" width="5.1796875" bestFit="1" customWidth="1"/>
    <col min="3079" max="3079" width="13.7265625" bestFit="1" customWidth="1"/>
    <col min="3080" max="3080" width="13.26953125" customWidth="1"/>
    <col min="3081" max="3081" width="14.81640625" bestFit="1" customWidth="1"/>
    <col min="3082" max="3082" width="12.7265625" bestFit="1" customWidth="1"/>
    <col min="3329" max="3329" width="0" hidden="1" customWidth="1"/>
    <col min="3330" max="3330" width="5.1796875" bestFit="1" customWidth="1"/>
    <col min="3335" max="3335" width="13.7265625" bestFit="1" customWidth="1"/>
    <col min="3336" max="3336" width="13.26953125" customWidth="1"/>
    <col min="3337" max="3337" width="14.81640625" bestFit="1" customWidth="1"/>
    <col min="3338" max="3338" width="12.7265625" bestFit="1" customWidth="1"/>
    <col min="3585" max="3585" width="0" hidden="1" customWidth="1"/>
    <col min="3586" max="3586" width="5.1796875" bestFit="1" customWidth="1"/>
    <col min="3591" max="3591" width="13.7265625" bestFit="1" customWidth="1"/>
    <col min="3592" max="3592" width="13.26953125" customWidth="1"/>
    <col min="3593" max="3593" width="14.81640625" bestFit="1" customWidth="1"/>
    <col min="3594" max="3594" width="12.7265625" bestFit="1" customWidth="1"/>
    <col min="3841" max="3841" width="0" hidden="1" customWidth="1"/>
    <col min="3842" max="3842" width="5.1796875" bestFit="1" customWidth="1"/>
    <col min="3847" max="3847" width="13.7265625" bestFit="1" customWidth="1"/>
    <col min="3848" max="3848" width="13.26953125" customWidth="1"/>
    <col min="3849" max="3849" width="14.81640625" bestFit="1" customWidth="1"/>
    <col min="3850" max="3850" width="12.7265625" bestFit="1" customWidth="1"/>
    <col min="4097" max="4097" width="0" hidden="1" customWidth="1"/>
    <col min="4098" max="4098" width="5.1796875" bestFit="1" customWidth="1"/>
    <col min="4103" max="4103" width="13.7265625" bestFit="1" customWidth="1"/>
    <col min="4104" max="4104" width="13.26953125" customWidth="1"/>
    <col min="4105" max="4105" width="14.81640625" bestFit="1" customWidth="1"/>
    <col min="4106" max="4106" width="12.7265625" bestFit="1" customWidth="1"/>
    <col min="4353" max="4353" width="0" hidden="1" customWidth="1"/>
    <col min="4354" max="4354" width="5.1796875" bestFit="1" customWidth="1"/>
    <col min="4359" max="4359" width="13.7265625" bestFit="1" customWidth="1"/>
    <col min="4360" max="4360" width="13.26953125" customWidth="1"/>
    <col min="4361" max="4361" width="14.81640625" bestFit="1" customWidth="1"/>
    <col min="4362" max="4362" width="12.7265625" bestFit="1" customWidth="1"/>
    <col min="4609" max="4609" width="0" hidden="1" customWidth="1"/>
    <col min="4610" max="4610" width="5.1796875" bestFit="1" customWidth="1"/>
    <col min="4615" max="4615" width="13.7265625" bestFit="1" customWidth="1"/>
    <col min="4616" max="4616" width="13.26953125" customWidth="1"/>
    <col min="4617" max="4617" width="14.81640625" bestFit="1" customWidth="1"/>
    <col min="4618" max="4618" width="12.7265625" bestFit="1" customWidth="1"/>
    <col min="4865" max="4865" width="0" hidden="1" customWidth="1"/>
    <col min="4866" max="4866" width="5.1796875" bestFit="1" customWidth="1"/>
    <col min="4871" max="4871" width="13.7265625" bestFit="1" customWidth="1"/>
    <col min="4872" max="4872" width="13.26953125" customWidth="1"/>
    <col min="4873" max="4873" width="14.81640625" bestFit="1" customWidth="1"/>
    <col min="4874" max="4874" width="12.7265625" bestFit="1" customWidth="1"/>
    <col min="5121" max="5121" width="0" hidden="1" customWidth="1"/>
    <col min="5122" max="5122" width="5.1796875" bestFit="1" customWidth="1"/>
    <col min="5127" max="5127" width="13.7265625" bestFit="1" customWidth="1"/>
    <col min="5128" max="5128" width="13.26953125" customWidth="1"/>
    <col min="5129" max="5129" width="14.81640625" bestFit="1" customWidth="1"/>
    <col min="5130" max="5130" width="12.7265625" bestFit="1" customWidth="1"/>
    <col min="5377" max="5377" width="0" hidden="1" customWidth="1"/>
    <col min="5378" max="5378" width="5.1796875" bestFit="1" customWidth="1"/>
    <col min="5383" max="5383" width="13.7265625" bestFit="1" customWidth="1"/>
    <col min="5384" max="5384" width="13.26953125" customWidth="1"/>
    <col min="5385" max="5385" width="14.81640625" bestFit="1" customWidth="1"/>
    <col min="5386" max="5386" width="12.7265625" bestFit="1" customWidth="1"/>
    <col min="5633" max="5633" width="0" hidden="1" customWidth="1"/>
    <col min="5634" max="5634" width="5.1796875" bestFit="1" customWidth="1"/>
    <col min="5639" max="5639" width="13.7265625" bestFit="1" customWidth="1"/>
    <col min="5640" max="5640" width="13.26953125" customWidth="1"/>
    <col min="5641" max="5641" width="14.81640625" bestFit="1" customWidth="1"/>
    <col min="5642" max="5642" width="12.7265625" bestFit="1" customWidth="1"/>
    <col min="5889" max="5889" width="0" hidden="1" customWidth="1"/>
    <col min="5890" max="5890" width="5.1796875" bestFit="1" customWidth="1"/>
    <col min="5895" max="5895" width="13.7265625" bestFit="1" customWidth="1"/>
    <col min="5896" max="5896" width="13.26953125" customWidth="1"/>
    <col min="5897" max="5897" width="14.81640625" bestFit="1" customWidth="1"/>
    <col min="5898" max="5898" width="12.7265625" bestFit="1" customWidth="1"/>
    <col min="6145" max="6145" width="0" hidden="1" customWidth="1"/>
    <col min="6146" max="6146" width="5.1796875" bestFit="1" customWidth="1"/>
    <col min="6151" max="6151" width="13.7265625" bestFit="1" customWidth="1"/>
    <col min="6152" max="6152" width="13.26953125" customWidth="1"/>
    <col min="6153" max="6153" width="14.81640625" bestFit="1" customWidth="1"/>
    <col min="6154" max="6154" width="12.7265625" bestFit="1" customWidth="1"/>
    <col min="6401" max="6401" width="0" hidden="1" customWidth="1"/>
    <col min="6402" max="6402" width="5.1796875" bestFit="1" customWidth="1"/>
    <col min="6407" max="6407" width="13.7265625" bestFit="1" customWidth="1"/>
    <col min="6408" max="6408" width="13.26953125" customWidth="1"/>
    <col min="6409" max="6409" width="14.81640625" bestFit="1" customWidth="1"/>
    <col min="6410" max="6410" width="12.7265625" bestFit="1" customWidth="1"/>
    <col min="6657" max="6657" width="0" hidden="1" customWidth="1"/>
    <col min="6658" max="6658" width="5.1796875" bestFit="1" customWidth="1"/>
    <col min="6663" max="6663" width="13.7265625" bestFit="1" customWidth="1"/>
    <col min="6664" max="6664" width="13.26953125" customWidth="1"/>
    <col min="6665" max="6665" width="14.81640625" bestFit="1" customWidth="1"/>
    <col min="6666" max="6666" width="12.7265625" bestFit="1" customWidth="1"/>
    <col min="6913" max="6913" width="0" hidden="1" customWidth="1"/>
    <col min="6914" max="6914" width="5.1796875" bestFit="1" customWidth="1"/>
    <col min="6919" max="6919" width="13.7265625" bestFit="1" customWidth="1"/>
    <col min="6920" max="6920" width="13.26953125" customWidth="1"/>
    <col min="6921" max="6921" width="14.81640625" bestFit="1" customWidth="1"/>
    <col min="6922" max="6922" width="12.7265625" bestFit="1" customWidth="1"/>
    <col min="7169" max="7169" width="0" hidden="1" customWidth="1"/>
    <col min="7170" max="7170" width="5.1796875" bestFit="1" customWidth="1"/>
    <col min="7175" max="7175" width="13.7265625" bestFit="1" customWidth="1"/>
    <col min="7176" max="7176" width="13.26953125" customWidth="1"/>
    <col min="7177" max="7177" width="14.81640625" bestFit="1" customWidth="1"/>
    <col min="7178" max="7178" width="12.7265625" bestFit="1" customWidth="1"/>
    <col min="7425" max="7425" width="0" hidden="1" customWidth="1"/>
    <col min="7426" max="7426" width="5.1796875" bestFit="1" customWidth="1"/>
    <col min="7431" max="7431" width="13.7265625" bestFit="1" customWidth="1"/>
    <col min="7432" max="7432" width="13.26953125" customWidth="1"/>
    <col min="7433" max="7433" width="14.81640625" bestFit="1" customWidth="1"/>
    <col min="7434" max="7434" width="12.7265625" bestFit="1" customWidth="1"/>
    <col min="7681" max="7681" width="0" hidden="1" customWidth="1"/>
    <col min="7682" max="7682" width="5.1796875" bestFit="1" customWidth="1"/>
    <col min="7687" max="7687" width="13.7265625" bestFit="1" customWidth="1"/>
    <col min="7688" max="7688" width="13.26953125" customWidth="1"/>
    <col min="7689" max="7689" width="14.81640625" bestFit="1" customWidth="1"/>
    <col min="7690" max="7690" width="12.7265625" bestFit="1" customWidth="1"/>
    <col min="7937" max="7937" width="0" hidden="1" customWidth="1"/>
    <col min="7938" max="7938" width="5.1796875" bestFit="1" customWidth="1"/>
    <col min="7943" max="7943" width="13.7265625" bestFit="1" customWidth="1"/>
    <col min="7944" max="7944" width="13.26953125" customWidth="1"/>
    <col min="7945" max="7945" width="14.81640625" bestFit="1" customWidth="1"/>
    <col min="7946" max="7946" width="12.7265625" bestFit="1" customWidth="1"/>
    <col min="8193" max="8193" width="0" hidden="1" customWidth="1"/>
    <col min="8194" max="8194" width="5.1796875" bestFit="1" customWidth="1"/>
    <col min="8199" max="8199" width="13.7265625" bestFit="1" customWidth="1"/>
    <col min="8200" max="8200" width="13.26953125" customWidth="1"/>
    <col min="8201" max="8201" width="14.81640625" bestFit="1" customWidth="1"/>
    <col min="8202" max="8202" width="12.7265625" bestFit="1" customWidth="1"/>
    <col min="8449" max="8449" width="0" hidden="1" customWidth="1"/>
    <col min="8450" max="8450" width="5.1796875" bestFit="1" customWidth="1"/>
    <col min="8455" max="8455" width="13.7265625" bestFit="1" customWidth="1"/>
    <col min="8456" max="8456" width="13.26953125" customWidth="1"/>
    <col min="8457" max="8457" width="14.81640625" bestFit="1" customWidth="1"/>
    <col min="8458" max="8458" width="12.7265625" bestFit="1" customWidth="1"/>
    <col min="8705" max="8705" width="0" hidden="1" customWidth="1"/>
    <col min="8706" max="8706" width="5.1796875" bestFit="1" customWidth="1"/>
    <col min="8711" max="8711" width="13.7265625" bestFit="1" customWidth="1"/>
    <col min="8712" max="8712" width="13.26953125" customWidth="1"/>
    <col min="8713" max="8713" width="14.81640625" bestFit="1" customWidth="1"/>
    <col min="8714" max="8714" width="12.7265625" bestFit="1" customWidth="1"/>
    <col min="8961" max="8961" width="0" hidden="1" customWidth="1"/>
    <col min="8962" max="8962" width="5.1796875" bestFit="1" customWidth="1"/>
    <col min="8967" max="8967" width="13.7265625" bestFit="1" customWidth="1"/>
    <col min="8968" max="8968" width="13.26953125" customWidth="1"/>
    <col min="8969" max="8969" width="14.81640625" bestFit="1" customWidth="1"/>
    <col min="8970" max="8970" width="12.7265625" bestFit="1" customWidth="1"/>
    <col min="9217" max="9217" width="0" hidden="1" customWidth="1"/>
    <col min="9218" max="9218" width="5.1796875" bestFit="1" customWidth="1"/>
    <col min="9223" max="9223" width="13.7265625" bestFit="1" customWidth="1"/>
    <col min="9224" max="9224" width="13.26953125" customWidth="1"/>
    <col min="9225" max="9225" width="14.81640625" bestFit="1" customWidth="1"/>
    <col min="9226" max="9226" width="12.7265625" bestFit="1" customWidth="1"/>
    <col min="9473" max="9473" width="0" hidden="1" customWidth="1"/>
    <col min="9474" max="9474" width="5.1796875" bestFit="1" customWidth="1"/>
    <col min="9479" max="9479" width="13.7265625" bestFit="1" customWidth="1"/>
    <col min="9480" max="9480" width="13.26953125" customWidth="1"/>
    <col min="9481" max="9481" width="14.81640625" bestFit="1" customWidth="1"/>
    <col min="9482" max="9482" width="12.7265625" bestFit="1" customWidth="1"/>
    <col min="9729" max="9729" width="0" hidden="1" customWidth="1"/>
    <col min="9730" max="9730" width="5.1796875" bestFit="1" customWidth="1"/>
    <col min="9735" max="9735" width="13.7265625" bestFit="1" customWidth="1"/>
    <col min="9736" max="9736" width="13.26953125" customWidth="1"/>
    <col min="9737" max="9737" width="14.81640625" bestFit="1" customWidth="1"/>
    <col min="9738" max="9738" width="12.7265625" bestFit="1" customWidth="1"/>
    <col min="9985" max="9985" width="0" hidden="1" customWidth="1"/>
    <col min="9986" max="9986" width="5.1796875" bestFit="1" customWidth="1"/>
    <col min="9991" max="9991" width="13.7265625" bestFit="1" customWidth="1"/>
    <col min="9992" max="9992" width="13.26953125" customWidth="1"/>
    <col min="9993" max="9993" width="14.81640625" bestFit="1" customWidth="1"/>
    <col min="9994" max="9994" width="12.7265625" bestFit="1" customWidth="1"/>
    <col min="10241" max="10241" width="0" hidden="1" customWidth="1"/>
    <col min="10242" max="10242" width="5.1796875" bestFit="1" customWidth="1"/>
    <col min="10247" max="10247" width="13.7265625" bestFit="1" customWidth="1"/>
    <col min="10248" max="10248" width="13.26953125" customWidth="1"/>
    <col min="10249" max="10249" width="14.81640625" bestFit="1" customWidth="1"/>
    <col min="10250" max="10250" width="12.7265625" bestFit="1" customWidth="1"/>
    <col min="10497" max="10497" width="0" hidden="1" customWidth="1"/>
    <col min="10498" max="10498" width="5.1796875" bestFit="1" customWidth="1"/>
    <col min="10503" max="10503" width="13.7265625" bestFit="1" customWidth="1"/>
    <col min="10504" max="10504" width="13.26953125" customWidth="1"/>
    <col min="10505" max="10505" width="14.81640625" bestFit="1" customWidth="1"/>
    <col min="10506" max="10506" width="12.7265625" bestFit="1" customWidth="1"/>
    <col min="10753" max="10753" width="0" hidden="1" customWidth="1"/>
    <col min="10754" max="10754" width="5.1796875" bestFit="1" customWidth="1"/>
    <col min="10759" max="10759" width="13.7265625" bestFit="1" customWidth="1"/>
    <col min="10760" max="10760" width="13.26953125" customWidth="1"/>
    <col min="10761" max="10761" width="14.81640625" bestFit="1" customWidth="1"/>
    <col min="10762" max="10762" width="12.7265625" bestFit="1" customWidth="1"/>
    <col min="11009" max="11009" width="0" hidden="1" customWidth="1"/>
    <col min="11010" max="11010" width="5.1796875" bestFit="1" customWidth="1"/>
    <col min="11015" max="11015" width="13.7265625" bestFit="1" customWidth="1"/>
    <col min="11016" max="11016" width="13.26953125" customWidth="1"/>
    <col min="11017" max="11017" width="14.81640625" bestFit="1" customWidth="1"/>
    <col min="11018" max="11018" width="12.7265625" bestFit="1" customWidth="1"/>
    <col min="11265" max="11265" width="0" hidden="1" customWidth="1"/>
    <col min="11266" max="11266" width="5.1796875" bestFit="1" customWidth="1"/>
    <col min="11271" max="11271" width="13.7265625" bestFit="1" customWidth="1"/>
    <col min="11272" max="11272" width="13.26953125" customWidth="1"/>
    <col min="11273" max="11273" width="14.81640625" bestFit="1" customWidth="1"/>
    <col min="11274" max="11274" width="12.7265625" bestFit="1" customWidth="1"/>
    <col min="11521" max="11521" width="0" hidden="1" customWidth="1"/>
    <col min="11522" max="11522" width="5.1796875" bestFit="1" customWidth="1"/>
    <col min="11527" max="11527" width="13.7265625" bestFit="1" customWidth="1"/>
    <col min="11528" max="11528" width="13.26953125" customWidth="1"/>
    <col min="11529" max="11529" width="14.81640625" bestFit="1" customWidth="1"/>
    <col min="11530" max="11530" width="12.7265625" bestFit="1" customWidth="1"/>
    <col min="11777" max="11777" width="0" hidden="1" customWidth="1"/>
    <col min="11778" max="11778" width="5.1796875" bestFit="1" customWidth="1"/>
    <col min="11783" max="11783" width="13.7265625" bestFit="1" customWidth="1"/>
    <col min="11784" max="11784" width="13.26953125" customWidth="1"/>
    <col min="11785" max="11785" width="14.81640625" bestFit="1" customWidth="1"/>
    <col min="11786" max="11786" width="12.7265625" bestFit="1" customWidth="1"/>
    <col min="12033" max="12033" width="0" hidden="1" customWidth="1"/>
    <col min="12034" max="12034" width="5.1796875" bestFit="1" customWidth="1"/>
    <col min="12039" max="12039" width="13.7265625" bestFit="1" customWidth="1"/>
    <col min="12040" max="12040" width="13.26953125" customWidth="1"/>
    <col min="12041" max="12041" width="14.81640625" bestFit="1" customWidth="1"/>
    <col min="12042" max="12042" width="12.7265625" bestFit="1" customWidth="1"/>
    <col min="12289" max="12289" width="0" hidden="1" customWidth="1"/>
    <col min="12290" max="12290" width="5.1796875" bestFit="1" customWidth="1"/>
    <col min="12295" max="12295" width="13.7265625" bestFit="1" customWidth="1"/>
    <col min="12296" max="12296" width="13.26953125" customWidth="1"/>
    <col min="12297" max="12297" width="14.81640625" bestFit="1" customWidth="1"/>
    <col min="12298" max="12298" width="12.7265625" bestFit="1" customWidth="1"/>
    <col min="12545" max="12545" width="0" hidden="1" customWidth="1"/>
    <col min="12546" max="12546" width="5.1796875" bestFit="1" customWidth="1"/>
    <col min="12551" max="12551" width="13.7265625" bestFit="1" customWidth="1"/>
    <col min="12552" max="12552" width="13.26953125" customWidth="1"/>
    <col min="12553" max="12553" width="14.81640625" bestFit="1" customWidth="1"/>
    <col min="12554" max="12554" width="12.7265625" bestFit="1" customWidth="1"/>
    <col min="12801" max="12801" width="0" hidden="1" customWidth="1"/>
    <col min="12802" max="12802" width="5.1796875" bestFit="1" customWidth="1"/>
    <col min="12807" max="12807" width="13.7265625" bestFit="1" customWidth="1"/>
    <col min="12808" max="12808" width="13.26953125" customWidth="1"/>
    <col min="12809" max="12809" width="14.81640625" bestFit="1" customWidth="1"/>
    <col min="12810" max="12810" width="12.7265625" bestFit="1" customWidth="1"/>
    <col min="13057" max="13057" width="0" hidden="1" customWidth="1"/>
    <col min="13058" max="13058" width="5.1796875" bestFit="1" customWidth="1"/>
    <col min="13063" max="13063" width="13.7265625" bestFit="1" customWidth="1"/>
    <col min="13064" max="13064" width="13.26953125" customWidth="1"/>
    <col min="13065" max="13065" width="14.81640625" bestFit="1" customWidth="1"/>
    <col min="13066" max="13066" width="12.7265625" bestFit="1" customWidth="1"/>
    <col min="13313" max="13313" width="0" hidden="1" customWidth="1"/>
    <col min="13314" max="13314" width="5.1796875" bestFit="1" customWidth="1"/>
    <col min="13319" max="13319" width="13.7265625" bestFit="1" customWidth="1"/>
    <col min="13320" max="13320" width="13.26953125" customWidth="1"/>
    <col min="13321" max="13321" width="14.81640625" bestFit="1" customWidth="1"/>
    <col min="13322" max="13322" width="12.7265625" bestFit="1" customWidth="1"/>
    <col min="13569" max="13569" width="0" hidden="1" customWidth="1"/>
    <col min="13570" max="13570" width="5.1796875" bestFit="1" customWidth="1"/>
    <col min="13575" max="13575" width="13.7265625" bestFit="1" customWidth="1"/>
    <col min="13576" max="13576" width="13.26953125" customWidth="1"/>
    <col min="13577" max="13577" width="14.81640625" bestFit="1" customWidth="1"/>
    <col min="13578" max="13578" width="12.7265625" bestFit="1" customWidth="1"/>
    <col min="13825" max="13825" width="0" hidden="1" customWidth="1"/>
    <col min="13826" max="13826" width="5.1796875" bestFit="1" customWidth="1"/>
    <col min="13831" max="13831" width="13.7265625" bestFit="1" customWidth="1"/>
    <col min="13832" max="13832" width="13.26953125" customWidth="1"/>
    <col min="13833" max="13833" width="14.81640625" bestFit="1" customWidth="1"/>
    <col min="13834" max="13834" width="12.7265625" bestFit="1" customWidth="1"/>
    <col min="14081" max="14081" width="0" hidden="1" customWidth="1"/>
    <col min="14082" max="14082" width="5.1796875" bestFit="1" customWidth="1"/>
    <col min="14087" max="14087" width="13.7265625" bestFit="1" customWidth="1"/>
    <col min="14088" max="14088" width="13.26953125" customWidth="1"/>
    <col min="14089" max="14089" width="14.81640625" bestFit="1" customWidth="1"/>
    <col min="14090" max="14090" width="12.7265625" bestFit="1" customWidth="1"/>
    <col min="14337" max="14337" width="0" hidden="1" customWidth="1"/>
    <col min="14338" max="14338" width="5.1796875" bestFit="1" customWidth="1"/>
    <col min="14343" max="14343" width="13.7265625" bestFit="1" customWidth="1"/>
    <col min="14344" max="14344" width="13.26953125" customWidth="1"/>
    <col min="14345" max="14345" width="14.81640625" bestFit="1" customWidth="1"/>
    <col min="14346" max="14346" width="12.7265625" bestFit="1" customWidth="1"/>
    <col min="14593" max="14593" width="0" hidden="1" customWidth="1"/>
    <col min="14594" max="14594" width="5.1796875" bestFit="1" customWidth="1"/>
    <col min="14599" max="14599" width="13.7265625" bestFit="1" customWidth="1"/>
    <col min="14600" max="14600" width="13.26953125" customWidth="1"/>
    <col min="14601" max="14601" width="14.81640625" bestFit="1" customWidth="1"/>
    <col min="14602" max="14602" width="12.7265625" bestFit="1" customWidth="1"/>
    <col min="14849" max="14849" width="0" hidden="1" customWidth="1"/>
    <col min="14850" max="14850" width="5.1796875" bestFit="1" customWidth="1"/>
    <col min="14855" max="14855" width="13.7265625" bestFit="1" customWidth="1"/>
    <col min="14856" max="14856" width="13.26953125" customWidth="1"/>
    <col min="14857" max="14857" width="14.81640625" bestFit="1" customWidth="1"/>
    <col min="14858" max="14858" width="12.7265625" bestFit="1" customWidth="1"/>
    <col min="15105" max="15105" width="0" hidden="1" customWidth="1"/>
    <col min="15106" max="15106" width="5.1796875" bestFit="1" customWidth="1"/>
    <col min="15111" max="15111" width="13.7265625" bestFit="1" customWidth="1"/>
    <col min="15112" max="15112" width="13.26953125" customWidth="1"/>
    <col min="15113" max="15113" width="14.81640625" bestFit="1" customWidth="1"/>
    <col min="15114" max="15114" width="12.7265625" bestFit="1" customWidth="1"/>
    <col min="15361" max="15361" width="0" hidden="1" customWidth="1"/>
    <col min="15362" max="15362" width="5.1796875" bestFit="1" customWidth="1"/>
    <col min="15367" max="15367" width="13.7265625" bestFit="1" customWidth="1"/>
    <col min="15368" max="15368" width="13.26953125" customWidth="1"/>
    <col min="15369" max="15369" width="14.81640625" bestFit="1" customWidth="1"/>
    <col min="15370" max="15370" width="12.7265625" bestFit="1" customWidth="1"/>
    <col min="15617" max="15617" width="0" hidden="1" customWidth="1"/>
    <col min="15618" max="15618" width="5.1796875" bestFit="1" customWidth="1"/>
    <col min="15623" max="15623" width="13.7265625" bestFit="1" customWidth="1"/>
    <col min="15624" max="15624" width="13.26953125" customWidth="1"/>
    <col min="15625" max="15625" width="14.81640625" bestFit="1" customWidth="1"/>
    <col min="15626" max="15626" width="12.7265625" bestFit="1" customWidth="1"/>
    <col min="15873" max="15873" width="0" hidden="1" customWidth="1"/>
    <col min="15874" max="15874" width="5.1796875" bestFit="1" customWidth="1"/>
    <col min="15879" max="15879" width="13.7265625" bestFit="1" customWidth="1"/>
    <col min="15880" max="15880" width="13.26953125" customWidth="1"/>
    <col min="15881" max="15881" width="14.81640625" bestFit="1" customWidth="1"/>
    <col min="15882" max="15882" width="12.7265625" bestFit="1" customWidth="1"/>
    <col min="16129" max="16129" width="0" hidden="1" customWidth="1"/>
    <col min="16130" max="16130" width="5.1796875" bestFit="1" customWidth="1"/>
    <col min="16135" max="16135" width="13.7265625" bestFit="1" customWidth="1"/>
    <col min="16136" max="16136" width="13.26953125" customWidth="1"/>
    <col min="16137" max="16137" width="14.81640625" bestFit="1" customWidth="1"/>
    <col min="16138" max="16138" width="12.7265625" bestFit="1" customWidth="1"/>
  </cols>
  <sheetData>
    <row r="1" spans="2:13" ht="15" thickBot="1" x14ac:dyDescent="0.4">
      <c r="B1" s="176" t="s">
        <v>26</v>
      </c>
      <c r="C1" s="177"/>
      <c r="D1" s="177"/>
      <c r="E1" s="177"/>
      <c r="F1" s="177"/>
      <c r="G1" s="177"/>
      <c r="H1" s="177"/>
      <c r="I1" s="177"/>
      <c r="J1" s="178"/>
    </row>
    <row r="2" spans="2:13" ht="15" thickBot="1" x14ac:dyDescent="0.4">
      <c r="B2" s="1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8" t="s">
        <v>10</v>
      </c>
    </row>
    <row r="3" spans="2:13" x14ac:dyDescent="0.35">
      <c r="B3" s="9">
        <v>1</v>
      </c>
      <c r="C3" s="10">
        <v>44211</v>
      </c>
      <c r="D3" s="9" t="s">
        <v>15</v>
      </c>
      <c r="E3" s="11" t="s">
        <v>19</v>
      </c>
      <c r="F3" s="9">
        <v>7044</v>
      </c>
      <c r="G3" s="11" t="s">
        <v>13</v>
      </c>
      <c r="H3" s="11" t="s">
        <v>16</v>
      </c>
      <c r="I3" s="55">
        <v>367575.29</v>
      </c>
      <c r="J3" s="56" t="s">
        <v>27</v>
      </c>
    </row>
    <row r="4" spans="2:13" x14ac:dyDescent="0.35">
      <c r="B4" s="25">
        <v>2</v>
      </c>
      <c r="C4" s="57">
        <v>44211</v>
      </c>
      <c r="D4" s="25" t="s">
        <v>15</v>
      </c>
      <c r="E4" s="27" t="s">
        <v>19</v>
      </c>
      <c r="F4" s="25">
        <v>7044</v>
      </c>
      <c r="G4" s="27" t="s">
        <v>16</v>
      </c>
      <c r="H4" s="27" t="s">
        <v>14</v>
      </c>
      <c r="I4" s="58">
        <v>6603.94</v>
      </c>
      <c r="J4" s="59" t="s">
        <v>28</v>
      </c>
    </row>
    <row r="5" spans="2:13" ht="15" thickBot="1" x14ac:dyDescent="0.4">
      <c r="B5" s="40">
        <v>3</v>
      </c>
      <c r="C5" s="37">
        <v>44211</v>
      </c>
      <c r="D5" s="33" t="s">
        <v>15</v>
      </c>
      <c r="E5" s="39" t="s">
        <v>19</v>
      </c>
      <c r="F5" s="33">
        <v>7044</v>
      </c>
      <c r="G5" s="39" t="s">
        <v>14</v>
      </c>
      <c r="H5" s="34" t="s">
        <v>13</v>
      </c>
      <c r="I5" s="60">
        <v>6603.94</v>
      </c>
      <c r="J5" s="61" t="s">
        <v>29</v>
      </c>
    </row>
    <row r="6" spans="2:13" x14ac:dyDescent="0.35">
      <c r="B6" s="12">
        <v>4</v>
      </c>
      <c r="C6" s="13">
        <v>44193</v>
      </c>
      <c r="D6" s="12" t="s">
        <v>11</v>
      </c>
      <c r="E6" s="14" t="s">
        <v>12</v>
      </c>
      <c r="F6" s="12">
        <v>6493</v>
      </c>
      <c r="G6" s="14" t="s">
        <v>13</v>
      </c>
      <c r="H6" s="14" t="s">
        <v>14</v>
      </c>
      <c r="I6" s="62">
        <v>102199.2</v>
      </c>
      <c r="J6" s="63" t="s">
        <v>30</v>
      </c>
      <c r="L6" t="s">
        <v>62</v>
      </c>
    </row>
    <row r="7" spans="2:13" x14ac:dyDescent="0.35">
      <c r="B7" s="12">
        <v>5</v>
      </c>
      <c r="C7" s="13">
        <v>44194</v>
      </c>
      <c r="D7" s="12" t="s">
        <v>11</v>
      </c>
      <c r="E7" s="14" t="s">
        <v>12</v>
      </c>
      <c r="F7" s="12">
        <v>6495</v>
      </c>
      <c r="G7" s="64" t="s">
        <v>14</v>
      </c>
      <c r="H7" s="14" t="s">
        <v>31</v>
      </c>
      <c r="I7" s="65">
        <v>18320.04</v>
      </c>
      <c r="J7" s="66" t="s">
        <v>32</v>
      </c>
      <c r="L7" s="129">
        <f>I7/100</f>
        <v>183.2004</v>
      </c>
    </row>
    <row r="8" spans="2:13" x14ac:dyDescent="0.35">
      <c r="B8" s="12">
        <v>6</v>
      </c>
      <c r="C8" s="13">
        <v>44194</v>
      </c>
      <c r="D8" s="12" t="s">
        <v>11</v>
      </c>
      <c r="E8" s="64" t="s">
        <v>12</v>
      </c>
      <c r="F8" s="12">
        <v>6496</v>
      </c>
      <c r="G8" s="64" t="s">
        <v>14</v>
      </c>
      <c r="H8" s="14" t="s">
        <v>33</v>
      </c>
      <c r="I8" s="65">
        <v>30534</v>
      </c>
      <c r="J8" s="66" t="s">
        <v>34</v>
      </c>
    </row>
    <row r="9" spans="2:13" x14ac:dyDescent="0.35">
      <c r="B9" s="12">
        <v>7</v>
      </c>
      <c r="C9" s="13">
        <v>44194</v>
      </c>
      <c r="D9" s="12" t="s">
        <v>11</v>
      </c>
      <c r="E9" s="64" t="s">
        <v>12</v>
      </c>
      <c r="F9" s="12">
        <v>6496</v>
      </c>
      <c r="G9" s="64" t="s">
        <v>14</v>
      </c>
      <c r="H9" s="14" t="s">
        <v>18</v>
      </c>
      <c r="I9" s="65">
        <v>5500</v>
      </c>
      <c r="J9" s="66" t="s">
        <v>34</v>
      </c>
    </row>
    <row r="10" spans="2:13" x14ac:dyDescent="0.35">
      <c r="B10" s="12">
        <v>8</v>
      </c>
      <c r="C10" s="13">
        <v>44194</v>
      </c>
      <c r="D10" s="12" t="s">
        <v>11</v>
      </c>
      <c r="E10" s="64" t="s">
        <v>12</v>
      </c>
      <c r="F10" s="12">
        <v>6496</v>
      </c>
      <c r="G10" s="64" t="s">
        <v>14</v>
      </c>
      <c r="H10" s="14" t="s">
        <v>13</v>
      </c>
      <c r="I10" s="65">
        <v>6603.94</v>
      </c>
      <c r="J10" s="66" t="s">
        <v>35</v>
      </c>
    </row>
    <row r="11" spans="2:13" ht="15" thickBot="1" x14ac:dyDescent="0.4">
      <c r="B11" s="35">
        <v>9</v>
      </c>
      <c r="C11" s="47"/>
      <c r="D11" s="35"/>
      <c r="E11" s="67"/>
      <c r="F11" s="35"/>
      <c r="G11" s="36"/>
      <c r="H11" s="36"/>
      <c r="I11" s="68"/>
      <c r="J11" s="69"/>
    </row>
    <row r="12" spans="2:13" x14ac:dyDescent="0.35">
      <c r="B12" s="70">
        <v>10</v>
      </c>
      <c r="C12" s="10">
        <v>44191</v>
      </c>
      <c r="D12" s="9" t="s">
        <v>15</v>
      </c>
      <c r="E12" s="11" t="s">
        <v>19</v>
      </c>
      <c r="F12" s="9">
        <v>7040</v>
      </c>
      <c r="G12" s="71" t="s">
        <v>13</v>
      </c>
      <c r="H12" s="71" t="s">
        <v>14</v>
      </c>
      <c r="I12" s="58">
        <v>102199.2</v>
      </c>
      <c r="J12" s="59" t="s">
        <v>36</v>
      </c>
    </row>
    <row r="13" spans="2:13" x14ac:dyDescent="0.35">
      <c r="B13" s="70">
        <v>11</v>
      </c>
      <c r="C13" s="72">
        <v>44191</v>
      </c>
      <c r="D13" s="70" t="s">
        <v>15</v>
      </c>
      <c r="E13" s="73" t="s">
        <v>19</v>
      </c>
      <c r="F13" s="70">
        <v>7040</v>
      </c>
      <c r="G13" s="73" t="s">
        <v>14</v>
      </c>
      <c r="H13" s="73" t="s">
        <v>17</v>
      </c>
      <c r="I13" s="58">
        <v>18320.04</v>
      </c>
      <c r="J13" s="59" t="s">
        <v>37</v>
      </c>
    </row>
    <row r="14" spans="2:13" x14ac:dyDescent="0.35">
      <c r="B14" s="70">
        <v>12</v>
      </c>
      <c r="C14" s="72">
        <v>44191</v>
      </c>
      <c r="D14" s="70" t="s">
        <v>15</v>
      </c>
      <c r="E14" s="73" t="s">
        <v>19</v>
      </c>
      <c r="F14" s="70">
        <v>7040</v>
      </c>
      <c r="G14" s="73" t="s">
        <v>14</v>
      </c>
      <c r="H14" s="73" t="s">
        <v>18</v>
      </c>
      <c r="I14" s="58">
        <v>5500</v>
      </c>
      <c r="J14" s="59" t="s">
        <v>38</v>
      </c>
    </row>
    <row r="15" spans="2:13" ht="15" thickBot="1" x14ac:dyDescent="0.4">
      <c r="B15" s="33">
        <v>13</v>
      </c>
      <c r="C15" s="37">
        <v>44191</v>
      </c>
      <c r="D15" s="74" t="s">
        <v>15</v>
      </c>
      <c r="E15" s="34" t="s">
        <v>19</v>
      </c>
      <c r="F15" s="33">
        <v>7040</v>
      </c>
      <c r="G15" s="34" t="s">
        <v>14</v>
      </c>
      <c r="H15" s="34" t="s">
        <v>13</v>
      </c>
      <c r="I15" s="75">
        <v>6603.94</v>
      </c>
      <c r="J15" s="61" t="s">
        <v>39</v>
      </c>
      <c r="L15" s="76"/>
      <c r="M15">
        <v>347</v>
      </c>
    </row>
    <row r="16" spans="2:13" x14ac:dyDescent="0.35">
      <c r="B16" s="22">
        <v>14</v>
      </c>
      <c r="C16" s="23">
        <v>44205</v>
      </c>
      <c r="D16" s="22" t="s">
        <v>11</v>
      </c>
      <c r="E16" s="24" t="s">
        <v>12</v>
      </c>
      <c r="F16" s="22">
        <v>6499</v>
      </c>
      <c r="G16" s="24" t="s">
        <v>13</v>
      </c>
      <c r="H16" s="24" t="s">
        <v>14</v>
      </c>
      <c r="I16" s="62">
        <v>102199.2</v>
      </c>
      <c r="J16" s="77" t="s">
        <v>40</v>
      </c>
      <c r="M16">
        <v>160</v>
      </c>
    </row>
    <row r="17" spans="2:13" x14ac:dyDescent="0.35">
      <c r="B17" s="28">
        <v>15</v>
      </c>
      <c r="C17" s="13">
        <v>44205</v>
      </c>
      <c r="D17" s="28" t="s">
        <v>11</v>
      </c>
      <c r="E17" s="14" t="s">
        <v>12</v>
      </c>
      <c r="F17" s="12">
        <v>6499</v>
      </c>
      <c r="G17" s="64" t="s">
        <v>14</v>
      </c>
      <c r="H17" s="14" t="s">
        <v>17</v>
      </c>
      <c r="I17" s="65">
        <v>18320.04</v>
      </c>
      <c r="J17" s="66" t="s">
        <v>41</v>
      </c>
      <c r="M17">
        <f>M15*M16</f>
        <v>55520</v>
      </c>
    </row>
    <row r="18" spans="2:13" x14ac:dyDescent="0.35">
      <c r="B18" s="28">
        <v>16</v>
      </c>
      <c r="C18" s="13">
        <v>44205</v>
      </c>
      <c r="D18" s="28" t="s">
        <v>11</v>
      </c>
      <c r="E18" s="14" t="s">
        <v>12</v>
      </c>
      <c r="F18" s="12">
        <v>6499</v>
      </c>
      <c r="G18" s="64" t="s">
        <v>14</v>
      </c>
      <c r="H18" s="14" t="s">
        <v>18</v>
      </c>
      <c r="I18" s="65">
        <v>5500</v>
      </c>
      <c r="J18" s="66" t="s">
        <v>42</v>
      </c>
    </row>
    <row r="19" spans="2:13" ht="15" thickBot="1" x14ac:dyDescent="0.4">
      <c r="B19" s="16">
        <v>17</v>
      </c>
      <c r="C19" s="78">
        <v>44205</v>
      </c>
      <c r="D19" s="16" t="s">
        <v>11</v>
      </c>
      <c r="E19" s="20" t="s">
        <v>12</v>
      </c>
      <c r="F19" s="18">
        <v>6499</v>
      </c>
      <c r="G19" s="19" t="s">
        <v>14</v>
      </c>
      <c r="H19" s="20" t="s">
        <v>13</v>
      </c>
      <c r="I19" s="79">
        <v>6603.94</v>
      </c>
      <c r="J19" s="80" t="s">
        <v>43</v>
      </c>
    </row>
    <row r="20" spans="2:13" x14ac:dyDescent="0.35">
      <c r="B20" s="44">
        <v>18</v>
      </c>
      <c r="C20" s="10">
        <v>44210</v>
      </c>
      <c r="D20" s="44" t="s">
        <v>11</v>
      </c>
      <c r="E20" s="11" t="s">
        <v>12</v>
      </c>
      <c r="F20" s="9">
        <v>7651</v>
      </c>
      <c r="G20" s="21" t="s">
        <v>13</v>
      </c>
      <c r="H20" s="11" t="s">
        <v>14</v>
      </c>
      <c r="I20" s="81">
        <v>102199.2</v>
      </c>
      <c r="J20" s="56" t="s">
        <v>44</v>
      </c>
    </row>
    <row r="21" spans="2:13" x14ac:dyDescent="0.35">
      <c r="B21" s="32"/>
      <c r="C21" s="26">
        <v>44210</v>
      </c>
      <c r="D21" s="32" t="s">
        <v>11</v>
      </c>
      <c r="E21" s="27" t="s">
        <v>12</v>
      </c>
      <c r="F21" s="25">
        <v>7651</v>
      </c>
      <c r="G21" s="82" t="s">
        <v>14</v>
      </c>
      <c r="H21" s="27" t="s">
        <v>17</v>
      </c>
      <c r="I21" s="83">
        <v>18320.04</v>
      </c>
      <c r="J21" s="84" t="s">
        <v>45</v>
      </c>
    </row>
    <row r="22" spans="2:13" x14ac:dyDescent="0.35">
      <c r="B22" s="32">
        <v>19</v>
      </c>
      <c r="C22" s="26">
        <v>44210</v>
      </c>
      <c r="D22" s="32" t="s">
        <v>11</v>
      </c>
      <c r="E22" s="27" t="s">
        <v>12</v>
      </c>
      <c r="F22" s="25">
        <v>7651</v>
      </c>
      <c r="G22" s="82" t="s">
        <v>14</v>
      </c>
      <c r="H22" s="27" t="s">
        <v>18</v>
      </c>
      <c r="I22" s="83">
        <v>5500</v>
      </c>
      <c r="J22" s="84" t="s">
        <v>44</v>
      </c>
    </row>
    <row r="23" spans="2:13" ht="15" thickBot="1" x14ac:dyDescent="0.4">
      <c r="B23" s="85">
        <v>20</v>
      </c>
      <c r="C23" s="37">
        <v>44210</v>
      </c>
      <c r="D23" s="85" t="s">
        <v>11</v>
      </c>
      <c r="E23" s="34" t="s">
        <v>12</v>
      </c>
      <c r="F23" s="33">
        <v>7651</v>
      </c>
      <c r="G23" s="39" t="s">
        <v>14</v>
      </c>
      <c r="H23" s="34" t="s">
        <v>13</v>
      </c>
      <c r="I23" s="60">
        <v>6603.94</v>
      </c>
      <c r="J23" s="86" t="s">
        <v>46</v>
      </c>
    </row>
    <row r="24" spans="2:13" x14ac:dyDescent="0.35">
      <c r="B24" s="31">
        <v>21</v>
      </c>
      <c r="C24" s="23">
        <v>44210</v>
      </c>
      <c r="D24" s="31" t="s">
        <v>47</v>
      </c>
      <c r="E24" s="24" t="s">
        <v>48</v>
      </c>
      <c r="F24" s="22">
        <v>6189</v>
      </c>
      <c r="G24" s="30" t="s">
        <v>13</v>
      </c>
      <c r="H24" s="24" t="s">
        <v>14</v>
      </c>
      <c r="I24" s="87">
        <v>102199.2</v>
      </c>
      <c r="J24" s="88" t="s">
        <v>49</v>
      </c>
    </row>
    <row r="25" spans="2:13" x14ac:dyDescent="0.35">
      <c r="B25" s="28">
        <v>22</v>
      </c>
      <c r="C25" s="15">
        <v>44210</v>
      </c>
      <c r="D25" s="28" t="s">
        <v>47</v>
      </c>
      <c r="E25" s="14" t="s">
        <v>48</v>
      </c>
      <c r="F25" s="12">
        <v>6190</v>
      </c>
      <c r="G25" s="64" t="s">
        <v>14</v>
      </c>
      <c r="H25" s="14" t="s">
        <v>31</v>
      </c>
      <c r="I25" s="65">
        <v>18320.04</v>
      </c>
      <c r="J25" s="66" t="s">
        <v>50</v>
      </c>
    </row>
    <row r="26" spans="2:13" x14ac:dyDescent="0.35">
      <c r="B26" s="28">
        <v>23</v>
      </c>
      <c r="C26" s="15">
        <v>44210</v>
      </c>
      <c r="D26" s="28" t="s">
        <v>47</v>
      </c>
      <c r="E26" s="14" t="s">
        <v>48</v>
      </c>
      <c r="F26" s="12">
        <v>6190</v>
      </c>
      <c r="G26" s="64" t="s">
        <v>14</v>
      </c>
      <c r="H26" s="14" t="s">
        <v>18</v>
      </c>
      <c r="I26" s="65">
        <v>5500</v>
      </c>
      <c r="J26" s="66" t="s">
        <v>51</v>
      </c>
    </row>
    <row r="27" spans="2:13" x14ac:dyDescent="0.35">
      <c r="B27" s="28">
        <v>24</v>
      </c>
      <c r="C27" s="15">
        <v>44214</v>
      </c>
      <c r="D27" s="12" t="s">
        <v>47</v>
      </c>
      <c r="E27" s="14" t="s">
        <v>48</v>
      </c>
      <c r="F27" s="12">
        <v>7178</v>
      </c>
      <c r="G27" s="14" t="s">
        <v>14</v>
      </c>
      <c r="H27" s="14" t="s">
        <v>13</v>
      </c>
      <c r="I27" s="89">
        <v>102199.2</v>
      </c>
      <c r="J27" s="66" t="s">
        <v>52</v>
      </c>
    </row>
    <row r="28" spans="2:13" ht="15" thickBot="1" x14ac:dyDescent="0.4">
      <c r="B28" s="28">
        <v>25</v>
      </c>
      <c r="C28" s="15"/>
      <c r="D28" s="12"/>
      <c r="E28" s="14"/>
      <c r="F28" s="12"/>
      <c r="G28" s="14"/>
      <c r="H28" s="14"/>
      <c r="I28" s="89"/>
      <c r="J28" s="66"/>
    </row>
    <row r="29" spans="2:13" x14ac:dyDescent="0.35">
      <c r="B29" s="9">
        <v>26</v>
      </c>
      <c r="C29" s="10">
        <v>44215</v>
      </c>
      <c r="D29" s="9" t="s">
        <v>20</v>
      </c>
      <c r="E29" s="11" t="s">
        <v>53</v>
      </c>
      <c r="F29" s="9">
        <v>7144</v>
      </c>
      <c r="G29" s="11" t="s">
        <v>13</v>
      </c>
      <c r="H29" s="11" t="s">
        <v>14</v>
      </c>
      <c r="I29" s="55">
        <v>102199.2</v>
      </c>
      <c r="J29" s="56" t="s">
        <v>54</v>
      </c>
    </row>
    <row r="30" spans="2:13" x14ac:dyDescent="0.35">
      <c r="B30" s="25">
        <v>27</v>
      </c>
      <c r="C30" s="26">
        <v>44215</v>
      </c>
      <c r="D30" s="25" t="s">
        <v>20</v>
      </c>
      <c r="E30" s="27" t="s">
        <v>53</v>
      </c>
      <c r="F30" s="25">
        <v>7144</v>
      </c>
      <c r="G30" s="27" t="s">
        <v>14</v>
      </c>
      <c r="H30" s="27" t="s">
        <v>18</v>
      </c>
      <c r="I30" s="83">
        <v>5500</v>
      </c>
      <c r="J30" s="84" t="s">
        <v>55</v>
      </c>
    </row>
    <row r="31" spans="2:13" ht="15" thickBot="1" x14ac:dyDescent="0.4">
      <c r="B31" s="25">
        <v>28</v>
      </c>
      <c r="C31" s="26">
        <v>44215</v>
      </c>
      <c r="D31" s="25" t="s">
        <v>20</v>
      </c>
      <c r="E31" s="27" t="s">
        <v>53</v>
      </c>
      <c r="F31" s="38" t="s">
        <v>56</v>
      </c>
      <c r="G31" s="27" t="s">
        <v>14</v>
      </c>
      <c r="H31" s="27" t="s">
        <v>13</v>
      </c>
      <c r="I31" s="83">
        <v>6603.94</v>
      </c>
      <c r="J31" s="59" t="s">
        <v>57</v>
      </c>
    </row>
    <row r="32" spans="2:13" x14ac:dyDescent="0.35">
      <c r="B32" s="90">
        <v>29</v>
      </c>
      <c r="C32" s="23">
        <v>44217</v>
      </c>
      <c r="D32" s="22" t="s">
        <v>47</v>
      </c>
      <c r="E32" s="24" t="s">
        <v>48</v>
      </c>
      <c r="F32" s="22">
        <v>6192</v>
      </c>
      <c r="G32" s="24" t="s">
        <v>13</v>
      </c>
      <c r="H32" s="24" t="s">
        <v>14</v>
      </c>
      <c r="I32" s="62">
        <v>102199.2</v>
      </c>
      <c r="J32" s="77" t="s">
        <v>58</v>
      </c>
    </row>
    <row r="33" spans="2:10" x14ac:dyDescent="0.35">
      <c r="B33" s="12">
        <v>30</v>
      </c>
      <c r="C33" s="15">
        <v>44217</v>
      </c>
      <c r="D33" s="12" t="s">
        <v>47</v>
      </c>
      <c r="E33" s="14" t="s">
        <v>48</v>
      </c>
      <c r="F33" s="12">
        <v>6192</v>
      </c>
      <c r="G33" s="64" t="s">
        <v>14</v>
      </c>
      <c r="H33" s="14" t="s">
        <v>33</v>
      </c>
      <c r="I33" s="65">
        <v>30534</v>
      </c>
      <c r="J33" s="66" t="s">
        <v>58</v>
      </c>
    </row>
    <row r="34" spans="2:10" x14ac:dyDescent="0.35">
      <c r="B34" s="91">
        <v>31</v>
      </c>
      <c r="C34" s="15">
        <v>44217</v>
      </c>
      <c r="D34" s="12" t="s">
        <v>47</v>
      </c>
      <c r="E34" s="64" t="s">
        <v>48</v>
      </c>
      <c r="F34" s="12">
        <v>6192</v>
      </c>
      <c r="G34" s="14" t="s">
        <v>33</v>
      </c>
      <c r="H34" s="14" t="s">
        <v>59</v>
      </c>
      <c r="I34" s="89">
        <v>7328.16</v>
      </c>
      <c r="J34" s="63" t="s">
        <v>58</v>
      </c>
    </row>
    <row r="35" spans="2:10" x14ac:dyDescent="0.35">
      <c r="B35" s="28">
        <v>32</v>
      </c>
      <c r="C35" s="15">
        <v>44217</v>
      </c>
      <c r="D35" s="12" t="s">
        <v>47</v>
      </c>
      <c r="E35" s="64" t="s">
        <v>48</v>
      </c>
      <c r="F35" s="12">
        <v>6192</v>
      </c>
      <c r="G35" s="14" t="s">
        <v>14</v>
      </c>
      <c r="H35" s="14" t="s">
        <v>18</v>
      </c>
      <c r="I35" s="89">
        <v>5500</v>
      </c>
      <c r="J35" s="66" t="s">
        <v>58</v>
      </c>
    </row>
    <row r="36" spans="2:10" ht="15" thickBot="1" x14ac:dyDescent="0.4">
      <c r="B36" s="16">
        <v>33</v>
      </c>
      <c r="C36" s="17"/>
      <c r="D36" s="18"/>
      <c r="E36" s="20"/>
      <c r="F36" s="18"/>
      <c r="G36" s="20"/>
      <c r="H36" s="20"/>
      <c r="I36" s="79"/>
      <c r="J36" s="69"/>
    </row>
    <row r="37" spans="2:10" x14ac:dyDescent="0.35">
      <c r="B37" s="32">
        <v>34</v>
      </c>
      <c r="C37" s="92"/>
      <c r="D37" s="25"/>
      <c r="E37" s="82"/>
      <c r="F37" s="25"/>
      <c r="G37" s="82"/>
      <c r="H37" s="27"/>
      <c r="I37" s="58"/>
      <c r="J37" s="93"/>
    </row>
    <row r="38" spans="2:10" x14ac:dyDescent="0.35">
      <c r="B38" s="32">
        <v>35</v>
      </c>
      <c r="C38" s="92"/>
      <c r="D38" s="25"/>
      <c r="E38" s="27"/>
      <c r="F38" s="25"/>
      <c r="G38" s="27"/>
      <c r="H38" s="27"/>
      <c r="I38" s="58"/>
      <c r="J38" s="94"/>
    </row>
    <row r="39" spans="2:10" x14ac:dyDescent="0.35">
      <c r="B39" s="32">
        <v>36</v>
      </c>
      <c r="C39" s="92"/>
      <c r="D39" s="25"/>
      <c r="E39" s="27"/>
      <c r="F39" s="25"/>
      <c r="G39" s="27"/>
      <c r="H39" s="27"/>
      <c r="I39" s="58"/>
      <c r="J39" s="95"/>
    </row>
    <row r="40" spans="2:10" ht="15" thickBot="1" x14ac:dyDescent="0.4">
      <c r="B40" s="33">
        <v>37</v>
      </c>
      <c r="C40" s="96"/>
      <c r="D40" s="97"/>
      <c r="E40" s="39"/>
      <c r="F40" s="33"/>
      <c r="G40" s="39"/>
      <c r="H40" s="34"/>
      <c r="I40" s="60"/>
      <c r="J40" s="98"/>
    </row>
    <row r="41" spans="2:10" x14ac:dyDescent="0.35">
      <c r="B41" s="90">
        <v>38</v>
      </c>
      <c r="C41" s="23"/>
      <c r="D41" s="22"/>
      <c r="E41" s="30"/>
      <c r="F41" s="22"/>
      <c r="G41" s="30"/>
      <c r="H41" s="24"/>
      <c r="I41" s="87"/>
      <c r="J41" s="99"/>
    </row>
    <row r="42" spans="2:10" x14ac:dyDescent="0.35">
      <c r="B42" s="91">
        <v>39</v>
      </c>
      <c r="C42" s="15"/>
      <c r="D42" s="12"/>
      <c r="E42" s="64"/>
      <c r="F42" s="12"/>
      <c r="G42" s="64"/>
      <c r="H42" s="14"/>
      <c r="I42" s="65"/>
      <c r="J42" s="100"/>
    </row>
    <row r="43" spans="2:10" x14ac:dyDescent="0.35">
      <c r="B43" s="91">
        <v>40</v>
      </c>
      <c r="C43" s="15"/>
      <c r="D43" s="12"/>
      <c r="E43" s="64"/>
      <c r="F43" s="12"/>
      <c r="G43" s="64"/>
      <c r="H43" s="14"/>
      <c r="I43" s="89"/>
      <c r="J43" s="101"/>
    </row>
    <row r="44" spans="2:10" x14ac:dyDescent="0.35">
      <c r="B44" s="102">
        <v>41</v>
      </c>
      <c r="C44" s="15"/>
      <c r="D44" s="12"/>
      <c r="E44" s="14"/>
      <c r="F44" s="12"/>
      <c r="G44" s="14"/>
      <c r="H44" s="14"/>
      <c r="I44" s="89"/>
      <c r="J44" s="101"/>
    </row>
    <row r="45" spans="2:10" ht="15" thickBot="1" x14ac:dyDescent="0.4">
      <c r="B45" s="16">
        <v>42</v>
      </c>
      <c r="C45" s="17"/>
      <c r="D45" s="18"/>
      <c r="E45" s="20"/>
      <c r="F45" s="18"/>
      <c r="G45" s="19"/>
      <c r="H45" s="20"/>
      <c r="I45" s="79"/>
      <c r="J45" s="69"/>
    </row>
    <row r="46" spans="2:10" x14ac:dyDescent="0.35">
      <c r="B46" s="32">
        <v>43</v>
      </c>
      <c r="C46" s="26"/>
      <c r="D46" s="25"/>
      <c r="E46" s="11"/>
      <c r="F46" s="32"/>
      <c r="G46" s="82"/>
      <c r="H46" s="27"/>
      <c r="I46" s="83"/>
      <c r="J46" s="59"/>
    </row>
    <row r="47" spans="2:10" x14ac:dyDescent="0.35">
      <c r="B47" s="103">
        <v>44</v>
      </c>
      <c r="C47" s="26"/>
      <c r="D47" s="25"/>
      <c r="E47" s="27"/>
      <c r="F47" s="32"/>
      <c r="G47" s="82"/>
      <c r="H47" s="27"/>
      <c r="I47" s="83"/>
      <c r="J47" s="84"/>
    </row>
    <row r="48" spans="2:10" x14ac:dyDescent="0.35">
      <c r="B48" s="103">
        <v>45</v>
      </c>
      <c r="C48" s="26"/>
      <c r="D48" s="25"/>
      <c r="E48" s="27"/>
      <c r="F48" s="32"/>
      <c r="G48" s="27"/>
      <c r="H48" s="27"/>
      <c r="I48" s="58"/>
      <c r="J48" s="104"/>
    </row>
    <row r="49" spans="2:10" ht="15" thickBot="1" x14ac:dyDescent="0.4">
      <c r="B49" s="33">
        <v>46</v>
      </c>
      <c r="C49" s="37"/>
      <c r="D49" s="33"/>
      <c r="E49" s="34"/>
      <c r="F49" s="33"/>
      <c r="G49" s="105"/>
      <c r="H49" s="34"/>
      <c r="I49" s="106"/>
      <c r="J49" s="61"/>
    </row>
    <row r="50" spans="2:10" x14ac:dyDescent="0.35">
      <c r="B50" s="12">
        <v>47</v>
      </c>
      <c r="C50" s="15"/>
      <c r="D50" s="12"/>
      <c r="E50" s="14"/>
      <c r="F50" s="28"/>
      <c r="G50" s="14"/>
      <c r="H50" s="14"/>
      <c r="I50" s="89"/>
      <c r="J50" s="101"/>
    </row>
    <row r="51" spans="2:10" x14ac:dyDescent="0.35">
      <c r="B51" s="12">
        <v>48</v>
      </c>
      <c r="C51" s="15"/>
      <c r="D51" s="12"/>
      <c r="E51" s="64"/>
      <c r="F51" s="12"/>
      <c r="G51" s="64"/>
      <c r="H51" s="14"/>
      <c r="I51" s="65"/>
      <c r="J51" s="66"/>
    </row>
    <row r="52" spans="2:10" x14ac:dyDescent="0.35">
      <c r="B52" s="12">
        <v>49</v>
      </c>
      <c r="C52" s="15"/>
      <c r="D52" s="12"/>
      <c r="E52" s="64"/>
      <c r="F52" s="12"/>
      <c r="G52" s="64"/>
      <c r="H52" s="14"/>
      <c r="I52" s="65"/>
      <c r="J52" s="66"/>
    </row>
    <row r="53" spans="2:10" x14ac:dyDescent="0.35">
      <c r="B53" s="12">
        <v>50</v>
      </c>
      <c r="C53" s="15"/>
      <c r="D53" s="12"/>
      <c r="E53" s="64"/>
      <c r="F53" s="12"/>
      <c r="G53" s="64"/>
      <c r="H53" s="14"/>
      <c r="I53" s="65"/>
      <c r="J53" s="66"/>
    </row>
    <row r="54" spans="2:10" ht="15" thickBot="1" x14ac:dyDescent="0.4">
      <c r="B54" s="18">
        <v>51</v>
      </c>
      <c r="C54" s="17"/>
      <c r="D54" s="18"/>
      <c r="E54" s="19"/>
      <c r="F54" s="18"/>
      <c r="G54" s="19"/>
      <c r="H54" s="20"/>
      <c r="I54" s="79"/>
      <c r="J54" s="80"/>
    </row>
    <row r="55" spans="2:10" x14ac:dyDescent="0.35">
      <c r="B55" s="25">
        <v>52</v>
      </c>
      <c r="C55" s="26"/>
      <c r="D55" s="25"/>
      <c r="E55" s="27"/>
      <c r="F55" s="25"/>
      <c r="G55" s="27"/>
      <c r="H55" s="27"/>
      <c r="I55" s="58"/>
      <c r="J55" s="93"/>
    </row>
    <row r="56" spans="2:10" x14ac:dyDescent="0.35">
      <c r="B56" s="32">
        <v>53</v>
      </c>
      <c r="C56" s="26"/>
      <c r="D56" s="25"/>
      <c r="E56" s="27"/>
      <c r="F56" s="25"/>
      <c r="G56" s="27"/>
      <c r="H56" s="27"/>
      <c r="I56" s="58"/>
      <c r="J56" s="93"/>
    </row>
    <row r="57" spans="2:10" x14ac:dyDescent="0.35">
      <c r="B57" s="32">
        <v>54</v>
      </c>
      <c r="C57" s="26"/>
      <c r="D57" s="25"/>
      <c r="E57" s="82"/>
      <c r="F57" s="25"/>
      <c r="G57" s="82"/>
      <c r="H57" s="27"/>
      <c r="I57" s="83"/>
      <c r="J57" s="104"/>
    </row>
    <row r="58" spans="2:10" x14ac:dyDescent="0.35">
      <c r="B58" s="32">
        <v>55</v>
      </c>
      <c r="C58" s="26"/>
      <c r="D58" s="25"/>
      <c r="E58" s="82"/>
      <c r="F58" s="25"/>
      <c r="G58" s="82"/>
      <c r="H58" s="27"/>
      <c r="I58" s="83"/>
      <c r="J58" s="104"/>
    </row>
    <row r="59" spans="2:10" x14ac:dyDescent="0.35">
      <c r="B59" s="103">
        <v>56</v>
      </c>
      <c r="C59" s="26"/>
      <c r="D59" s="107"/>
      <c r="E59" s="82"/>
      <c r="F59" s="25"/>
      <c r="G59" s="82"/>
      <c r="H59" s="27"/>
      <c r="I59" s="83"/>
      <c r="J59" s="104"/>
    </row>
    <row r="60" spans="2:10" ht="15" thickBot="1" x14ac:dyDescent="0.4">
      <c r="B60" s="33">
        <v>57</v>
      </c>
      <c r="C60" s="37"/>
      <c r="D60" s="108"/>
      <c r="E60" s="34"/>
      <c r="F60" s="33"/>
      <c r="G60" s="34"/>
      <c r="H60" s="34"/>
      <c r="I60" s="109"/>
      <c r="J60" s="34"/>
    </row>
    <row r="61" spans="2:10" x14ac:dyDescent="0.35">
      <c r="B61" s="32">
        <v>40</v>
      </c>
      <c r="C61" s="26"/>
      <c r="D61" s="25"/>
      <c r="E61" s="27"/>
      <c r="F61" s="25"/>
      <c r="G61" s="27"/>
      <c r="H61" s="27"/>
      <c r="I61" s="110"/>
      <c r="J61" s="27"/>
    </row>
    <row r="62" spans="2:10" ht="15" thickBot="1" x14ac:dyDescent="0.4">
      <c r="B62" s="85">
        <v>41</v>
      </c>
      <c r="C62" s="37"/>
      <c r="D62" s="33"/>
      <c r="E62" s="34"/>
      <c r="F62" s="33"/>
      <c r="G62" s="34"/>
      <c r="H62" s="34"/>
      <c r="I62" s="109"/>
      <c r="J62" s="45"/>
    </row>
    <row r="63" spans="2:10" x14ac:dyDescent="0.35">
      <c r="B63" s="28">
        <v>42</v>
      </c>
      <c r="C63" s="15"/>
      <c r="D63" s="12"/>
      <c r="E63" s="14"/>
      <c r="F63" s="12"/>
      <c r="G63" s="14"/>
      <c r="H63" s="14"/>
      <c r="I63" s="111"/>
      <c r="J63" s="46"/>
    </row>
    <row r="64" spans="2:10" x14ac:dyDescent="0.35">
      <c r="B64" s="28">
        <v>43</v>
      </c>
      <c r="C64" s="15"/>
      <c r="D64" s="12"/>
      <c r="E64" s="14"/>
      <c r="F64" s="12"/>
      <c r="G64" s="14"/>
      <c r="H64" s="14"/>
      <c r="I64" s="111"/>
      <c r="J64" s="46"/>
    </row>
    <row r="65" spans="2:10" x14ac:dyDescent="0.35">
      <c r="B65" s="28">
        <v>44</v>
      </c>
      <c r="C65" s="15"/>
      <c r="D65" s="12"/>
      <c r="E65" s="14"/>
      <c r="F65" s="12"/>
      <c r="G65" s="14"/>
      <c r="H65" s="14"/>
      <c r="I65" s="111"/>
      <c r="J65" s="14"/>
    </row>
    <row r="66" spans="2:10" x14ac:dyDescent="0.35">
      <c r="B66" s="28">
        <v>45</v>
      </c>
      <c r="C66" s="15"/>
      <c r="D66" s="12"/>
      <c r="E66" s="14"/>
      <c r="F66" s="12"/>
      <c r="G66" s="14"/>
      <c r="H66" s="14"/>
      <c r="I66" s="111"/>
      <c r="J66" s="14"/>
    </row>
    <row r="67" spans="2:10" x14ac:dyDescent="0.35">
      <c r="B67" s="28">
        <v>46</v>
      </c>
      <c r="C67" s="15"/>
      <c r="D67" s="12"/>
      <c r="E67" s="14"/>
      <c r="F67" s="12"/>
      <c r="G67" s="14"/>
      <c r="H67" s="14"/>
      <c r="I67" s="111"/>
      <c r="J67" s="14"/>
    </row>
    <row r="68" spans="2:10" x14ac:dyDescent="0.35">
      <c r="B68" s="28">
        <v>47</v>
      </c>
      <c r="C68" s="15"/>
      <c r="D68" s="12"/>
      <c r="E68" s="14"/>
      <c r="F68" s="12"/>
      <c r="G68" s="14"/>
      <c r="H68" s="14"/>
      <c r="I68" s="111"/>
      <c r="J68" s="14"/>
    </row>
    <row r="69" spans="2:10" x14ac:dyDescent="0.35">
      <c r="B69" s="28">
        <v>48</v>
      </c>
      <c r="C69" s="15"/>
      <c r="D69" s="12"/>
      <c r="E69" s="14"/>
      <c r="F69" s="12"/>
      <c r="G69" s="14"/>
      <c r="H69" s="14"/>
      <c r="I69" s="111"/>
      <c r="J69" s="112"/>
    </row>
    <row r="70" spans="2:10" x14ac:dyDescent="0.35">
      <c r="B70" s="28">
        <v>49</v>
      </c>
      <c r="C70" s="15"/>
      <c r="D70" s="12"/>
      <c r="E70" s="14"/>
      <c r="F70" s="12"/>
      <c r="G70" s="14"/>
      <c r="H70" s="14"/>
      <c r="I70" s="111"/>
      <c r="J70" s="14"/>
    </row>
    <row r="71" spans="2:10" x14ac:dyDescent="0.35">
      <c r="B71" s="28">
        <v>50</v>
      </c>
      <c r="C71" s="15"/>
      <c r="D71" s="12"/>
      <c r="E71" s="14"/>
      <c r="F71" s="12"/>
      <c r="G71" s="14"/>
      <c r="H71" s="14"/>
      <c r="I71" s="111"/>
      <c r="J71" s="14"/>
    </row>
    <row r="72" spans="2:10" x14ac:dyDescent="0.35">
      <c r="B72" s="29">
        <v>51</v>
      </c>
      <c r="C72" s="113"/>
      <c r="D72" s="12"/>
      <c r="E72" s="114"/>
      <c r="F72" s="29"/>
      <c r="G72" s="14"/>
      <c r="H72" s="114"/>
      <c r="I72" s="115"/>
      <c r="J72" s="114"/>
    </row>
    <row r="73" spans="2:10" ht="15" thickBot="1" x14ac:dyDescent="0.4">
      <c r="B73" s="48">
        <v>52</v>
      </c>
      <c r="C73" s="116"/>
      <c r="D73" s="18"/>
      <c r="E73" s="117"/>
      <c r="F73" s="48"/>
      <c r="G73" s="20"/>
      <c r="H73" s="117"/>
      <c r="I73" s="118"/>
      <c r="J73" s="117"/>
    </row>
    <row r="74" spans="2:10" x14ac:dyDescent="0.35">
      <c r="B74" s="119"/>
      <c r="C74" s="120"/>
      <c r="D74" s="119"/>
      <c r="E74" s="76"/>
      <c r="F74" s="119"/>
      <c r="G74" s="76"/>
      <c r="H74" s="76"/>
      <c r="I74" s="121"/>
      <c r="J74" s="76"/>
    </row>
    <row r="75" spans="2:10" x14ac:dyDescent="0.35">
      <c r="B75" s="119"/>
      <c r="C75" s="120"/>
      <c r="D75" s="119"/>
      <c r="E75" s="76"/>
      <c r="F75" s="119"/>
      <c r="G75" s="76"/>
      <c r="H75" s="76"/>
      <c r="I75" s="121"/>
      <c r="J75" s="76"/>
    </row>
    <row r="76" spans="2:10" x14ac:dyDescent="0.35">
      <c r="B76" s="119"/>
      <c r="C76" s="120"/>
      <c r="D76" s="119"/>
      <c r="E76" s="76"/>
      <c r="F76" s="119"/>
      <c r="G76" s="76"/>
      <c r="H76" s="76"/>
      <c r="I76" s="121"/>
      <c r="J76" s="76"/>
    </row>
    <row r="77" spans="2:10" x14ac:dyDescent="0.35">
      <c r="C77" s="122"/>
      <c r="D77" s="43"/>
      <c r="I77" s="123"/>
    </row>
    <row r="78" spans="2:10" x14ac:dyDescent="0.35">
      <c r="C78" s="122"/>
      <c r="D78" s="43"/>
      <c r="I78" s="123"/>
    </row>
    <row r="79" spans="2:10" x14ac:dyDescent="0.35">
      <c r="C79" s="122"/>
      <c r="D79" s="43"/>
      <c r="I79" s="123"/>
    </row>
    <row r="80" spans="2:10" x14ac:dyDescent="0.35">
      <c r="I80" s="123"/>
    </row>
    <row r="81" spans="9:9" x14ac:dyDescent="0.35">
      <c r="I81" s="123"/>
    </row>
    <row r="82" spans="9:9" x14ac:dyDescent="0.35">
      <c r="I82" s="123"/>
    </row>
    <row r="83" spans="9:9" x14ac:dyDescent="0.35">
      <c r="I83" s="123"/>
    </row>
    <row r="84" spans="9:9" x14ac:dyDescent="0.35">
      <c r="I84" s="123"/>
    </row>
    <row r="85" spans="9:9" x14ac:dyDescent="0.35">
      <c r="I85" s="123"/>
    </row>
  </sheetData>
  <mergeCells count="1">
    <mergeCell ref="B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614232-2A09-491D-85BF-8CFA064B14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FB5771-E153-4FDD-8DD3-BA35B235E0A4}">
  <ds:schemaRefs>
    <ds:schemaRef ds:uri="40de77e2-37bb-4c7a-ab4d-547915d99553"/>
    <ds:schemaRef ds:uri="http://schemas.microsoft.com/office/2006/metadata/properties"/>
    <ds:schemaRef ds:uri="730269a7-69c5-483f-a552-e74dab880ae2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dcmitype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C23864E-5EB1-41D7-A627-0AD85F4309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Planilla de Cotizacion</vt:lpstr>
      <vt:lpstr>PQuímicos</vt:lpstr>
      <vt:lpstr>Fletes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fserem</dc:creator>
  <cp:lastModifiedBy>Villanova Briceño, Joanna Carolina</cp:lastModifiedBy>
  <dcterms:created xsi:type="dcterms:W3CDTF">2018-08-13T19:18:03Z</dcterms:created>
  <dcterms:modified xsi:type="dcterms:W3CDTF">2024-05-07T10:13:08Z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