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31. CVA. IC8210/"/>
    </mc:Choice>
  </mc:AlternateContent>
  <xr:revisionPtr revIDLastSave="428" documentId="11_40D9AE3E92FF111D70A397CD53B27323B5BB9C00" xr6:coauthVersionLast="47" xr6:coauthVersionMax="47" xr10:uidLastSave="{F456124A-B8CA-4934-A4FF-FB5B892B6ED4}"/>
  <bookViews>
    <workbookView xWindow="-120" yWindow="-120" windowWidth="24240" windowHeight="1314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4" l="1"/>
  <c r="C1" i="14"/>
  <c r="E4" i="14"/>
  <c r="F4" i="14" s="1"/>
  <c r="H4" i="14" l="1"/>
  <c r="J4" i="14" l="1"/>
  <c r="M17" i="13" l="1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K4" i="14"/>
  <c r="L4" i="14" s="1"/>
  <c r="M4" i="14" l="1"/>
</calcChain>
</file>

<file path=xl/sharedStrings.xml><?xml version="1.0" encoding="utf-8"?>
<sst xmlns="http://schemas.openxmlformats.org/spreadsheetml/2006/main" count="201" uniqueCount="85">
  <si>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</si>
  <si>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</si>
  <si>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</si>
  <si>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</si>
  <si>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</si>
  <si>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</si>
  <si>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</si>
  <si>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</si>
  <si>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</si>
  <si>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</si>
  <si>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</si>
  <si>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</si>
  <si>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</si>
  <si>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</si>
  <si>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</si>
  <si>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</si>
  <si>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</si>
  <si>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</si>
  <si>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</si>
  <si>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</si>
  <si>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</si>
  <si>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</si>
  <si>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</si>
  <si>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</si>
  <si>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</si>
  <si>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</si>
  <si>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</si>
  <si>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</si>
  <si>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</si>
  <si>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</si>
  <si>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</si>
  <si>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</si>
  <si>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</si>
  <si>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</si>
  <si>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</si>
  <si>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</si>
  <si>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</si>
  <si>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</si>
  <si>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</si>
  <si>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</si>
  <si>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</si>
  <si>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</si>
  <si>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</si>
  <si>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</si>
  <si>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</si>
  <si>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</si>
  <si>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</si>
  <si>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</si>
  <si>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</si>
  <si>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</si>
  <si>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</si>
  <si>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</si>
  <si>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</si>
  <si>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</si>
  <si>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</si>
  <si>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</si>
  <si>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</si>
  <si>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</si>
  <si>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</si>
  <si>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</si>
  <si>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</si>
  <si>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</si>
  <si>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</si>
  <si>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</si>
  <si>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</si>
  <si>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</si>
  <si>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</si>
  <si>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Costo total USD]</t>
  </si>
  <si>
    <t>Venta Total [USD]</t>
  </si>
  <si>
    <t>Denominación comercial</t>
  </si>
  <si>
    <t>CP</t>
  </si>
  <si>
    <t>Situación</t>
  </si>
  <si>
    <t>GE</t>
  </si>
  <si>
    <t>TC</t>
  </si>
  <si>
    <t>Costo Rep [USD/Bde]</t>
  </si>
  <si>
    <t>Flete  [USD/Bde]</t>
  </si>
  <si>
    <t>CR con flete  [USD/Bde]</t>
  </si>
  <si>
    <t>Ref: Cotización Divisas Venta</t>
  </si>
  <si>
    <t>Precio unitario [USD/Lt]</t>
  </si>
  <si>
    <t>Chevron Nov-22</t>
  </si>
  <si>
    <t>IC8210</t>
  </si>
  <si>
    <t>Cantidad [Lts/mes]</t>
  </si>
  <si>
    <t>Chevron Mar-24</t>
  </si>
  <si>
    <t>Referencia</t>
  </si>
  <si>
    <t>Variación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</si>
</sst>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\ * #,##0.00_ ;_ &quot;$&quot;\ * \-#,##0.00_ ;_ &quot;$&quot;\ * &quot;-&quot;??_ ;_ @_ "/>
    <numFmt numFmtId="165" formatCode="_(* #,##0.00_);_(* \(#,##0.00\);_(* &quot;-&quot;??_);_(@_)"/>
    <numFmt numFmtId="166" formatCode="&quot;$&quot;\ #,##0.00"/>
    <numFmt numFmtId="167" formatCode="0.000"/>
    <numFmt numFmtId="168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6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</cellStyleXfs>
  <cellXfs count="169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4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7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7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6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6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6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6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6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6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6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6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6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6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6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6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6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6" fontId="1" fillId="2" borderId="4" xfId="12" applyNumberFormat="1" applyFont="1" applyFill="1" applyBorder="1"/>
    <xf numFmtId="166" fontId="1" fillId="2" borderId="15" xfId="12" applyNumberFormat="1" applyFont="1" applyFill="1" applyBorder="1"/>
    <xf numFmtId="166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6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6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4" fontId="1" fillId="6" borderId="0" xfId="12" applyFont="1" applyFill="1" applyBorder="1"/>
    <xf numFmtId="14" fontId="0" fillId="0" borderId="0" xfId="0" applyNumberFormat="1"/>
    <xf numFmtId="164" fontId="1" fillId="0" borderId="0" xfId="12" applyFont="1" applyBorder="1"/>
    <xf numFmtId="164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7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6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2" xfId="3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5" fillId="5" borderId="23" xfId="3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2" fontId="0" fillId="6" borderId="22" xfId="0" applyNumberForma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/>
    </xf>
    <xf numFmtId="3" fontId="0" fillId="9" borderId="22" xfId="0" applyNumberFormat="1" applyFill="1" applyBorder="1" applyAlignment="1">
      <alignment horizontal="center" vertical="center"/>
    </xf>
    <xf numFmtId="2" fontId="0" fillId="9" borderId="22" xfId="0" applyNumberFormat="1" applyFill="1" applyBorder="1" applyAlignment="1">
      <alignment horizontal="center" vertical="center"/>
    </xf>
    <xf numFmtId="2" fontId="4" fillId="9" borderId="22" xfId="0" applyNumberFormat="1" applyFont="1" applyFill="1" applyBorder="1" applyAlignment="1">
      <alignment horizontal="center" vertical="center"/>
    </xf>
    <xf numFmtId="168" fontId="4" fillId="9" borderId="22" xfId="13" applyNumberFormat="1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 wrapText="1"/>
    </xf>
    <xf numFmtId="10" fontId="0" fillId="6" borderId="0" xfId="0" applyNumberFormat="1" applyFill="1" applyAlignment="1">
      <alignment horizontal="center"/>
    </xf>
    <xf numFmtId="0" fontId="11" fillId="8" borderId="25" xfId="0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10" fontId="11" fillId="8" borderId="25" xfId="0" applyNumberFormat="1" applyFont="1" applyFill="1" applyBorder="1" applyAlignment="1">
      <alignment horizontal="center" vertical="center" wrapText="1"/>
    </xf>
    <xf numFmtId="10" fontId="11" fillId="8" borderId="26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3" fillId="10" borderId="25" xfId="0" applyFont="1" applyFill="1" applyBorder="1" applyAlignment="1">
      <alignment horizontal="center" vertical="center" wrapText="1"/>
    </xf>
    <xf numFmtId="0" fontId="13" fillId="10" borderId="27" xfId="0" applyFont="1" applyFill="1" applyBorder="1" applyAlignment="1">
      <alignment horizontal="center" vertical="center" wrapText="1"/>
    </xf>
    <xf numFmtId="0" fontId="13" fillId="10" borderId="26" xfId="0" applyFont="1" applyFill="1" applyBorder="1" applyAlignment="1">
      <alignment horizontal="center" vertical="center" wrapText="1"/>
    </xf>
    <xf numFmtId="9" fontId="4" fillId="9" borderId="22" xfId="13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 wrapText="1"/>
    </xf>
    <xf numFmtId="0" fontId="7" fillId="11" borderId="22" xfId="0" applyFont="1" applyFill="1" applyBorder="1" applyAlignment="1">
      <alignment horizontal="center" vertical="center" wrapText="1"/>
    </xf>
    <xf numFmtId="0" fontId="0" fillId="11" borderId="22" xfId="0" applyFill="1" applyBorder="1" applyAlignment="1">
      <alignment horizontal="center" vertical="center"/>
    </xf>
    <xf numFmtId="3" fontId="0" fillId="11" borderId="22" xfId="0" applyNumberFormat="1" applyFill="1" applyBorder="1" applyAlignment="1">
      <alignment horizontal="center" vertical="center"/>
    </xf>
    <xf numFmtId="2" fontId="0" fillId="11" borderId="22" xfId="0" applyNumberFormat="1" applyFill="1" applyBorder="1" applyAlignment="1">
      <alignment horizontal="center" vertical="center"/>
    </xf>
    <xf numFmtId="2" fontId="4" fillId="11" borderId="22" xfId="0" applyNumberFormat="1" applyFont="1" applyFill="1" applyBorder="1" applyAlignment="1">
      <alignment horizontal="center" vertical="center"/>
    </xf>
    <xf numFmtId="9" fontId="4" fillId="11" borderId="22" xfId="13" applyFont="1" applyFill="1" applyBorder="1" applyAlignment="1">
      <alignment horizontal="center" vertical="center"/>
    </xf>
    <xf numFmtId="168" fontId="4" fillId="11" borderId="22" xfId="13" applyNumberFormat="1" applyFont="1" applyFill="1" applyBorder="1" applyAlignment="1">
      <alignment horizontal="center" vertical="center"/>
    </xf>
    <xf numFmtId="2" fontId="4" fillId="12" borderId="22" xfId="0" applyNumberFormat="1" applyFont="1" applyFill="1" applyBorder="1" applyAlignment="1">
      <alignment horizontal="center" vertical="center"/>
    </xf>
  </cellXfs>
  <cellStyles count="16"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119064</xdr:rowOff>
    </xdr:from>
    <xdr:to>
      <xdr:col>5</xdr:col>
      <xdr:colOff>872274</xdr:colOff>
      <xdr:row>17</xdr:row>
      <xdr:rowOff>43119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2389A7-684F-4D04-B721-3CECDDBBA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14627"/>
          <a:ext cx="5277587" cy="1829055"/>
        </a:xfrm>
        <a:prstGeom prst="rect">
          <a:avLst/>
        </a:prstGeom>
      </xdr:spPr>
    </xdr:pic>
    <xdr:clientData/>
  </xdr:twoCellAnchor>
  <xdr:twoCellAnchor editAs="oneCell">
    <xdr:from>
      <xdr:col>5</xdr:col>
      <xdr:colOff>809626</xdr:colOff>
      <xdr:row>7</xdr:row>
      <xdr:rowOff>11906</xdr:rowOff>
    </xdr:from>
    <xdr:to>
      <xdr:col>11</xdr:col>
      <xdr:colOff>441098</xdr:colOff>
      <xdr:row>15</xdr:row>
      <xdr:rowOff>12119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173217-C529-724E-A9DE-373EB2A61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4939" y="2607469"/>
          <a:ext cx="4048690" cy="1524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showGridLines="0" tabSelected="1" zoomScale="80" zoomScaleNormal="80" workbookViewId="0">
      <selection activeCell="S16" sqref="S16"/>
    </sheetView>
  </sheetViews>
  <sheetFormatPr baseColWidth="10" defaultRowHeight="15" x14ac:dyDescent="0.25"/>
  <cols>
    <col min="1" max="1" width="15.28515625" bestFit="1" customWidth="1"/>
    <col min="2" max="2" width="14.140625" customWidth="1"/>
    <col min="3" max="3" width="13.28515625" customWidth="1"/>
    <col min="4" max="4" width="10.85546875" customWidth="1"/>
    <col min="5" max="5" width="12.5703125" customWidth="1"/>
    <col min="6" max="6" width="13.28515625" customWidth="1"/>
    <col min="8" max="9" width="10.140625" customWidth="1"/>
    <col min="10" max="10" width="9.85546875" customWidth="1"/>
    <col min="12" max="12" width="8.7109375" customWidth="1"/>
    <col min="13" max="13" width="9.42578125" bestFit="1" customWidth="1"/>
  </cols>
  <sheetData>
    <row r="1" spans="1:13" ht="18" customHeight="1" x14ac:dyDescent="0.25">
      <c r="A1" t="s">
        <v>73</v>
      </c>
      <c r="B1">
        <v>842</v>
      </c>
      <c r="C1" s="122">
        <f ca="1">+TODAY()</f>
        <v>45352</v>
      </c>
      <c r="D1" t="s">
        <v>77</v>
      </c>
      <c r="L1" s="147" t="s">
        <v>72</v>
      </c>
      <c r="M1" s="148"/>
    </row>
    <row r="2" spans="1:13" ht="13.5" customHeight="1" x14ac:dyDescent="0.25">
      <c r="L2" s="149">
        <v>5.5E-2</v>
      </c>
      <c r="M2" s="150"/>
    </row>
    <row r="3" spans="1:13" ht="56.25" customHeight="1" x14ac:dyDescent="0.25">
      <c r="A3" s="135" t="s">
        <v>71</v>
      </c>
      <c r="B3" s="134" t="s">
        <v>69</v>
      </c>
      <c r="C3" s="133" t="s">
        <v>74</v>
      </c>
      <c r="D3" s="133" t="s">
        <v>81</v>
      </c>
      <c r="E3" s="133" t="s">
        <v>75</v>
      </c>
      <c r="F3" s="133" t="s">
        <v>76</v>
      </c>
      <c r="G3" s="133" t="s">
        <v>78</v>
      </c>
      <c r="H3" s="133" t="s">
        <v>0</v>
      </c>
      <c r="I3" s="133" t="s">
        <v>84</v>
      </c>
      <c r="J3" s="133" t="s">
        <v>67</v>
      </c>
      <c r="K3" s="133" t="s">
        <v>68</v>
      </c>
      <c r="L3" s="136" t="s">
        <v>70</v>
      </c>
      <c r="M3" s="136" t="s">
        <v>70</v>
      </c>
    </row>
    <row r="4" spans="1:13" ht="33.75" customHeight="1" x14ac:dyDescent="0.25">
      <c r="A4" s="145" t="s">
        <v>82</v>
      </c>
      <c r="B4" s="139" t="s">
        <v>80</v>
      </c>
      <c r="C4" s="140">
        <v>19.87</v>
      </c>
      <c r="D4" s="141">
        <v>300</v>
      </c>
      <c r="E4" s="142">
        <f>(2100/22/$B$1)</f>
        <v>0.11336644353271431</v>
      </c>
      <c r="F4" s="143">
        <f>+E4+C4</f>
        <v>19.983366443532717</v>
      </c>
      <c r="G4" s="168">
        <v>12.27</v>
      </c>
      <c r="H4" s="143">
        <f>G4/F4</f>
        <v>0.61401065904843977</v>
      </c>
      <c r="I4" s="159">
        <f>+G4/G6-1</f>
        <v>-0.30912162162162171</v>
      </c>
      <c r="J4" s="141">
        <f>D4*F4</f>
        <v>5995.009933059815</v>
      </c>
      <c r="K4" s="141">
        <f>G4*D4</f>
        <v>3681</v>
      </c>
      <c r="L4" s="141">
        <f>ROUND(K4-J4-$L$2*K4,0)</f>
        <v>-2516</v>
      </c>
      <c r="M4" s="144">
        <f>+L4/K4</f>
        <v>-0.68350991578375442</v>
      </c>
    </row>
    <row r="5" spans="1:13" ht="33.75" customHeight="1" x14ac:dyDescent="0.25">
      <c r="A5" s="156" t="s">
        <v>83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</row>
    <row r="6" spans="1:13" ht="33.75" customHeight="1" x14ac:dyDescent="0.25">
      <c r="A6" s="160" t="s">
        <v>79</v>
      </c>
      <c r="B6" s="161" t="s">
        <v>80</v>
      </c>
      <c r="C6" s="162"/>
      <c r="D6" s="163"/>
      <c r="E6" s="164"/>
      <c r="F6" s="165"/>
      <c r="G6" s="165">
        <v>17.760000000000002</v>
      </c>
      <c r="H6" s="166"/>
      <c r="I6" s="166"/>
      <c r="J6" s="163"/>
      <c r="K6" s="163"/>
      <c r="L6" s="163"/>
      <c r="M6" s="167"/>
    </row>
    <row r="7" spans="1:13" s="76" customFormat="1" ht="15.75" customHeight="1" x14ac:dyDescent="0.25">
      <c r="B7" s="137"/>
      <c r="C7" s="138"/>
      <c r="M7" s="146"/>
    </row>
  </sheetData>
  <mergeCells count="3">
    <mergeCell ref="A5:M5"/>
    <mergeCell ref="L1:M1"/>
    <mergeCell ref="L2:M2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51"/>
      <c r="F16" s="152"/>
    </row>
    <row r="17" spans="5:6" x14ac:dyDescent="0.25">
      <c r="E17" s="151"/>
      <c r="F17" s="152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53" t="s">
        <v>26</v>
      </c>
      <c r="C1" s="154"/>
      <c r="D1" s="154"/>
      <c r="E1" s="154"/>
      <c r="F1" s="154"/>
      <c r="G1" s="154"/>
      <c r="H1" s="154"/>
      <c r="I1" s="154"/>
      <c r="J1" s="155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FB5771-E153-4FDD-8DD3-BA35B235E0A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  <ds:schemaRef ds:uri="40de77e2-37bb-4c7a-ab4d-547915d99553"/>
  </ds:schemaRefs>
</ds:datastoreItem>
</file>

<file path=customXml/itemProps2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221B64-36CA-4E61-AA86-43A2F0F16E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Bergerat, Juan Gabriel</cp:lastModifiedBy>
  <dcterms:created xsi:type="dcterms:W3CDTF">2018-08-13T19:18:03Z</dcterms:created>
  <dcterms:modified xsi:type="dcterms:W3CDTF">2024-03-01T19:59:59Z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