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33. Total. BSH970/"/>
    </mc:Choice>
  </mc:AlternateContent>
  <xr:revisionPtr revIDLastSave="324" documentId="11_53D053E60DAC1A16630E8B5AAF659CA5C0469EB7" xr6:coauthVersionLast="47" xr6:coauthVersionMax="47" xr10:uidLastSave="{EFDC71C2-6F4B-4652-BAA5-4B4DF622E7B1}"/>
  <bookViews>
    <workbookView xWindow="-120" yWindow="-120" windowWidth="20730" windowHeight="1116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4" l="1"/>
  <c r="K5" i="14" s="1"/>
  <c r="M5" i="14"/>
  <c r="L5" i="14" l="1"/>
  <c r="N5" i="14" s="1"/>
  <c r="G4" i="14"/>
  <c r="H4" i="14" s="1"/>
  <c r="P5" i="14" l="1"/>
  <c r="O5" i="14"/>
  <c r="J4" i="14"/>
  <c r="R5" i="14" l="1"/>
  <c r="S5" i="14" s="1"/>
  <c r="Q5" i="14"/>
  <c r="L4" i="14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4" i="14" l="1"/>
  <c r="M4" i="14"/>
  <c r="N4" i="14" s="1"/>
  <c r="P4" i="14" s="1"/>
  <c r="Q4" i="14" l="1"/>
  <c r="R4" i="14"/>
  <c r="S4" i="14" s="1"/>
  <c r="O4" i="14"/>
</calcChain>
</file>

<file path=xl/sharedStrings.xml><?xml version="1.0" encoding="utf-8"?>
<sst xmlns="http://schemas.openxmlformats.org/spreadsheetml/2006/main" count="212" uniqueCount="93">
  <si>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</si>
  <si>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</si>
  <si>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</si>
  <si>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</si>
  <si>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</si>
  <si>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</si>
  <si>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</si>
  <si>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</si>
  <si>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</si>
  <si>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</si>
  <si>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</si>
  <si>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</si>
  <si>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</si>
  <si>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</si>
  <si>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</si>
  <si>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</si>
  <si>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</si>
  <si>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</si>
  <si>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</si>
  <si>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</si>
  <si>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</si>
  <si>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</si>
  <si>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</si>
  <si>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</si>
  <si>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</si>
  <si>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</si>
  <si>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</si>
  <si>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</si>
  <si>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</si>
  <si>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</si>
  <si>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</si>
  <si>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</si>
  <si>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</si>
  <si>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</si>
  <si>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</si>
  <si>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</si>
  <si>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</si>
  <si>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</si>
  <si>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</si>
  <si>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</si>
  <si>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</si>
  <si>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</si>
  <si>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</si>
  <si>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</si>
  <si>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</si>
  <si>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</si>
  <si>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</si>
  <si>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</si>
  <si>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</si>
  <si>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</si>
  <si>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</si>
  <si>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</si>
  <si>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</si>
  <si>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</si>
  <si>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</si>
  <si>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</si>
  <si>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</si>
  <si>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</si>
  <si>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</si>
  <si>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</si>
  <si>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</si>
  <si>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</si>
  <si>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</si>
  <si>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</si>
  <si>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</si>
  <si>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</si>
  <si>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</si>
  <si>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</si>
  <si>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</si>
  <si>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</si>
  <si>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</si>
  <si>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</si>
  <si>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</si>
  <si>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</si>
  <si>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</si>
  <si>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</si>
  <si>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</si>
  <si>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</si>
  <si>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</si>
  <si>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Variación precio</t>
  </si>
  <si>
    <t>Ref: Cotización Divisas Venta</t>
  </si>
  <si>
    <t>Cantidad [Lts]</t>
  </si>
  <si>
    <t>CR con flete  [USD/lt]</t>
  </si>
  <si>
    <t>Descripción</t>
  </si>
  <si>
    <t>Oferta Mar-23</t>
  </si>
  <si>
    <t>Sep-23 SUR</t>
  </si>
  <si>
    <t>Imp Pais</t>
  </si>
  <si>
    <t>Costo Rep [USD/lt]</t>
  </si>
  <si>
    <t>Flete  [USD/litro]</t>
  </si>
  <si>
    <t>Sec H2S</t>
  </si>
  <si>
    <t>Total-Mar-24</t>
  </si>
  <si>
    <t>BSH970</t>
  </si>
  <si>
    <t>BSH8050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</si>
</sst>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92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3" xfId="3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6" borderId="0" xfId="0" applyFont="1" applyFill="1"/>
    <xf numFmtId="10" fontId="0" fillId="6" borderId="0" xfId="0" applyNumberFormat="1" applyFill="1" applyAlignment="1">
      <alignment horizontal="center"/>
    </xf>
    <xf numFmtId="9" fontId="0" fillId="0" borderId="0" xfId="13" applyFont="1"/>
    <xf numFmtId="0" fontId="7" fillId="6" borderId="25" xfId="0" applyFont="1" applyFill="1" applyBorder="1" applyAlignment="1">
      <alignment horizontal="center" vertical="center" wrapText="1"/>
    </xf>
    <xf numFmtId="2" fontId="0" fillId="6" borderId="25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169" fontId="4" fillId="6" borderId="0" xfId="13" applyNumberFormat="1" applyFont="1" applyFill="1" applyBorder="1" applyAlignment="1">
      <alignment horizontal="center" vertical="center"/>
    </xf>
    <xf numFmtId="9" fontId="0" fillId="6" borderId="0" xfId="13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0" fontId="4" fillId="0" borderId="0" xfId="15" applyFont="1" applyAlignment="1">
      <alignment vertical="center" wrapTex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49" fontId="1" fillId="0" borderId="0" xfId="0" applyNumberFormat="1" applyFont="1"/>
    <xf numFmtId="49" fontId="13" fillId="0" borderId="0" xfId="0" applyNumberFormat="1" applyFont="1"/>
    <xf numFmtId="49" fontId="1" fillId="0" borderId="0" xfId="15" applyNumberFormat="1"/>
    <xf numFmtId="0" fontId="5" fillId="5" borderId="0" xfId="3" applyFont="1" applyFill="1" applyAlignment="1">
      <alignment horizontal="center" vertical="center" wrapText="1"/>
    </xf>
    <xf numFmtId="0" fontId="4" fillId="10" borderId="0" xfId="0" applyFont="1" applyFill="1"/>
    <xf numFmtId="0" fontId="0" fillId="10" borderId="0" xfId="0" applyFill="1"/>
    <xf numFmtId="17" fontId="4" fillId="10" borderId="0" xfId="0" applyNumberFormat="1" applyFont="1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4" fontId="0" fillId="2" borderId="29" xfId="0" applyNumberFormat="1" applyFill="1" applyBorder="1" applyAlignment="1">
      <alignment horizontal="center" vertical="center"/>
    </xf>
    <xf numFmtId="3" fontId="0" fillId="2" borderId="29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2" fontId="14" fillId="9" borderId="29" xfId="0" applyNumberFormat="1" applyFont="1" applyFill="1" applyBorder="1" applyAlignment="1">
      <alignment horizontal="center" vertical="center"/>
    </xf>
    <xf numFmtId="169" fontId="1" fillId="2" borderId="29" xfId="13" applyNumberFormat="1" applyFont="1" applyFill="1" applyBorder="1" applyAlignment="1">
      <alignment horizontal="center" vertical="center"/>
    </xf>
    <xf numFmtId="169" fontId="1" fillId="2" borderId="30" xfId="13" applyNumberFormat="1" applyFont="1" applyFill="1" applyBorder="1" applyAlignment="1">
      <alignment horizontal="center" vertical="center"/>
    </xf>
    <xf numFmtId="3" fontId="0" fillId="9" borderId="27" xfId="0" applyNumberForma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 wrapText="1"/>
    </xf>
    <xf numFmtId="0" fontId="5" fillId="5" borderId="28" xfId="3" applyFont="1" applyFill="1" applyBorder="1" applyAlignment="1">
      <alignment horizontal="center" vertical="center" wrapText="1"/>
    </xf>
    <xf numFmtId="17" fontId="0" fillId="0" borderId="0" xfId="0" applyNumberFormat="1"/>
    <xf numFmtId="2" fontId="4" fillId="11" borderId="29" xfId="0" applyNumberFormat="1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345281</xdr:colOff>
      <xdr:row>32</xdr:row>
      <xdr:rowOff>35719</xdr:rowOff>
    </xdr:from>
    <xdr:to>
      <xdr:col>5</xdr:col>
      <xdr:colOff>191258</xdr:colOff>
      <xdr:row>49</xdr:row>
      <xdr:rowOff>112382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4B11778-CAD1-496E-8BD7-476692AA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" y="9703594"/>
          <a:ext cx="5430008" cy="3315163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309563</xdr:colOff>
      <xdr:row>32</xdr:row>
      <xdr:rowOff>95249</xdr:rowOff>
    </xdr:from>
    <xdr:to>
      <xdr:col>20</xdr:col>
      <xdr:colOff>384345</xdr:colOff>
      <xdr:row>58</xdr:row>
      <xdr:rowOff>10203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A07355-DDB5-19EA-AE2B-5ED029DB5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4188" y="9763124"/>
          <a:ext cx="6897063" cy="4867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showGridLines="0" tabSelected="1" zoomScale="80" zoomScaleNormal="80" workbookViewId="0">
      <selection activeCell="I4" sqref="I4"/>
    </sheetView>
  </sheetViews>
  <sheetFormatPr baseColWidth="10" defaultRowHeight="15" x14ac:dyDescent="0.25"/>
  <cols>
    <col min="1" max="2" width="23" customWidth="1"/>
    <col min="3" max="3" width="14.140625" customWidth="1"/>
    <col min="4" max="4" width="13.28515625" customWidth="1"/>
    <col min="5" max="5" width="10.28515625" customWidth="1"/>
    <col min="6" max="6" width="14.140625" customWidth="1"/>
    <col min="7" max="7" width="11.28515625" customWidth="1"/>
    <col min="8" max="8" width="13.28515625" customWidth="1"/>
    <col min="10" max="10" width="11.42578125" customWidth="1"/>
    <col min="11" max="11" width="12.42578125" bestFit="1" customWidth="1"/>
    <col min="12" max="12" width="9.85546875" customWidth="1"/>
    <col min="14" max="14" width="8.7109375" customWidth="1"/>
    <col min="15" max="15" width="9.42578125" bestFit="1" customWidth="1"/>
    <col min="16" max="16" width="7.42578125" hidden="1" customWidth="1"/>
    <col min="17" max="19" width="6.7109375" hidden="1" customWidth="1"/>
    <col min="20" max="20" width="3" customWidth="1"/>
  </cols>
  <sheetData>
    <row r="1" spans="1:19" ht="18" customHeight="1" x14ac:dyDescent="0.25">
      <c r="A1" t="s">
        <v>78</v>
      </c>
      <c r="C1">
        <v>821.9</v>
      </c>
      <c r="D1" s="122">
        <v>45142</v>
      </c>
      <c r="E1" t="s">
        <v>80</v>
      </c>
      <c r="N1" s="181" t="s">
        <v>76</v>
      </c>
      <c r="O1" s="182"/>
      <c r="P1" s="181" t="s">
        <v>77</v>
      </c>
      <c r="Q1" s="182"/>
      <c r="R1" s="179" t="s">
        <v>74</v>
      </c>
      <c r="S1" s="179"/>
    </row>
    <row r="2" spans="1:19" ht="13.5" customHeight="1" x14ac:dyDescent="0.25">
      <c r="N2" s="183">
        <v>5.5E-2</v>
      </c>
      <c r="O2" s="184"/>
      <c r="P2" s="185">
        <v>0.04</v>
      </c>
      <c r="Q2" s="186"/>
      <c r="R2" s="180">
        <v>0.04</v>
      </c>
      <c r="S2" s="180"/>
    </row>
    <row r="3" spans="1:19" ht="56.25" customHeight="1" thickBot="1" x14ac:dyDescent="0.3">
      <c r="A3" s="134" t="s">
        <v>75</v>
      </c>
      <c r="B3" s="161" t="s">
        <v>83</v>
      </c>
      <c r="C3" s="175" t="s">
        <v>70</v>
      </c>
      <c r="D3" s="176" t="s">
        <v>87</v>
      </c>
      <c r="E3" s="176" t="s">
        <v>81</v>
      </c>
      <c r="F3" s="176" t="s">
        <v>86</v>
      </c>
      <c r="G3" s="176" t="s">
        <v>88</v>
      </c>
      <c r="H3" s="176" t="s">
        <v>82</v>
      </c>
      <c r="I3" s="176" t="s">
        <v>67</v>
      </c>
      <c r="J3" s="176" t="s">
        <v>79</v>
      </c>
      <c r="K3" s="176" t="s">
        <v>0</v>
      </c>
      <c r="L3" s="176" t="s">
        <v>68</v>
      </c>
      <c r="M3" s="176" t="s">
        <v>69</v>
      </c>
      <c r="N3" s="133" t="s">
        <v>71</v>
      </c>
      <c r="O3" s="133" t="s">
        <v>71</v>
      </c>
      <c r="P3" s="135" t="s">
        <v>72</v>
      </c>
      <c r="Q3" s="135" t="s">
        <v>72</v>
      </c>
      <c r="R3" s="133" t="s">
        <v>73</v>
      </c>
      <c r="S3" s="133" t="s">
        <v>73</v>
      </c>
    </row>
    <row r="4" spans="1:19" ht="33.75" customHeight="1" thickBot="1" x14ac:dyDescent="0.3">
      <c r="A4" s="165" t="s">
        <v>90</v>
      </c>
      <c r="B4" s="166" t="s">
        <v>89</v>
      </c>
      <c r="C4" s="167" t="s">
        <v>91</v>
      </c>
      <c r="D4" s="168">
        <v>2.46</v>
      </c>
      <c r="E4" s="169">
        <v>1000</v>
      </c>
      <c r="F4" s="168"/>
      <c r="G4" s="170">
        <f>(843+421+345)/22/C1</f>
        <v>8.8984503755157124E-2</v>
      </c>
      <c r="H4" s="170">
        <f>+D4+G4+F4</f>
        <v>2.5489845037551571</v>
      </c>
      <c r="I4" s="171">
        <v>4.07</v>
      </c>
      <c r="J4" s="172">
        <f>+I4/$I$4-1</f>
        <v>0</v>
      </c>
      <c r="K4" s="178">
        <f>+I4/H4</f>
        <v>1.5967142970089019</v>
      </c>
      <c r="L4" s="169">
        <f>E4*H4</f>
        <v>2548.9845037551572</v>
      </c>
      <c r="M4" s="169">
        <f>I4*E4</f>
        <v>4070.0000000000005</v>
      </c>
      <c r="N4" s="169">
        <f t="shared" ref="N4" si="0">ROUND(M4-L4-$N$2*M4,0)</f>
        <v>1297</v>
      </c>
      <c r="O4" s="173">
        <f t="shared" ref="O4" si="1">+N4/M4</f>
        <v>0.31867321867321863</v>
      </c>
      <c r="P4" s="174">
        <f>+N4-$P$2*M4</f>
        <v>1134.2</v>
      </c>
      <c r="Q4" s="137">
        <f>+P4/M4</f>
        <v>0.27867321867321865</v>
      </c>
      <c r="R4" s="136">
        <f>+P4-$R$2*M4</f>
        <v>971.40000000000009</v>
      </c>
      <c r="S4" s="137">
        <f>+R4/M4</f>
        <v>0.23867321867321867</v>
      </c>
    </row>
    <row r="5" spans="1:19" ht="33.75" customHeight="1" thickBot="1" x14ac:dyDescent="0.3">
      <c r="A5" s="165" t="s">
        <v>90</v>
      </c>
      <c r="B5" s="166" t="s">
        <v>89</v>
      </c>
      <c r="C5" s="167" t="s">
        <v>92</v>
      </c>
      <c r="D5" s="168">
        <v>1.96</v>
      </c>
      <c r="E5" s="169">
        <v>1000</v>
      </c>
      <c r="F5" s="168"/>
      <c r="G5" s="170">
        <v>0.09</v>
      </c>
      <c r="H5" s="170">
        <f>+D5+G5+F5</f>
        <v>2.0499999999999998</v>
      </c>
      <c r="I5" s="171">
        <v>3.16</v>
      </c>
      <c r="J5" s="172"/>
      <c r="K5" s="178">
        <f>+I5/H5</f>
        <v>1.5414634146341466</v>
      </c>
      <c r="L5" s="169">
        <f>E5*H5</f>
        <v>2050</v>
      </c>
      <c r="M5" s="169">
        <f>I5*E5</f>
        <v>3160</v>
      </c>
      <c r="N5" s="169">
        <f t="shared" ref="N5" si="2">ROUND(M5-L5-$N$2*M5,0)</f>
        <v>936</v>
      </c>
      <c r="O5" s="173">
        <f t="shared" ref="O5" si="3">+N5/M5</f>
        <v>0.29620253164556964</v>
      </c>
      <c r="P5" s="174">
        <f>+N5-$P$2*M5</f>
        <v>809.6</v>
      </c>
      <c r="Q5" s="137">
        <f>+P5/M5</f>
        <v>0.25620253164556961</v>
      </c>
      <c r="R5" s="136">
        <f>+P5-$R$2*M5</f>
        <v>683.2</v>
      </c>
      <c r="S5" s="137">
        <f>+R5/M5</f>
        <v>0.21620253164556963</v>
      </c>
    </row>
    <row r="6" spans="1:19" s="76" customFormat="1" ht="15" customHeight="1" x14ac:dyDescent="0.25">
      <c r="A6" s="145"/>
      <c r="B6" s="145"/>
      <c r="C6" s="151"/>
      <c r="D6" s="152"/>
      <c r="E6" s="148"/>
      <c r="F6" s="147"/>
      <c r="G6" s="146"/>
      <c r="H6" s="146"/>
      <c r="I6" s="146"/>
      <c r="J6" s="146"/>
      <c r="K6" s="147"/>
      <c r="L6" s="148"/>
      <c r="M6" s="148"/>
      <c r="N6" s="148"/>
      <c r="O6" s="149"/>
      <c r="P6" s="148"/>
      <c r="Q6" s="150"/>
      <c r="R6" s="148"/>
      <c r="S6" s="150"/>
    </row>
    <row r="7" spans="1:19" s="76" customFormat="1" ht="15" customHeight="1" x14ac:dyDescent="0.25">
      <c r="A7" s="164"/>
      <c r="B7" s="145"/>
      <c r="C7" s="151"/>
      <c r="D7" s="152"/>
      <c r="E7" s="148"/>
      <c r="F7" s="147"/>
      <c r="G7" s="146"/>
      <c r="H7" s="146"/>
      <c r="I7" s="146"/>
      <c r="J7" s="146"/>
      <c r="K7" s="147"/>
      <c r="L7" s="148"/>
      <c r="M7" s="148"/>
      <c r="N7" s="148"/>
      <c r="O7" s="149"/>
      <c r="P7" s="148"/>
      <c r="Q7" s="150"/>
      <c r="R7" s="148"/>
      <c r="S7" s="150"/>
    </row>
    <row r="8" spans="1:19" s="76" customFormat="1" x14ac:dyDescent="0.25">
      <c r="C8" s="143"/>
      <c r="D8" s="144"/>
      <c r="J8" s="140"/>
      <c r="O8" s="141"/>
      <c r="P8" s="141"/>
      <c r="Q8"/>
    </row>
    <row r="9" spans="1:19" x14ac:dyDescent="0.25">
      <c r="A9" s="139"/>
      <c r="B9" s="139"/>
      <c r="I9" s="154"/>
      <c r="J9" s="155"/>
      <c r="K9" s="156"/>
      <c r="N9" s="177"/>
    </row>
    <row r="10" spans="1:19" x14ac:dyDescent="0.25">
      <c r="I10" s="157"/>
      <c r="J10" s="158"/>
      <c r="K10" s="153"/>
    </row>
    <row r="11" spans="1:19" x14ac:dyDescent="0.25">
      <c r="A11" s="138"/>
      <c r="B11" s="138"/>
      <c r="I11" s="157"/>
      <c r="J11" s="158"/>
      <c r="K11" s="153"/>
    </row>
    <row r="12" spans="1:19" x14ac:dyDescent="0.25">
      <c r="I12" s="157"/>
      <c r="J12" s="159"/>
      <c r="K12" s="153"/>
    </row>
    <row r="13" spans="1:19" x14ac:dyDescent="0.25">
      <c r="I13" s="157"/>
      <c r="J13" s="159"/>
      <c r="K13" s="153"/>
    </row>
    <row r="14" spans="1:19" x14ac:dyDescent="0.25">
      <c r="I14" s="157"/>
      <c r="J14" s="160"/>
      <c r="K14" s="153"/>
      <c r="L14" s="142"/>
    </row>
    <row r="15" spans="1:19" x14ac:dyDescent="0.25">
      <c r="I15" s="157"/>
      <c r="J15" s="160"/>
      <c r="K15" s="153"/>
    </row>
    <row r="16" spans="1:19" x14ac:dyDescent="0.25">
      <c r="I16" s="157"/>
      <c r="J16" s="160"/>
      <c r="K16" s="153"/>
    </row>
    <row r="17" spans="1:11" x14ac:dyDescent="0.25">
      <c r="I17" s="157"/>
      <c r="J17" s="160"/>
      <c r="K17" s="153"/>
    </row>
    <row r="18" spans="1:11" x14ac:dyDescent="0.25">
      <c r="I18" s="157"/>
      <c r="J18" s="160"/>
      <c r="K18" s="153"/>
    </row>
    <row r="31" spans="1:11" x14ac:dyDescent="0.25">
      <c r="A31" s="162" t="s">
        <v>84</v>
      </c>
      <c r="H31" s="163" t="s">
        <v>85</v>
      </c>
    </row>
  </sheetData>
  <mergeCells count="6">
    <mergeCell ref="R1:S1"/>
    <mergeCell ref="R2:S2"/>
    <mergeCell ref="N1:O1"/>
    <mergeCell ref="P1:Q1"/>
    <mergeCell ref="N2:O2"/>
    <mergeCell ref="P2:Q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87"/>
      <c r="F16" s="188"/>
    </row>
    <row r="17" spans="5:6" x14ac:dyDescent="0.25">
      <c r="E17" s="187"/>
      <c r="F17" s="188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89" t="s">
        <v>26</v>
      </c>
      <c r="C1" s="190"/>
      <c r="D1" s="190"/>
      <c r="E1" s="190"/>
      <c r="F1" s="190"/>
      <c r="G1" s="190"/>
      <c r="H1" s="190"/>
      <c r="I1" s="190"/>
      <c r="J1" s="191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13CB59-72B5-498E-848E-394015A24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Jimmy Lopez</cp:lastModifiedBy>
  <dcterms:created xsi:type="dcterms:W3CDTF">2018-08-13T19:18:03Z</dcterms:created>
  <dcterms:modified xsi:type="dcterms:W3CDTF">2024-03-04T12:26:49Z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