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2065" documentId="11_75BF1B78983F8508A7D0E4A4FD1B66D5C45FBF86" xr6:coauthVersionLast="47" xr6:coauthVersionMax="47" xr10:uidLastSave="{DEAF95BE-C16D-4EA6-92F2-53FA7A5FC1AE}"/>
  <bookViews>
    <workbookView xWindow="-120" yWindow="-120" windowWidth="24240" windowHeight="13140" activeTab="2" xr2:uid="{00000000-000D-0000-FFFF-FFFF00000000}"/>
  </bookViews>
  <sheets>
    <sheet name="SE" sheetId="8" r:id="rId1"/>
    <sheet name="Seguimiento FA" sheetId="2" r:id="rId2"/>
    <sheet name="Sumas extras" sheetId="12" r:id="rId3"/>
    <sheet name="USD" sheetId="6" r:id="rId4"/>
    <sheet name="GO" sheetId="5" r:id="rId5"/>
    <sheet name="IPIM" sheetId="4" r:id="rId6"/>
    <sheet name="MO 2023-24" sheetId="1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\0" localSheetId="6">#REF!</definedName>
    <definedName name="\0" localSheetId="0">#REF!</definedName>
    <definedName name="\0" localSheetId="2">#REF!</definedName>
    <definedName name="\0">#REF!</definedName>
    <definedName name="\00" localSheetId="6">#REF!</definedName>
    <definedName name="\00" localSheetId="0">#REF!</definedName>
    <definedName name="\00" localSheetId="2">#REF!</definedName>
    <definedName name="\00">#REF!</definedName>
    <definedName name="\1" localSheetId="6">#REF!</definedName>
    <definedName name="\1" localSheetId="0">#REF!</definedName>
    <definedName name="\1" localSheetId="2">#REF!</definedName>
    <definedName name="\1">#REF!</definedName>
    <definedName name="\2" localSheetId="0">#REF!</definedName>
    <definedName name="\2">#REF!</definedName>
    <definedName name="\A" localSheetId="0">[1]Sheet6!#REF!</definedName>
    <definedName name="\A">[1]Sheet6!#REF!</definedName>
    <definedName name="\A11" localSheetId="6">#REF!</definedName>
    <definedName name="\A11" localSheetId="0">#REF!</definedName>
    <definedName name="\A11" localSheetId="2">#REF!</definedName>
    <definedName name="\A11">#REF!</definedName>
    <definedName name="\A15" localSheetId="6">#REF!</definedName>
    <definedName name="\A15" localSheetId="0">#REF!</definedName>
    <definedName name="\A15" localSheetId="2">#REF!</definedName>
    <definedName name="\A15">#REF!</definedName>
    <definedName name="\A17" localSheetId="6">#REF!</definedName>
    <definedName name="\A17" localSheetId="0">#REF!</definedName>
    <definedName name="\A17" localSheetId="2">#REF!</definedName>
    <definedName name="\A17">#REF!</definedName>
    <definedName name="\A27" localSheetId="0">#REF!</definedName>
    <definedName name="\A27">#REF!</definedName>
    <definedName name="\A28" localSheetId="0">#REF!</definedName>
    <definedName name="\A28">#REF!</definedName>
    <definedName name="\B" localSheetId="0">[1]Sheet6!#REF!</definedName>
    <definedName name="\B">[1]Sheet6!#REF!</definedName>
    <definedName name="\C" localSheetId="0">[1]Sheet6!#REF!</definedName>
    <definedName name="\C">[1]Sheet6!#REF!</definedName>
    <definedName name="\D" localSheetId="0">[1]Sheet6!#REF!</definedName>
    <definedName name="\D">[1]Sheet6!#REF!</definedName>
    <definedName name="\E" localSheetId="0">[1]Sheet6!#REF!</definedName>
    <definedName name="\E">[1]Sheet6!#REF!</definedName>
    <definedName name="\EDIT" localSheetId="6">#REF!</definedName>
    <definedName name="\EDIT" localSheetId="0">#REF!</definedName>
    <definedName name="\EDIT" localSheetId="2">#REF!</definedName>
    <definedName name="\EDIT">#REF!</definedName>
    <definedName name="\EPSNSEL" localSheetId="6">#REF!</definedName>
    <definedName name="\EPSNSEL" localSheetId="0">#REF!</definedName>
    <definedName name="\EPSNSEL" localSheetId="2">#REF!</definedName>
    <definedName name="\EPSNSEL">#REF!</definedName>
    <definedName name="\f" localSheetId="6">#REF!</definedName>
    <definedName name="\f" localSheetId="0">#REF!</definedName>
    <definedName name="\f" localSheetId="2">#REF!</definedName>
    <definedName name="\f">#REF!</definedName>
    <definedName name="\g" localSheetId="0">#REF!</definedName>
    <definedName name="\g">#REF!</definedName>
    <definedName name="\j" localSheetId="0">#REF!</definedName>
    <definedName name="\j">#REF!</definedName>
    <definedName name="\K" localSheetId="0">[1]Sheet6!#REF!</definedName>
    <definedName name="\K">[1]Sheet6!#REF!</definedName>
    <definedName name="\l" localSheetId="6">#REF!</definedName>
    <definedName name="\l" localSheetId="0">#REF!</definedName>
    <definedName name="\l" localSheetId="2">#REF!</definedName>
    <definedName name="\l">#REF!</definedName>
    <definedName name="\LJSEL" localSheetId="6">#REF!</definedName>
    <definedName name="\LJSEL" localSheetId="0">#REF!</definedName>
    <definedName name="\LJSEL" localSheetId="2">#REF!</definedName>
    <definedName name="\LJSEL">#REF!</definedName>
    <definedName name="\m" localSheetId="6">#REF!</definedName>
    <definedName name="\m" localSheetId="0">#REF!</definedName>
    <definedName name="\m" localSheetId="2">#REF!</definedName>
    <definedName name="\m">#REF!</definedName>
    <definedName name="\MESS" localSheetId="0">#REF!</definedName>
    <definedName name="\MESS">#REF!</definedName>
    <definedName name="\MESS0" localSheetId="0">#REF!</definedName>
    <definedName name="\MESS0">#REF!</definedName>
    <definedName name="\MESS1" localSheetId="0">#REF!</definedName>
    <definedName name="\MESS1">#REF!</definedName>
    <definedName name="\MESS2" localSheetId="0">#REF!</definedName>
    <definedName name="\MESS2">#REF!</definedName>
    <definedName name="\P" localSheetId="0">[1]Sheet6!#REF!</definedName>
    <definedName name="\P">[1]Sheet6!#REF!</definedName>
    <definedName name="\PALL" localSheetId="6">#REF!</definedName>
    <definedName name="\PALL" localSheetId="0">#REF!</definedName>
    <definedName name="\PALL" localSheetId="2">#REF!</definedName>
    <definedName name="\PALL">#REF!</definedName>
    <definedName name="\PRES" localSheetId="6">#REF!</definedName>
    <definedName name="\PRES" localSheetId="0">#REF!</definedName>
    <definedName name="\PRES" localSheetId="2">#REF!</definedName>
    <definedName name="\PRES">#REF!</definedName>
    <definedName name="\PRES1" localSheetId="6">#REF!</definedName>
    <definedName name="\PRES1" localSheetId="0">#REF!</definedName>
    <definedName name="\PRES1" localSheetId="2">#REF!</definedName>
    <definedName name="\PRES1">#REF!</definedName>
    <definedName name="\r" localSheetId="0">#REF!</definedName>
    <definedName name="\r">#REF!</definedName>
    <definedName name="\s" localSheetId="0">[2]costo!#REF!</definedName>
    <definedName name="\s">[2]costo!#REF!</definedName>
    <definedName name="\t" localSheetId="6">#REF!</definedName>
    <definedName name="\t" localSheetId="0">#REF!</definedName>
    <definedName name="\t" localSheetId="2">#REF!</definedName>
    <definedName name="\t">#REF!</definedName>
    <definedName name="\v" localSheetId="6">#REF!</definedName>
    <definedName name="\v" localSheetId="0">#REF!</definedName>
    <definedName name="\v" localSheetId="2">#REF!</definedName>
    <definedName name="\v">#REF!</definedName>
    <definedName name="\w" localSheetId="6">[2]costo!#REF!</definedName>
    <definedName name="\w" localSheetId="0">[2]costo!#REF!</definedName>
    <definedName name="\w" localSheetId="2">[2]costo!#REF!</definedName>
    <definedName name="\w">[2]costo!#REF!</definedName>
    <definedName name="\Y" localSheetId="6">[1]Sheet6!#REF!</definedName>
    <definedName name="\Y" localSheetId="0">[1]Sheet6!#REF!</definedName>
    <definedName name="\Y" localSheetId="2">[1]Sheet6!#REF!</definedName>
    <definedName name="\Y">[1]Sheet6!#REF!</definedName>
    <definedName name="\Z" localSheetId="0">[1]Sheet6!#REF!</definedName>
    <definedName name="\Z">[1]Sheet6!#REF!</definedName>
    <definedName name="________________F" localSheetId="6">#REF!</definedName>
    <definedName name="________________F" localSheetId="0">#REF!</definedName>
    <definedName name="________________F" localSheetId="2">#REF!</definedName>
    <definedName name="________________F">#REF!</definedName>
    <definedName name="________________PAG1" localSheetId="6">#REF!</definedName>
    <definedName name="________________PAG1" localSheetId="0">#REF!</definedName>
    <definedName name="________________PAG1" localSheetId="2">#REF!</definedName>
    <definedName name="________________PAG1">#REF!</definedName>
    <definedName name="________________PAG2" localSheetId="6">#REF!</definedName>
    <definedName name="________________PAG2" localSheetId="0">#REF!</definedName>
    <definedName name="________________PAG2" localSheetId="2">#REF!</definedName>
    <definedName name="________________PAG2">#REF!</definedName>
    <definedName name="________________PAG3" localSheetId="0">#REF!</definedName>
    <definedName name="________________PAG3">#REF!</definedName>
    <definedName name="_______________F" localSheetId="0">#REF!</definedName>
    <definedName name="_______________F">#REF!</definedName>
    <definedName name="_______________PAG1" localSheetId="0">#REF!</definedName>
    <definedName name="_______________PAG1">#REF!</definedName>
    <definedName name="_______________PAG2" localSheetId="0">#REF!</definedName>
    <definedName name="_______________PAG2">#REF!</definedName>
    <definedName name="_______________PAG3" localSheetId="0">#REF!</definedName>
    <definedName name="_______________PAG3">#REF!</definedName>
    <definedName name="______________F" localSheetId="0">#REF!</definedName>
    <definedName name="______________F">#REF!</definedName>
    <definedName name="______________PAG1" localSheetId="0">#REF!</definedName>
    <definedName name="______________PAG1">#REF!</definedName>
    <definedName name="______________PAG2" localSheetId="0">#REF!</definedName>
    <definedName name="______________PAG2">#REF!</definedName>
    <definedName name="______________PAG3" localSheetId="0">#REF!</definedName>
    <definedName name="______________PAG3">#REF!</definedName>
    <definedName name="_____________F" localSheetId="0">#REF!</definedName>
    <definedName name="_____________F">#REF!</definedName>
    <definedName name="_____________PAG1" localSheetId="0">#REF!</definedName>
    <definedName name="_____________PAG1">#REF!</definedName>
    <definedName name="_____________PAG2" localSheetId="0">#REF!</definedName>
    <definedName name="_____________PAG2">#REF!</definedName>
    <definedName name="_____________PAG3" localSheetId="0">#REF!</definedName>
    <definedName name="_____________PAG3">#REF!</definedName>
    <definedName name="____________F" localSheetId="0">#REF!</definedName>
    <definedName name="____________F">#REF!</definedName>
    <definedName name="____________PAG1" localSheetId="0">#REF!</definedName>
    <definedName name="____________PAG1">#REF!</definedName>
    <definedName name="____________PAG2" localSheetId="0">#REF!</definedName>
    <definedName name="____________PAG2">#REF!</definedName>
    <definedName name="____________PAG3" localSheetId="0">#REF!</definedName>
    <definedName name="____________PAG3">#REF!</definedName>
    <definedName name="___________F" localSheetId="0">#REF!</definedName>
    <definedName name="___________F">#REF!</definedName>
    <definedName name="___________PAG1" localSheetId="0">#REF!</definedName>
    <definedName name="___________PAG1">#REF!</definedName>
    <definedName name="___________PAG2" localSheetId="0">#REF!</definedName>
    <definedName name="___________PAG2">#REF!</definedName>
    <definedName name="___________PAG3" localSheetId="0">#REF!</definedName>
    <definedName name="___________PAG3">#REF!</definedName>
    <definedName name="__________F" localSheetId="0">#REF!</definedName>
    <definedName name="__________F">#REF!</definedName>
    <definedName name="__________PAG1" localSheetId="0">#REF!</definedName>
    <definedName name="__________PAG1">#REF!</definedName>
    <definedName name="__________PAG2" localSheetId="0">#REF!</definedName>
    <definedName name="__________PAG2">#REF!</definedName>
    <definedName name="__________PAG3" localSheetId="0">#REF!</definedName>
    <definedName name="__________PAG3">#REF!</definedName>
    <definedName name="_________F" localSheetId="0">#REF!</definedName>
    <definedName name="_________F">#REF!</definedName>
    <definedName name="_________PAG1" localSheetId="0">#REF!</definedName>
    <definedName name="_________PAG1">#REF!</definedName>
    <definedName name="_________PAG2" localSheetId="0">#REF!</definedName>
    <definedName name="_________PAG2">#REF!</definedName>
    <definedName name="_________PAG3" localSheetId="0">#REF!</definedName>
    <definedName name="_________PAG3">#REF!</definedName>
    <definedName name="________F" localSheetId="0">#REF!</definedName>
    <definedName name="________F">#REF!</definedName>
    <definedName name="________PAG1" localSheetId="0">#REF!</definedName>
    <definedName name="________PAG1">#REF!</definedName>
    <definedName name="________PAG2" localSheetId="0">#REF!</definedName>
    <definedName name="________PAG2">#REF!</definedName>
    <definedName name="________PAG3" localSheetId="0">#REF!</definedName>
    <definedName name="________PAG3">#REF!</definedName>
    <definedName name="_______F" localSheetId="0">#REF!</definedName>
    <definedName name="_______F">#REF!</definedName>
    <definedName name="_______PAG1" localSheetId="0">#REF!</definedName>
    <definedName name="_______PAG1">#REF!</definedName>
    <definedName name="_______PAG2" localSheetId="0">#REF!</definedName>
    <definedName name="_______PAG2">#REF!</definedName>
    <definedName name="_______PAG3" localSheetId="0">#REF!</definedName>
    <definedName name="_______PAG3">#REF!</definedName>
    <definedName name="______F" localSheetId="0">#REF!</definedName>
    <definedName name="______F">#REF!</definedName>
    <definedName name="______PAG1" localSheetId="0">#REF!</definedName>
    <definedName name="______PAG1">#REF!</definedName>
    <definedName name="______PAG2" localSheetId="0">#REF!</definedName>
    <definedName name="______PAG2">#REF!</definedName>
    <definedName name="______PAG3" localSheetId="0">#REF!</definedName>
    <definedName name="______PAG3">#REF!</definedName>
    <definedName name="______r" localSheetId="0">#REF!</definedName>
    <definedName name="______r">#REF!</definedName>
    <definedName name="_____F" localSheetId="0">#REF!</definedName>
    <definedName name="_____F">#REF!</definedName>
    <definedName name="_____PAG1" localSheetId="0">#REF!</definedName>
    <definedName name="_____PAG1">#REF!</definedName>
    <definedName name="_____PAG2" localSheetId="0">#REF!</definedName>
    <definedName name="_____PAG2">#REF!</definedName>
    <definedName name="_____PAG3" localSheetId="0">#REF!</definedName>
    <definedName name="_____PAG3">#REF!</definedName>
    <definedName name="_____r" localSheetId="0">#REF!</definedName>
    <definedName name="_____r">#REF!</definedName>
    <definedName name="_____w1" localSheetId="2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2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2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2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2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2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0">#REF!</definedName>
    <definedName name="____F" localSheetId="2">#REF!</definedName>
    <definedName name="____F">#REF!</definedName>
    <definedName name="____PAG1" localSheetId="0">#REF!</definedName>
    <definedName name="____PAG1" localSheetId="2">#REF!</definedName>
    <definedName name="____PAG1">#REF!</definedName>
    <definedName name="____PAG2" localSheetId="0">#REF!</definedName>
    <definedName name="____PAG2" localSheetId="2">#REF!</definedName>
    <definedName name="____PAG2">#REF!</definedName>
    <definedName name="____PAG3" localSheetId="0">#REF!</definedName>
    <definedName name="____PAG3">#REF!</definedName>
    <definedName name="____r" localSheetId="0">#REF!</definedName>
    <definedName name="____r">#REF!</definedName>
    <definedName name="____w1" localSheetId="2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2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2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2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2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2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0">#REF!</definedName>
    <definedName name="___DAT1" localSheetId="2">#REF!</definedName>
    <definedName name="___DAT1">#REF!</definedName>
    <definedName name="___DAT10" localSheetId="0">#REF!</definedName>
    <definedName name="___DAT10" localSheetId="2">#REF!</definedName>
    <definedName name="___DAT10">#REF!</definedName>
    <definedName name="___DAT11" localSheetId="0">#REF!</definedName>
    <definedName name="___DAT11" localSheetId="2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3" localSheetId="0">#REF!</definedName>
    <definedName name="___DAT3">#REF!</definedName>
    <definedName name="___DAT4" localSheetId="0">#REF!</definedName>
    <definedName name="___DAT4">#REF!</definedName>
    <definedName name="___DAT5" localSheetId="0">#REF!</definedName>
    <definedName name="___DAT5">#REF!</definedName>
    <definedName name="___DAT6" localSheetId="0">#REF!</definedName>
    <definedName name="___DAT6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F" localSheetId="0">#REF!</definedName>
    <definedName name="___F">#REF!</definedName>
    <definedName name="___PAG1" localSheetId="0">#REF!</definedName>
    <definedName name="___PAG1">#REF!</definedName>
    <definedName name="___PAG2" localSheetId="0">#REF!</definedName>
    <definedName name="___PAG2">#REF!</definedName>
    <definedName name="___PAG3" localSheetId="0">#REF!</definedName>
    <definedName name="___PAG3">#REF!</definedName>
    <definedName name="___r" localSheetId="0">#REF!</definedName>
    <definedName name="___r">#REF!</definedName>
    <definedName name="___w1" localSheetId="2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2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2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2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2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2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6">[1]Sheet6!#REF!</definedName>
    <definedName name="__AAA1" localSheetId="0">[1]Sheet6!#REF!</definedName>
    <definedName name="__AAA1" localSheetId="2">[1]Sheet6!#REF!</definedName>
    <definedName name="__AAA1">[1]Sheet6!#REF!</definedName>
    <definedName name="__ABA40" localSheetId="6">[1]Sheet4!#REF!</definedName>
    <definedName name="__ABA40" localSheetId="0">[1]Sheet4!#REF!</definedName>
    <definedName name="__ABA40" localSheetId="2">[1]Sheet4!#REF!</definedName>
    <definedName name="__ABA40">[1]Sheet4!#REF!</definedName>
    <definedName name="__DAT1" localSheetId="6">#REF!</definedName>
    <definedName name="__DAT1" localSheetId="0">#REF!</definedName>
    <definedName name="__DAT1" localSheetId="2">#REF!</definedName>
    <definedName name="__DAT1">#REF!</definedName>
    <definedName name="__DAT10" localSheetId="6">#REF!</definedName>
    <definedName name="__DAT10" localSheetId="0">#REF!</definedName>
    <definedName name="__DAT10" localSheetId="2">#REF!</definedName>
    <definedName name="__DAT10">#REF!</definedName>
    <definedName name="__DAT11" localSheetId="6">#REF!</definedName>
    <definedName name="__DAT11" localSheetId="0">#REF!</definedName>
    <definedName name="__DAT11" localSheetId="2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F" localSheetId="0">#REF!</definedName>
    <definedName name="__F">#REF!</definedName>
    <definedName name="__PAG1" localSheetId="0">#REF!</definedName>
    <definedName name="__PAG1">#REF!</definedName>
    <definedName name="__PAG2" localSheetId="0">#REF!</definedName>
    <definedName name="__PAG2">#REF!</definedName>
    <definedName name="__PAG3" localSheetId="0">#REF!</definedName>
    <definedName name="__PAG3">#REF!</definedName>
    <definedName name="__r" localSheetId="0">#REF!</definedName>
    <definedName name="__r">#REF!</definedName>
    <definedName name="__SEG2" localSheetId="0">[1]Sheet5!#REF!</definedName>
    <definedName name="__SEG2">[1]Sheet5!#REF!</definedName>
    <definedName name="__TER2" localSheetId="0">[1]Sheet5!#REF!</definedName>
    <definedName name="__TER2">[1]Sheet5!#REF!</definedName>
    <definedName name="_1">#N/A</definedName>
    <definedName name="_11" localSheetId="0">[2]costo!#REF!</definedName>
    <definedName name="_11">[2]costo!#REF!</definedName>
    <definedName name="_12" localSheetId="0">[2]costo!#REF!</definedName>
    <definedName name="_12">[2]costo!#REF!</definedName>
    <definedName name="_13" localSheetId="0">[2]costo!#REF!</definedName>
    <definedName name="_13">[2]costo!#REF!</definedName>
    <definedName name="_14" localSheetId="0">[2]costo!#REF!</definedName>
    <definedName name="_14">[2]costo!#REF!</definedName>
    <definedName name="_15" localSheetId="0">[2]costo!#REF!</definedName>
    <definedName name="_15">[2]costo!#REF!</definedName>
    <definedName name="_16" localSheetId="0">[2]costo!#REF!</definedName>
    <definedName name="_16">[2]costo!#REF!</definedName>
    <definedName name="_17" localSheetId="0">[2]costo!#REF!</definedName>
    <definedName name="_17">[2]costo!#REF!</definedName>
    <definedName name="_2" localSheetId="0">[2]costo!#REF!</definedName>
    <definedName name="_2">[2]costo!#REF!</definedName>
    <definedName name="_2011_01_BASE_INTEGRADA" localSheetId="6">#REF!</definedName>
    <definedName name="_2011_01_BASE_INTEGRADA" localSheetId="0">#REF!</definedName>
    <definedName name="_2011_01_BASE_INTEGRADA" localSheetId="2">#REF!</definedName>
    <definedName name="_2011_01_BASE_INTEGRADA">#REF!</definedName>
    <definedName name="_21" localSheetId="0">[2]costo!#REF!</definedName>
    <definedName name="_21">[2]costo!#REF!</definedName>
    <definedName name="_22" localSheetId="0">[2]costo!#REF!</definedName>
    <definedName name="_22">[2]costo!#REF!</definedName>
    <definedName name="_23" localSheetId="0">[2]costo!#REF!</definedName>
    <definedName name="_23">[2]costo!#REF!</definedName>
    <definedName name="_24" localSheetId="0">[2]costo!#REF!</definedName>
    <definedName name="_24">[2]costo!#REF!</definedName>
    <definedName name="_26" localSheetId="0">[2]costo!#REF!</definedName>
    <definedName name="_26">[2]costo!#REF!</definedName>
    <definedName name="_27" localSheetId="0">[2]costo!#REF!</definedName>
    <definedName name="_27">[2]costo!#REF!</definedName>
    <definedName name="_3" localSheetId="0">[2]costo!#REF!</definedName>
    <definedName name="_3">[2]costo!#REF!</definedName>
    <definedName name="_4" localSheetId="0">[2]costo!#REF!</definedName>
    <definedName name="_4">[2]costo!#REF!</definedName>
    <definedName name="_5" localSheetId="0">[2]costo!#REF!</definedName>
    <definedName name="_5">[2]costo!#REF!</definedName>
    <definedName name="_6" localSheetId="0">[2]costo!#REF!</definedName>
    <definedName name="_6">[2]costo!#REF!</definedName>
    <definedName name="_7" localSheetId="0">[2]costo!#REF!</definedName>
    <definedName name="_7">[2]costo!#REF!</definedName>
    <definedName name="_ale" hidden="1">#REF!</definedName>
    <definedName name="_COM1" localSheetId="6">#REF!</definedName>
    <definedName name="_COM1" localSheetId="0">#REF!</definedName>
    <definedName name="_COM1" localSheetId="2">#REF!</definedName>
    <definedName name="_COM1">#REF!</definedName>
    <definedName name="_COM2" localSheetId="6">#REF!</definedName>
    <definedName name="_COM2" localSheetId="0">#REF!</definedName>
    <definedName name="_COM2" localSheetId="2">#REF!</definedName>
    <definedName name="_COM2">#REF!</definedName>
    <definedName name="_COM3" localSheetId="6">#REF!</definedName>
    <definedName name="_COM3" localSheetId="0">#REF!</definedName>
    <definedName name="_COM3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" localSheetId="0">#REF!</definedName>
    <definedName name="_F">#REF!</definedName>
    <definedName name="_FC" localSheetId="0">#REF!</definedName>
    <definedName name="_FC">#REF!</definedName>
    <definedName name="_Fill" localSheetId="6" hidden="1">#REF!</definedName>
    <definedName name="_Fill" localSheetId="0" hidden="1">#REF!</definedName>
    <definedName name="_Fill" hidden="1">#REF!</definedName>
    <definedName name="_GOR2" localSheetId="0">#REF!</definedName>
    <definedName name="_GOR2">#REF!</definedName>
    <definedName name="_Key1" localSheetId="6" hidden="1">#REF!</definedName>
    <definedName name="_Key1" localSheetId="0" hidden="1">#REF!</definedName>
    <definedName name="_Key1" hidden="1">#REF!</definedName>
    <definedName name="_Key2" localSheetId="6" hidden="1">#REF!</definedName>
    <definedName name="_Key2" localSheetId="0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 localSheetId="6">#REF!</definedName>
    <definedName name="_MSG2" localSheetId="0">#REF!</definedName>
    <definedName name="_MSG2" localSheetId="2">#REF!</definedName>
    <definedName name="_MSG2">#REF!</definedName>
    <definedName name="_MTR1" localSheetId="6">#REF!</definedName>
    <definedName name="_MTR1" localSheetId="0">#REF!</definedName>
    <definedName name="_MTR1" localSheetId="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 localSheetId="6">#REF!</definedName>
    <definedName name="_P" localSheetId="0">#REF!</definedName>
    <definedName name="_P" localSheetId="2">#REF!</definedName>
    <definedName name="_P">#REF!</definedName>
    <definedName name="_PAG1" localSheetId="6">#REF!</definedName>
    <definedName name="_PAG1" localSheetId="0">#REF!</definedName>
    <definedName name="_PAG1" localSheetId="2">#REF!</definedName>
    <definedName name="_PAG1">#REF!</definedName>
    <definedName name="_PAG2" localSheetId="6">#REF!</definedName>
    <definedName name="_PAG2" localSheetId="0">#REF!</definedName>
    <definedName name="_PAG2" localSheetId="2">#REF!</definedName>
    <definedName name="_PAG2">#REF!</definedName>
    <definedName name="_PAG3" localSheetId="0">#REF!</definedName>
    <definedName name="_PAG3">#REF!</definedName>
    <definedName name="_pc97">'[5]PC97 98'!$A$7</definedName>
    <definedName name="_PCO1" localSheetId="6">#REF!</definedName>
    <definedName name="_PCO1" localSheetId="0">#REF!</definedName>
    <definedName name="_PCO1" localSheetId="2">#REF!</definedName>
    <definedName name="_PCO1">#REF!</definedName>
    <definedName name="_PCO2" localSheetId="6">#REF!</definedName>
    <definedName name="_PCO2" localSheetId="0">#REF!</definedName>
    <definedName name="_PCO2" localSheetId="2">#REF!</definedName>
    <definedName name="_PCO2">#REF!</definedName>
    <definedName name="_PCO3" localSheetId="6">#REF!</definedName>
    <definedName name="_PCO3" localSheetId="0">#REF!</definedName>
    <definedName name="_PCO3" localSheetId="2">#REF!</definedName>
    <definedName name="_PCO3">#REF!</definedName>
    <definedName name="_PCO4" localSheetId="0">#REF!</definedName>
    <definedName name="_PCO4">#REF!</definedName>
    <definedName name="_Pdb1">[4]MiniDB!$D$11</definedName>
    <definedName name="_Pdb2">[4]MiniDB!$D$8</definedName>
    <definedName name="_Pdb3">[4]MiniDB!$D$3</definedName>
    <definedName name="_PDG1" localSheetId="6">#REF!</definedName>
    <definedName name="_PDG1" localSheetId="0">#REF!</definedName>
    <definedName name="_PDG1" localSheetId="2">#REF!</definedName>
    <definedName name="_PDG1">#REF!</definedName>
    <definedName name="_PDG2" localSheetId="6">#REF!</definedName>
    <definedName name="_PDG2" localSheetId="0">#REF!</definedName>
    <definedName name="_PDG2" localSheetId="2">#REF!</definedName>
    <definedName name="_PDG2">#REF!</definedName>
    <definedName name="_PDG3" localSheetId="6">#REF!</definedName>
    <definedName name="_PDG3" localSheetId="0">#REF!</definedName>
    <definedName name="_PDG3" localSheetId="2">#REF!</definedName>
    <definedName name="_PDG3">#REF!</definedName>
    <definedName name="_PDG4" localSheetId="0">#REF!</definedName>
    <definedName name="_PDG4">#REF!</definedName>
    <definedName name="_PDG5" localSheetId="0">#REF!</definedName>
    <definedName name="_PDG5">#REF!</definedName>
    <definedName name="_PDG6" localSheetId="0">#REF!</definedName>
    <definedName name="_PDG6">#REF!</definedName>
    <definedName name="_r" localSheetId="0">#REF!</definedName>
    <definedName name="_r">#REF!</definedName>
    <definedName name="_RC5" localSheetId="0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6" hidden="1">#REF!</definedName>
    <definedName name="_Sort" localSheetId="0" hidden="1">#REF!</definedName>
    <definedName name="_Sort" localSheetId="2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 localSheetId="6">#REF!</definedName>
    <definedName name="_TP" localSheetId="0">#REF!</definedName>
    <definedName name="_TP" localSheetId="2">#REF!</definedName>
    <definedName name="_TP">#REF!</definedName>
    <definedName name="_TPF" localSheetId="6">#REF!</definedName>
    <definedName name="_TPF" localSheetId="0">#REF!</definedName>
    <definedName name="_TPF" localSheetId="2">#REF!</definedName>
    <definedName name="_TPF">#REF!</definedName>
    <definedName name="_w1" localSheetId="2" hidden="1">{#N/A,#N/A,TRUE,"Corp";#N/A,#N/A,TRUE,"Direct";#N/A,#N/A,TRUE,"Allocations"}</definedName>
    <definedName name="_w1" hidden="1">{#N/A,#N/A,TRUE,"Corp";#N/A,#N/A,TRUE,"Direct";#N/A,#N/A,TRUE,"Allocations"}</definedName>
    <definedName name="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2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2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2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2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2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6">[6]InfRep.11_2003!#REF!</definedName>
    <definedName name="_WO2006" localSheetId="0">[6]InfRep.11_2003!#REF!</definedName>
    <definedName name="_WO2006">[6]InfRep.11_2003!#REF!</definedName>
    <definedName name="_WTI1" localSheetId="6">#REF!</definedName>
    <definedName name="_WTI1" localSheetId="0">#REF!</definedName>
    <definedName name="_WTI1" localSheetId="2">#REF!</definedName>
    <definedName name="_WTI1">#REF!</definedName>
    <definedName name="_WTI2" localSheetId="6">#REF!</definedName>
    <definedName name="_WTI2" localSheetId="0">#REF!</definedName>
    <definedName name="_WTI2" localSheetId="2">#REF!</definedName>
    <definedName name="_WTI2">#REF!</definedName>
    <definedName name="_WTI3" localSheetId="6">#REF!</definedName>
    <definedName name="_WTI3" localSheetId="0">#REF!</definedName>
    <definedName name="_WTI3" localSheetId="2">#REF!</definedName>
    <definedName name="_WTI3">#REF!</definedName>
    <definedName name="_WTI4" localSheetId="0">#REF!</definedName>
    <definedName name="_WTI4">#REF!</definedName>
    <definedName name="_x002">'[7]500'!$A$1:$N$60</definedName>
    <definedName name="_X01">'[7]500'!$A$1:$N$60</definedName>
    <definedName name="A" localSheetId="6">#REF!</definedName>
    <definedName name="A" localSheetId="0">#REF!</definedName>
    <definedName name="A" localSheetId="2">#REF!</definedName>
    <definedName name="A">#REF!</definedName>
    <definedName name="A_IMPRESION_IM" localSheetId="6">#REF!</definedName>
    <definedName name="A_IMPRESION_IM" localSheetId="0">#REF!</definedName>
    <definedName name="A_IMPRESION_IM" localSheetId="2">#REF!</definedName>
    <definedName name="A_IMPRESION_IM">#REF!</definedName>
    <definedName name="A_impresión_IM" localSheetId="6">#REF!</definedName>
    <definedName name="A_impresión_IM" localSheetId="0">#REF!</definedName>
    <definedName name="A_impresión_IM" localSheetId="2">#REF!</definedName>
    <definedName name="A_impresión_IM">#REF!</definedName>
    <definedName name="A_IMPRESIÚN_IM" localSheetId="0">#REF!</definedName>
    <definedName name="A_IMPRESIÚN_IM">#REF!</definedName>
    <definedName name="A_pozo">[4]MiniDB!$D$39</definedName>
    <definedName name="aa" localSheetId="6" hidden="1">#REF!</definedName>
    <definedName name="aa" localSheetId="0" hidden="1">#REF!</definedName>
    <definedName name="aa" localSheetId="2" hidden="1">#REF!</definedName>
    <definedName name="aa" hidden="1">#REF!</definedName>
    <definedName name="aaaa" localSheetId="6" hidden="1">#REF!</definedName>
    <definedName name="aaaa" localSheetId="0" hidden="1">#REF!</definedName>
    <definedName name="aaaa" localSheetId="2" hidden="1">#REF!</definedName>
    <definedName name="aaaa" hidden="1">#REF!</definedName>
    <definedName name="abc" localSheetId="2" hidden="1">#REF!</definedName>
    <definedName name="abc" hidden="1">#REF!</definedName>
    <definedName name="abcdef" hidden="1">#REF!</definedName>
    <definedName name="AbrirImprimir" localSheetId="6">[8]!AbrirImprimir</definedName>
    <definedName name="AbrirImprimir" localSheetId="0">[8]!AbrirImprimir</definedName>
    <definedName name="AbrirImprimir">[8]!AbrirImprimir</definedName>
    <definedName name="acquisition" localSheetId="2" hidden="1">Main.SAPF4Help()</definedName>
    <definedName name="acquisition" hidden="1">Main.SAPF4Help()</definedName>
    <definedName name="ACT" localSheetId="6">#REF!</definedName>
    <definedName name="ACT" localSheetId="0">#REF!</definedName>
    <definedName name="ACT" localSheetId="2">#REF!</definedName>
    <definedName name="ACT">#REF!</definedName>
    <definedName name="Actual" localSheetId="6">#REF!</definedName>
    <definedName name="Actual" localSheetId="0">#REF!</definedName>
    <definedName name="Actual" localSheetId="2">#REF!</definedName>
    <definedName name="Actual">#REF!</definedName>
    <definedName name="Adic">[9]CS!$A$31:$A$38</definedName>
    <definedName name="ADIC_CCT" localSheetId="6">[10]BD_ADICIONALES.PETROLERO!$A$8:$A$14</definedName>
    <definedName name="ADIC_CCT">[11]BD_ADICIONALES.PETROLERO!$A$8:$A$14</definedName>
    <definedName name="ADIC_IMPORTE" localSheetId="6">[10]BD_ADICIONALES.PETROLERO!$BE$8:$FL$14</definedName>
    <definedName name="ADIC_IMPORTE">[11]BD_ADICIONALES.PETROLERO!$BE$8:$FL$14</definedName>
    <definedName name="Adic_Intern" localSheetId="6">#REF!</definedName>
    <definedName name="Adic_Intern" localSheetId="0">#REF!</definedName>
    <definedName name="Adic_Intern" localSheetId="2">#REF!</definedName>
    <definedName name="Adic_Intern">#REF!</definedName>
    <definedName name="ADIC_ITEM" localSheetId="6">[10]BD_ADICIONALES.PETROLERO!$BE$6:$FL$6</definedName>
    <definedName name="ADIC_ITEM">[11]BD_ADICIONALES.PETROLERO!$BE$6:$FL$6</definedName>
    <definedName name="ADIC_MES" localSheetId="6">[10]BD_ADICIONALES.PETROLERO!$BE$7:$FL$7</definedName>
    <definedName name="ADIC_MES">[11]BD_ADICIONALES.PETROLERO!$BE$7:$FL$7</definedName>
    <definedName name="ADIC_PROVINCIA">[12]BD_ADICIONALES!$B$8:$B$16</definedName>
    <definedName name="Administración" localSheetId="6">#REF!</definedName>
    <definedName name="Administración" localSheetId="0">#REF!</definedName>
    <definedName name="Administración" localSheetId="2">#REF!</definedName>
    <definedName name="Administración">#REF!</definedName>
    <definedName name="Afe_Buscado" localSheetId="6">[13]Cotizaciones!#REF!</definedName>
    <definedName name="Afe_Buscado" localSheetId="0">[13]Cotizaciones!#REF!</definedName>
    <definedName name="Afe_Buscado" localSheetId="2">[13]Cotizaciones!#REF!</definedName>
    <definedName name="Afe_Buscado">[13]Cotizaciones!#REF!</definedName>
    <definedName name="afg" localSheetId="2" hidden="1">{#N/A,#N/A,TRUE,"Corp";#N/A,#N/A,TRUE,"Direct";#N/A,#N/A,TRUE,"Allocations"}</definedName>
    <definedName name="afg" hidden="1">{#N/A,#N/A,TRUE,"Corp";#N/A,#N/A,TRUE,"Direct";#N/A,#N/A,TRUE,"Allocations"}</definedName>
    <definedName name="Agua" localSheetId="6">#REF!</definedName>
    <definedName name="Agua" localSheetId="0">#REF!</definedName>
    <definedName name="Agua" localSheetId="2">#REF!</definedName>
    <definedName name="Agua">#REF!</definedName>
    <definedName name="AGUA.INY" localSheetId="6">#REF!</definedName>
    <definedName name="AGUA.INY" localSheetId="0">#REF!</definedName>
    <definedName name="AGUA.INY" localSheetId="2">#REF!</definedName>
    <definedName name="AGUA.INY">#REF!</definedName>
    <definedName name="AGUA_ACTUAL_YAC11" localSheetId="6">'[14]producción por yac-bloques'!#REF!</definedName>
    <definedName name="AGUA_ACTUAL_YAC11" localSheetId="0">'[14]producción por yac-bloques'!#REF!</definedName>
    <definedName name="AGUA_ACTUAL_YAC11" localSheetId="2">'[14]producción por yac-bloques'!#REF!</definedName>
    <definedName name="AGUA_ACTUAL_YAC11">'[14]producción por yac-bloques'!#REF!</definedName>
    <definedName name="aisla150" localSheetId="6">#REF!</definedName>
    <definedName name="aisla150" localSheetId="0">#REF!</definedName>
    <definedName name="aisla150" localSheetId="2">#REF!</definedName>
    <definedName name="aisla150">#REF!</definedName>
    <definedName name="aisla600" localSheetId="6">#REF!</definedName>
    <definedName name="aisla600" localSheetId="0">#REF!</definedName>
    <definedName name="aisla600" localSheetId="2">#REF!</definedName>
    <definedName name="aisla600">#REF!</definedName>
    <definedName name="amamam">#N/A</definedName>
    <definedName name="amamama">#N/A</definedName>
    <definedName name="AMORT">#N/A</definedName>
    <definedName name="Amperaje" localSheetId="6">#REF!</definedName>
    <definedName name="Amperaje" localSheetId="0">#REF!</definedName>
    <definedName name="Amperaje" localSheetId="2">#REF!</definedName>
    <definedName name="Amperaje">#REF!</definedName>
    <definedName name="Analisis" localSheetId="6">#REF!</definedName>
    <definedName name="Analisis" localSheetId="0">#REF!</definedName>
    <definedName name="Analisis" localSheetId="2">#REF!</definedName>
    <definedName name="Analisis">#REF!</definedName>
    <definedName name="Analisis_Final" localSheetId="6">#REF!</definedName>
    <definedName name="Analisis_Final" localSheetId="0">#REF!</definedName>
    <definedName name="Analisis_Final" localSheetId="2">#REF!</definedName>
    <definedName name="Analisis_Final">#REF!</definedName>
    <definedName name="anioIni">[15]TABLERO!$C$6</definedName>
    <definedName name="anlisis" localSheetId="6">#REF!</definedName>
    <definedName name="anlisis" localSheetId="0">#REF!</definedName>
    <definedName name="anlisis" localSheetId="2">#REF!</definedName>
    <definedName name="anlisis">#REF!</definedName>
    <definedName name="ANSW" localSheetId="6">#REF!</definedName>
    <definedName name="ANSW" localSheetId="0">#REF!</definedName>
    <definedName name="ANSW" localSheetId="2">#REF!</definedName>
    <definedName name="ANSW">#REF!</definedName>
    <definedName name="AOF">[4]MiniDB!$D$43</definedName>
    <definedName name="API" localSheetId="6">#REF!</definedName>
    <definedName name="API" localSheetId="0">#REF!</definedName>
    <definedName name="API" localSheetId="2">#REF!</definedName>
    <definedName name="API">#REF!</definedName>
    <definedName name="APIDB">[16]API!$A$2:$M$102</definedName>
    <definedName name="aqerqwer" localSheetId="6" hidden="1">#REF!</definedName>
    <definedName name="aqerqwer" localSheetId="0" hidden="1">#REF!</definedName>
    <definedName name="aqerqwer" localSheetId="2" hidden="1">#REF!</definedName>
    <definedName name="aqerqwer" hidden="1">#REF!</definedName>
    <definedName name="areaniv" localSheetId="0">#REF!</definedName>
    <definedName name="areaniv" localSheetId="2">#REF!</definedName>
    <definedName name="areaniv">#REF!</definedName>
    <definedName name="ary" localSheetId="0">#REF!</definedName>
    <definedName name="ary" localSheetId="2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0">#REF!</definedName>
    <definedName name="asd" localSheetId="2">#REF!</definedName>
    <definedName name="asd">#REF!</definedName>
    <definedName name="asda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0">#REF!</definedName>
    <definedName name="asdf" localSheetId="2">#REF!</definedName>
    <definedName name="asdf">#REF!</definedName>
    <definedName name="asdfasd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6">#REF!</definedName>
    <definedName name="Atención" localSheetId="0">#REF!</definedName>
    <definedName name="Atención" localSheetId="2">#REF!</definedName>
    <definedName name="Atención">#REF!</definedName>
    <definedName name="B" localSheetId="6">#REF!</definedName>
    <definedName name="B" localSheetId="0">#REF!</definedName>
    <definedName name="B" localSheetId="2">#REF!</definedName>
    <definedName name="B">#REF!</definedName>
    <definedName name="B_pozo">[4]MiniDB!$D$40</definedName>
    <definedName name="B4450." localSheetId="6">#REF!</definedName>
    <definedName name="B4450." localSheetId="0">#REF!</definedName>
    <definedName name="B4450." localSheetId="2">#REF!</definedName>
    <definedName name="B4450.">#REF!</definedName>
    <definedName name="Bacterias">'[17]Ultima Medicion'!$V$1:$W$5</definedName>
    <definedName name="BAJADAS" localSheetId="6">#REF!</definedName>
    <definedName name="BAJADAS" localSheetId="0">#REF!</definedName>
    <definedName name="BAJADAS" localSheetId="2">#REF!</definedName>
    <definedName name="BAJADAS">#REF!</definedName>
    <definedName name="BAKER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[18]Dic2001!$A$12:$I$112</definedName>
    <definedName name="Base6" localSheetId="6">#REF!</definedName>
    <definedName name="Base6" localSheetId="0">#REF!</definedName>
    <definedName name="Base6" localSheetId="2">#REF!</definedName>
    <definedName name="Base6">#REF!</definedName>
    <definedName name="Base7" localSheetId="6">#REF!</definedName>
    <definedName name="Base7" localSheetId="0">#REF!</definedName>
    <definedName name="Base7" localSheetId="2">#REF!</definedName>
    <definedName name="Base7">#REF!</definedName>
    <definedName name="BaseDatos" localSheetId="6">#REF!</definedName>
    <definedName name="BaseDatos" localSheetId="0">#REF!</definedName>
    <definedName name="BaseDatos" localSheetId="2">#REF!</definedName>
    <definedName name="BaseDatos">#REF!</definedName>
    <definedName name="_xlnm.Database" localSheetId="0">#REF!</definedName>
    <definedName name="_xlnm.Database">#REF!</definedName>
    <definedName name="BaseGastos" localSheetId="0">#REF!</definedName>
    <definedName name="BaseGastos">#REF!</definedName>
    <definedName name="bb" localSheetId="0">#REF!</definedName>
    <definedName name="bb">#REF!</definedName>
    <definedName name="bbaINY">'[17]Impulsion Bomba Inyectora'!$A$4:$U$231</definedName>
    <definedName name="Bbl">[19]Tablas!$I$4</definedName>
    <definedName name="BG_Del" hidden="1">15</definedName>
    <definedName name="BG_Ins" hidden="1">4</definedName>
    <definedName name="BG_Mod" hidden="1">6</definedName>
    <definedName name="BHP" localSheetId="6">#REF!</definedName>
    <definedName name="BHP" localSheetId="0">#REF!</definedName>
    <definedName name="BHP" localSheetId="2">#REF!</definedName>
    <definedName name="BHP">#REF!</definedName>
    <definedName name="BHT" localSheetId="6">#REF!</definedName>
    <definedName name="BHT" localSheetId="0">#REF!</definedName>
    <definedName name="BHT" localSheetId="2">#REF!</definedName>
    <definedName name="BHT">#REF!</definedName>
    <definedName name="bipp" localSheetId="6">[20]SPLITS!#REF!</definedName>
    <definedName name="bipp" localSheetId="0">[20]SPLITS!#REF!</definedName>
    <definedName name="bipp" localSheetId="2">[20]SPLITS!#REF!</definedName>
    <definedName name="bipp">[20]SPLITS!#REF!</definedName>
    <definedName name="BLANK" localSheetId="2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6">#REF!</definedName>
    <definedName name="BOLIVARES" localSheetId="0">#REF!</definedName>
    <definedName name="BOLIVARES" localSheetId="2">#REF!</definedName>
    <definedName name="BOLIVARES">#REF!</definedName>
    <definedName name="Bolívares" localSheetId="6">#REF!</definedName>
    <definedName name="Bolívares" localSheetId="0">#REF!</definedName>
    <definedName name="Bolívares" localSheetId="2">#REF!</definedName>
    <definedName name="Bolívares">#REF!</definedName>
    <definedName name="Bolívares_MRIL" localSheetId="6">#REF!</definedName>
    <definedName name="Bolívares_MRIL" localSheetId="0">#REF!</definedName>
    <definedName name="Bolívares_MRIL">#REF!</definedName>
    <definedName name="BOMBAS">#N/A</definedName>
    <definedName name="Bono">[18]Dic2001!$F$12:$F$112</definedName>
    <definedName name="BorrarHoja" localSheetId="6">[8]!BorrarHoja</definedName>
    <definedName name="BorrarHoja" localSheetId="0">[8]!BorrarHoja</definedName>
    <definedName name="BorrarHoja">[8]!BorrarHoja</definedName>
    <definedName name="BorrarProducc">[21]Production!$C$6:$L$306</definedName>
    <definedName name="BP2FC2003" localSheetId="2" hidden="1">Main.SAPF4Help()</definedName>
    <definedName name="BP2FC2003" hidden="1">Main.SAPF4Help()</definedName>
    <definedName name="brantes" localSheetId="6">[22]Sheet1!#REF!</definedName>
    <definedName name="brantes" localSheetId="0">[22]Sheet1!#REF!</definedName>
    <definedName name="brantes" localSheetId="2">[22]Sheet1!#REF!</definedName>
    <definedName name="brantes">[22]Sheet1!#REF!</definedName>
    <definedName name="brdesp" localSheetId="6">[22]Sheet1!#REF!</definedName>
    <definedName name="brdesp" localSheetId="0">[22]Sheet1!#REF!</definedName>
    <definedName name="brdesp" localSheetId="2">[22]Sheet1!#REF!</definedName>
    <definedName name="brdesp">[22]Sheet1!#REF!</definedName>
    <definedName name="BRUTA" localSheetId="6">#REF!</definedName>
    <definedName name="BRUTA" localSheetId="0">#REF!</definedName>
    <definedName name="BRUTA" localSheetId="2">#REF!</definedName>
    <definedName name="BRUTA">#REF!</definedName>
    <definedName name="Bruta_Antes" localSheetId="6">#REF!</definedName>
    <definedName name="Bruta_Antes" localSheetId="0">#REF!</definedName>
    <definedName name="Bruta_Antes" localSheetId="2">#REF!</definedName>
    <definedName name="Bruta_Antes">#REF!</definedName>
    <definedName name="Bruta_despues" localSheetId="6">#REF!</definedName>
    <definedName name="Bruta_despues" localSheetId="0">#REF!</definedName>
    <definedName name="Bruta_despues" localSheetId="2">#REF!</definedName>
    <definedName name="Bruta_despues">#REF!</definedName>
    <definedName name="BSW" localSheetId="0">#REF!</definedName>
    <definedName name="BSW">#REF!</definedName>
    <definedName name="BUILDUP" localSheetId="0">#REF!</definedName>
    <definedName name="BUILDUP">#REF!</definedName>
    <definedName name="C_" localSheetId="0">#REF!</definedName>
    <definedName name="C_">#REF!</definedName>
    <definedName name="c_Afe" localSheetId="0">#REF!</definedName>
    <definedName name="c_Afe">#REF!</definedName>
    <definedName name="c_Analisis" localSheetId="0">#REF!</definedName>
    <definedName name="c_Analisis">#REF!</definedName>
    <definedName name="c_Equipo" localSheetId="0">#REF!</definedName>
    <definedName name="c_Equipo">#REF!</definedName>
    <definedName name="c_Estado" localSheetId="0">#REF!</definedName>
    <definedName name="c_Estado">#REF!</definedName>
    <definedName name="c_Fin" localSheetId="0">#REF!</definedName>
    <definedName name="c_Fin">#REF!</definedName>
    <definedName name="c_Inicio" localSheetId="0">#REF!</definedName>
    <definedName name="c_Inicio">#REF!</definedName>
    <definedName name="c_Objetivo" localSheetId="0">#REF!</definedName>
    <definedName name="c_Objetivo">#REF!</definedName>
    <definedName name="C_pozo">[4]MiniDB!$D$41</definedName>
    <definedName name="CA" localSheetId="6">#REF!</definedName>
    <definedName name="CA" localSheetId="0">#REF!</definedName>
    <definedName name="CA" localSheetId="2">#REF!</definedName>
    <definedName name="CA">#REF!</definedName>
    <definedName name="cables" localSheetId="6">#REF!</definedName>
    <definedName name="cables" localSheetId="0">#REF!</definedName>
    <definedName name="cables" localSheetId="2">#REF!</definedName>
    <definedName name="cables">#REF!</definedName>
    <definedName name="CALCULOS" localSheetId="6">#REF!</definedName>
    <definedName name="CALCULOS" localSheetId="0">#REF!</definedName>
    <definedName name="CALCULOS" localSheetId="2">#REF!</definedName>
    <definedName name="CALCULOS">#REF!</definedName>
    <definedName name="CALIB" localSheetId="0">#REF!</definedName>
    <definedName name="CALIB">#REF!</definedName>
    <definedName name="CALIB1" localSheetId="0">#REF!</definedName>
    <definedName name="CALIB1">#REF!</definedName>
    <definedName name="CAMBIO" localSheetId="0">#REF!</definedName>
    <definedName name="CAMBIO">#REF!</definedName>
    <definedName name="CamionerosPozos" localSheetId="0">#REF!</definedName>
    <definedName name="CamionerosPozos">#REF!</definedName>
    <definedName name="Camisa">'[23]Coef.'!$J$112:$J$115</definedName>
    <definedName name="CANO" localSheetId="6">#REF!</definedName>
    <definedName name="CANO" localSheetId="0">#REF!</definedName>
    <definedName name="CANO" localSheetId="2">#REF!</definedName>
    <definedName name="CANO">#REF!</definedName>
    <definedName name="Cant_CV" localSheetId="6">#REF!</definedName>
    <definedName name="Cant_CV" localSheetId="0">#REF!</definedName>
    <definedName name="Cant_CV" localSheetId="2">#REF!</definedName>
    <definedName name="Cant_CV">#REF!</definedName>
    <definedName name="Cant_turnos" localSheetId="6">#REF!</definedName>
    <definedName name="Cant_turnos" localSheetId="0">#REF!</definedName>
    <definedName name="Cant_turnos" localSheetId="2">#REF!</definedName>
    <definedName name="Cant_turnos">#REF!</definedName>
    <definedName name="CANTESP" localSheetId="0">#REF!</definedName>
    <definedName name="CANTESP">#REF!</definedName>
    <definedName name="CARGAR" localSheetId="0">#REF!</definedName>
    <definedName name="CARGAR">#REF!</definedName>
    <definedName name="Cargo" localSheetId="0">#REF!</definedName>
    <definedName name="Cargo">#REF!</definedName>
    <definedName name="Carrera" localSheetId="0">#REF!</definedName>
    <definedName name="Carrera">#REF!</definedName>
    <definedName name="cash" localSheetId="0">#REF!</definedName>
    <definedName name="cash">#REF!</definedName>
    <definedName name="Categoria">[24]Hoja3!$A$2:$A$9</definedName>
    <definedName name="Catepp">[9]GdP!$F$5:$K$5</definedName>
    <definedName name="Catot">[9]GdP!$F$61:$K$61</definedName>
    <definedName name="CBIOBOMBAS">'[25]CAMBIO DE BOMBA'!$A$1:$J$59</definedName>
    <definedName name="CBIOBOMBASPERDIDA">'[25]CAMBIO DE BOMBA'!$A$136:$J$199</definedName>
    <definedName name="CBIOBOMBASTOTAL">'[25]CAMBIO DE BOMBA'!$A$66:$J$129</definedName>
    <definedName name="cc" localSheetId="6">#REF!</definedName>
    <definedName name="cc" localSheetId="0">#REF!</definedName>
    <definedName name="cc" localSheetId="2">#REF!</definedName>
    <definedName name="cc">#REF!</definedName>
    <definedName name="ccc" localSheetId="6">#REF!</definedName>
    <definedName name="ccc" localSheetId="0">#REF!</definedName>
    <definedName name="ccc" localSheetId="2">#REF!</definedName>
    <definedName name="ccc">#REF!</definedName>
    <definedName name="CCT_1" localSheetId="6">#REF!</definedName>
    <definedName name="CCT_1" localSheetId="0">#REF!</definedName>
    <definedName name="CCT_1" localSheetId="2">#REF!</definedName>
    <definedName name="CCT_1">#REF!</definedName>
    <definedName name="CCT_2" localSheetId="0">#REF!</definedName>
    <definedName name="CCT_2">#REF!</definedName>
    <definedName name="Ce" localSheetId="0">#REF!</definedName>
    <definedName name="Ce">#REF!</definedName>
    <definedName name="Ce35A">[26]Pulling!$C$24</definedName>
    <definedName name="CeCos">[27]CeCos!$D$2:$D$1842</definedName>
    <definedName name="Celdasaborrar">[28]Planilla!$B$9:$C$33,[28]Planilla!$BG$8:$BM$33</definedName>
    <definedName name="CENTENARIO" localSheetId="6">#REF!</definedName>
    <definedName name="CENTENARIO" localSheetId="0">#REF!</definedName>
    <definedName name="CENTENARIO" localSheetId="2">#REF!</definedName>
    <definedName name="CENTENARIO">#REF!</definedName>
    <definedName name="CF" localSheetId="6">#REF!</definedName>
    <definedName name="CF" localSheetId="0">#REF!</definedName>
    <definedName name="CF" localSheetId="2">#REF!</definedName>
    <definedName name="CF">#REF!</definedName>
    <definedName name="cftr">'[29]500'!$A$1:$N$61</definedName>
    <definedName name="CH_DATE" localSheetId="6">#REF!</definedName>
    <definedName name="CH_DATE" localSheetId="0">#REF!</definedName>
    <definedName name="CH_DATE" localSheetId="2">#REF!</definedName>
    <definedName name="CH_DATE">#REF!</definedName>
    <definedName name="CH_PAGE" localSheetId="6">#REF!</definedName>
    <definedName name="CH_PAGE" localSheetId="0">#REF!</definedName>
    <definedName name="CH_PAGE" localSheetId="2">#REF!</definedName>
    <definedName name="CH_PAGE">#REF!</definedName>
    <definedName name="chapa" localSheetId="6">#REF!</definedName>
    <definedName name="chapa" localSheetId="0">#REF!</definedName>
    <definedName name="chapa" localSheetId="2">#REF!</definedName>
    <definedName name="chapa">#REF!</definedName>
    <definedName name="CHECK" localSheetId="0">#REF!</definedName>
    <definedName name="CHECK">#REF!</definedName>
    <definedName name="cia" localSheetId="0">#REF!</definedName>
    <definedName name="cia">#REF!</definedName>
    <definedName name="CINCO">"Lista desplegable 1"</definedName>
    <definedName name="Ciudad" localSheetId="6">#REF!</definedName>
    <definedName name="Ciudad" localSheetId="0">#REF!</definedName>
    <definedName name="Ciudad" localSheetId="2">#REF!</definedName>
    <definedName name="Ciudad">#REF!</definedName>
    <definedName name="clinic" localSheetId="2" hidden="1">Main.SAPF4Help()</definedName>
    <definedName name="clinic" hidden="1">Main.SAPF4Help()</definedName>
    <definedName name="Clor1">[4]MiniDB!$D$21</definedName>
    <definedName name="Clor2">[4]MiniDB!$D$20</definedName>
    <definedName name="Clor3">[4]MiniDB!$D$19</definedName>
    <definedName name="cmax" localSheetId="6">#REF!</definedName>
    <definedName name="cmax" localSheetId="0">#REF!</definedName>
    <definedName name="cmax" localSheetId="2">#REF!</definedName>
    <definedName name="cmax">#REF!</definedName>
    <definedName name="cmin" localSheetId="6">#REF!</definedName>
    <definedName name="cmin" localSheetId="0">#REF!</definedName>
    <definedName name="cmin" localSheetId="2">#REF!</definedName>
    <definedName name="cmin">#REF!</definedName>
    <definedName name="CNT" localSheetId="6">#REF!</definedName>
    <definedName name="CNT" localSheetId="0">#REF!</definedName>
    <definedName name="CNT" localSheetId="2">#REF!</definedName>
    <definedName name="CNT">#REF!</definedName>
    <definedName name="CNTR" localSheetId="0">#REF!</definedName>
    <definedName name="CNTR">#REF!</definedName>
    <definedName name="Co" localSheetId="0">#REF!</definedName>
    <definedName name="Co">#REF!</definedName>
    <definedName name="cober1">[30]Hoja1!$F$3:$F$6</definedName>
    <definedName name="Cobertura">[31]Cobertura!$K$12:$K$13</definedName>
    <definedName name="code">[16]Data!$I$13</definedName>
    <definedName name="coef">'[32]COEF. C'!$A$5:$B$104</definedName>
    <definedName name="Cola_camisa">'[23]Coef.'!$J$117:$J$122</definedName>
    <definedName name="COLOR" localSheetId="6">#REF!</definedName>
    <definedName name="COLOR" localSheetId="0">#REF!</definedName>
    <definedName name="COLOR" localSheetId="2">#REF!</definedName>
    <definedName name="COLOR">#REF!</definedName>
    <definedName name="columna1" localSheetId="6">#REF!</definedName>
    <definedName name="columna1" localSheetId="0">#REF!</definedName>
    <definedName name="columna1" localSheetId="2">#REF!</definedName>
    <definedName name="columna1">#REF!</definedName>
    <definedName name="columna10" localSheetId="6">#REF!</definedName>
    <definedName name="columna10" localSheetId="0">#REF!</definedName>
    <definedName name="columna10" localSheetId="2">#REF!</definedName>
    <definedName name="columna10">#REF!</definedName>
    <definedName name="columna11" localSheetId="0">#REF!</definedName>
    <definedName name="columna11">#REF!</definedName>
    <definedName name="columna12" localSheetId="0">#REF!</definedName>
    <definedName name="columna12">#REF!</definedName>
    <definedName name="columna13" localSheetId="0">#REF!</definedName>
    <definedName name="columna13">#REF!</definedName>
    <definedName name="columna14" localSheetId="0">#REF!</definedName>
    <definedName name="columna14">#REF!</definedName>
    <definedName name="columna2" localSheetId="0">#REF!</definedName>
    <definedName name="columna2">#REF!</definedName>
    <definedName name="columna3" localSheetId="0">#REF!</definedName>
    <definedName name="columna3">#REF!</definedName>
    <definedName name="columna4" localSheetId="0">#REF!</definedName>
    <definedName name="columna4">#REF!</definedName>
    <definedName name="columna5" localSheetId="0">#REF!</definedName>
    <definedName name="columna5">#REF!</definedName>
    <definedName name="columna6" localSheetId="0">#REF!</definedName>
    <definedName name="columna6">#REF!</definedName>
    <definedName name="columna7" localSheetId="0">#REF!</definedName>
    <definedName name="columna7">#REF!</definedName>
    <definedName name="columna8" localSheetId="0">#REF!</definedName>
    <definedName name="columna8">#REF!</definedName>
    <definedName name="columna9" localSheetId="0">#REF!</definedName>
    <definedName name="columna9">#REF!</definedName>
    <definedName name="CombPerf" localSheetId="0">#REF!</definedName>
    <definedName name="CombPerf">#REF!</definedName>
    <definedName name="CombustibleF4000" localSheetId="0">#REF!</definedName>
    <definedName name="CombustibleF4000">#REF!</definedName>
    <definedName name="CombustibleRanger" localSheetId="0">#REF!</definedName>
    <definedName name="CombustibleRanger">#REF!</definedName>
    <definedName name="CombustibleRetro" localSheetId="0">#REF!</definedName>
    <definedName name="CombustibleRetro">#REF!</definedName>
    <definedName name="COMENT" localSheetId="0">#REF!</definedName>
    <definedName name="COMENT">#REF!</definedName>
    <definedName name="Comer" localSheetId="0">#REF!</definedName>
    <definedName name="Comer">#REF!</definedName>
    <definedName name="Comerc" localSheetId="0">#REF!</definedName>
    <definedName name="Comerc">#REF!</definedName>
    <definedName name="CompC" localSheetId="0">#REF!</definedName>
    <definedName name="CompC">#REF!</definedName>
    <definedName name="ComprPeriods">[21]Production!$P$4</definedName>
    <definedName name="cond">[16]Data!$J$13</definedName>
    <definedName name="CONT\Y" localSheetId="6">[1]Sheet6!#REF!</definedName>
    <definedName name="CONT\Y" localSheetId="0">[1]Sheet6!#REF!</definedName>
    <definedName name="CONT\Y" localSheetId="2">[1]Sheet6!#REF!</definedName>
    <definedName name="CONT\Y">[1]Sheet6!#REF!</definedName>
    <definedName name="Contacto" localSheetId="6">#REF!</definedName>
    <definedName name="Contacto" localSheetId="0">#REF!</definedName>
    <definedName name="Contacto" localSheetId="2">#REF!</definedName>
    <definedName name="Contacto">#REF!</definedName>
    <definedName name="CONTADOR" localSheetId="6">[1]Sheet6!#REF!</definedName>
    <definedName name="CONTADOR" localSheetId="0">[1]Sheet6!#REF!</definedName>
    <definedName name="CONTADOR" localSheetId="2">[1]Sheet6!#REF!</definedName>
    <definedName name="CONTADOR">[1]Sheet6!#REF!</definedName>
    <definedName name="continua" localSheetId="4">GO!continua</definedName>
    <definedName name="continua" localSheetId="5">IPIM!continua</definedName>
    <definedName name="continua" localSheetId="6">'MO 2023-24'!continua</definedName>
    <definedName name="continua" localSheetId="2">'Sumas extras'!continua</definedName>
    <definedName name="continua" localSheetId="3">USD!continua</definedName>
    <definedName name="continua">[0]!continua</definedName>
    <definedName name="controasist">[33]Hoja1!$H$1:$H$4</definedName>
    <definedName name="Control" localSheetId="6">#REF!</definedName>
    <definedName name="Control" localSheetId="0">#REF!</definedName>
    <definedName name="Control" localSheetId="2">#REF!</definedName>
    <definedName name="Control">#REF!</definedName>
    <definedName name="CONTROLADOR" localSheetId="0">[1]Sheet6!#REF!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nyuge" localSheetId="6">#REF!</definedName>
    <definedName name="Conyuge" localSheetId="0">#REF!</definedName>
    <definedName name="Conyuge" localSheetId="2">#REF!</definedName>
    <definedName name="Conyuge">#REF!</definedName>
    <definedName name="Conyuge1" localSheetId="6">#REF!</definedName>
    <definedName name="Conyuge1" localSheetId="0">#REF!</definedName>
    <definedName name="Conyuge1" localSheetId="2">#REF!</definedName>
    <definedName name="Conyuge1">#REF!</definedName>
    <definedName name="CORROSION">#N/A</definedName>
    <definedName name="costos_diectos" localSheetId="6">'[34]Cuadro de Resultados'!#REF!</definedName>
    <definedName name="costos_diectos" localSheetId="0">'[34]Cuadro de Resultados'!#REF!</definedName>
    <definedName name="costos_diectos" localSheetId="2">'[34]Cuadro de Resultados'!#REF!</definedName>
    <definedName name="costos_diectos">'[34]Cuadro de Resultados'!#REF!</definedName>
    <definedName name="COTA" localSheetId="6">#REF!</definedName>
    <definedName name="COTA" localSheetId="0">#REF!</definedName>
    <definedName name="COTA" localSheetId="2">#REF!</definedName>
    <definedName name="COTA">#REF!</definedName>
    <definedName name="Coti" localSheetId="6">#REF!</definedName>
    <definedName name="Coti" localSheetId="0">#REF!</definedName>
    <definedName name="Coti" localSheetId="2">#REF!</definedName>
    <definedName name="Coti">#REF!</definedName>
    <definedName name="Coti_01">[35]Tablas!$D$4</definedName>
    <definedName name="Coti_02">[35]Tablas!$D$5</definedName>
    <definedName name="Coti_03">[35]Tablas!$D$6</definedName>
    <definedName name="Coti_04">[35]Tablas!$D$7</definedName>
    <definedName name="Coti_05">[35]Tablas!$D$8</definedName>
    <definedName name="Coti_06">[35]Tablas!$D$9</definedName>
    <definedName name="Coti_07">[35]Tablas!$D$10</definedName>
    <definedName name="Coti_08">[35]Tablas!$D$11</definedName>
    <definedName name="Coti_09">[35]Tablas!$D$12</definedName>
    <definedName name="Coti_10">[35]Tablas!$D$13</definedName>
    <definedName name="Coti_11">[35]Tablas!$D$14</definedName>
    <definedName name="Coti_12">[35]Tablas!$D$15</definedName>
    <definedName name="cotiz">'[28]WO 1'!$Q$53</definedName>
    <definedName name="CP" localSheetId="6">#REF!</definedName>
    <definedName name="CP" localSheetId="0">#REF!</definedName>
    <definedName name="CP" localSheetId="2">#REF!</definedName>
    <definedName name="CP">#REF!</definedName>
    <definedName name="CPG" localSheetId="6">#REF!</definedName>
    <definedName name="CPG" localSheetId="0">#REF!</definedName>
    <definedName name="CPG" localSheetId="2">#REF!</definedName>
    <definedName name="CPG">#REF!</definedName>
    <definedName name="CPL" localSheetId="6">#REF!</definedName>
    <definedName name="CPL" localSheetId="0">#REF!</definedName>
    <definedName name="CPL" localSheetId="2">#REF!</definedName>
    <definedName name="CPL">#REF!</definedName>
    <definedName name="Criterio" localSheetId="0">#REF!</definedName>
    <definedName name="Criterio">#REF!</definedName>
    <definedName name="CS" localSheetId="0">#REF!</definedName>
    <definedName name="CS">#REF!</definedName>
    <definedName name="CSUB2" localSheetId="0">#REF!</definedName>
    <definedName name="CSUB2">#REF!</definedName>
    <definedName name="CUAR" localSheetId="0">[1]Sheet6!#REF!</definedName>
    <definedName name="CUAR">[1]Sheet6!#REF!</definedName>
    <definedName name="CUAR2" localSheetId="0">[1]Sheet5!#REF!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 localSheetId="6">#REF!</definedName>
    <definedName name="Cuenta" localSheetId="0">#REF!</definedName>
    <definedName name="Cuenta" localSheetId="2">#REF!</definedName>
    <definedName name="Cuenta">#REF!</definedName>
    <definedName name="Curvaprog" localSheetId="6">#REF!</definedName>
    <definedName name="Curvaprog" localSheetId="0">#REF!</definedName>
    <definedName name="Curvaprog" localSheetId="2">#REF!</definedName>
    <definedName name="Curvaprog">#REF!</definedName>
    <definedName name="CUST" localSheetId="6">#REF!</definedName>
    <definedName name="CUST" localSheetId="0">#REF!</definedName>
    <definedName name="CUST" localSheetId="2">#REF!</definedName>
    <definedName name="CUST">#REF!</definedName>
    <definedName name="D" localSheetId="0">#REF!</definedName>
    <definedName name="D">#REF!</definedName>
    <definedName name="D_pozo">[4]MiniDB!$D$42</definedName>
    <definedName name="dany1" hidden="1">#REF!</definedName>
    <definedName name="DATA_PRES.DIN" localSheetId="6">#REF!</definedName>
    <definedName name="DATA_PRES.DIN" localSheetId="0">#REF!</definedName>
    <definedName name="DATA_PRES.DIN" localSheetId="2">#REF!</definedName>
    <definedName name="DATA_PRES.DIN">#REF!</definedName>
    <definedName name="DATA_PRES_DIN" localSheetId="6">#REF!</definedName>
    <definedName name="DATA_PRES_DIN" localSheetId="0">#REF!</definedName>
    <definedName name="DATA_PRES_DIN" localSheetId="2">#REF!</definedName>
    <definedName name="DATA_PRES_DIN">#REF!</definedName>
    <definedName name="DATA1" localSheetId="6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>#REF!</definedName>
    <definedName name="DATA3">#REF!</definedName>
    <definedName name="DATA30" localSheetId="0">#REF!</definedName>
    <definedName name="DATA30">#REF!</definedName>
    <definedName name="DATA31" localSheetId="0">#REF!</definedName>
    <definedName name="DATA31">#REF!</definedName>
    <definedName name="DATA32" localSheetId="0">#REF!</definedName>
    <definedName name="DATA32">#REF!</definedName>
    <definedName name="DATA33" localSheetId="0">#REF!</definedName>
    <definedName name="DATA33">#REF!</definedName>
    <definedName name="DATA34" localSheetId="0">#REF!</definedName>
    <definedName name="DATA34">#REF!</definedName>
    <definedName name="DATA35" localSheetId="0">#REF!</definedName>
    <definedName name="DATA35">#REF!</definedName>
    <definedName name="DATA36" localSheetId="0">#REF!</definedName>
    <definedName name="DATA36">#REF!</definedName>
    <definedName name="DATA37" localSheetId="0">#REF!</definedName>
    <definedName name="DATA37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E" localSheetId="0">#REF!</definedName>
    <definedName name="DATE">#REF!</definedName>
    <definedName name="DATE0" localSheetId="0">#REF!</definedName>
    <definedName name="DATE0">#REF!</definedName>
    <definedName name="datos">[36]RUBROS!$A$2:$B$562</definedName>
    <definedName name="Datosaingresar" localSheetId="6">#REF!</definedName>
    <definedName name="Datosaingresar" localSheetId="0">#REF!</definedName>
    <definedName name="Datosaingresar" localSheetId="2">#REF!</definedName>
    <definedName name="Datosaingresar">#REF!</definedName>
    <definedName name="datosimp" localSheetId="6">#REF!</definedName>
    <definedName name="datosimp" localSheetId="0">#REF!</definedName>
    <definedName name="datosimp" localSheetId="2">#REF!</definedName>
    <definedName name="datosimp">#REF!</definedName>
    <definedName name="datosparo" localSheetId="6">#REF!</definedName>
    <definedName name="datosparo" localSheetId="0">#REF!</definedName>
    <definedName name="datosparo" localSheetId="2">#REF!</definedName>
    <definedName name="datosparo">#REF!</definedName>
    <definedName name="dd" localSheetId="4" hidden="1">{#N/A,#N/A,FALSE,"SERIE_150";#N/A,#N/A,FALSE,"SERIE_600 "}</definedName>
    <definedName name="dd" localSheetId="5" hidden="1">{#N/A,#N/A,FALSE,"SERIE_150";#N/A,#N/A,FALSE,"SERIE_600 "}</definedName>
    <definedName name="dd" localSheetId="6" hidden="1">{#N/A,#N/A,FALSE,"SERIE_150";#N/A,#N/A,FALSE,"SERIE_600 "}</definedName>
    <definedName name="dd" localSheetId="2" hidden="1">{#N/A,#N/A,FALSE,"SERIE_150";#N/A,#N/A,FALSE,"SERIE_600 "}</definedName>
    <definedName name="dd" localSheetId="3" hidden="1">{#N/A,#N/A,FALSE,"SERIE_150";#N/A,#N/A,FALSE,"SERIE_600 "}</definedName>
    <definedName name="dd" hidden="1">{#N/A,#N/A,FALSE,"SERIE_150";#N/A,#N/A,FALSE,"SERIE_600 "}</definedName>
    <definedName name="dddd" localSheetId="6">#REF!</definedName>
    <definedName name="dddd" localSheetId="0">#REF!</definedName>
    <definedName name="dddd" localSheetId="2">#REF!</definedName>
    <definedName name="dddd">#REF!</definedName>
    <definedName name="De" localSheetId="6">#REF!</definedName>
    <definedName name="De" localSheetId="0">#REF!</definedName>
    <definedName name="De" localSheetId="2">#REF!</definedName>
    <definedName name="De">#REF!</definedName>
    <definedName name="Ded_Esp" localSheetId="6">#REF!</definedName>
    <definedName name="Ded_Esp" localSheetId="0">#REF!</definedName>
    <definedName name="Ded_Esp" localSheetId="2">#REF!</definedName>
    <definedName name="Ded_Esp">#REF!</definedName>
    <definedName name="Ded_Esp1" localSheetId="0">#REF!</definedName>
    <definedName name="Ded_Esp1">#REF!</definedName>
    <definedName name="Deducciones1" localSheetId="0">#REF!</definedName>
    <definedName name="Deducciones1">#REF!</definedName>
    <definedName name="Deducciones2" localSheetId="0">#REF!</definedName>
    <definedName name="Deducciones2">#REF!</definedName>
    <definedName name="Desarrollo" localSheetId="0">#REF!</definedName>
    <definedName name="Desarrollo">#REF!</definedName>
    <definedName name="Desc_Serv1" localSheetId="0">#REF!</definedName>
    <definedName name="Desc_Serv1">#REF!</definedName>
    <definedName name="Desc_Serv2" localSheetId="0">#REF!</definedName>
    <definedName name="Desc_Serv2">#REF!</definedName>
    <definedName name="Desc_Serv3" localSheetId="0">#REF!</definedName>
    <definedName name="Desc_Serv3">#REF!</definedName>
    <definedName name="Desc_Serv4" localSheetId="0">#REF!</definedName>
    <definedName name="Desc_Serv4">#REF!</definedName>
    <definedName name="Desc_Serv5" localSheetId="0">#REF!</definedName>
    <definedName name="Desc_Serv5">#REF!</definedName>
    <definedName name="Descuento_Bolívares" localSheetId="0">#REF!</definedName>
    <definedName name="Descuento_Bolívares">#REF!</definedName>
    <definedName name="Descuento_Dólares" localSheetId="0">#REF!</definedName>
    <definedName name="Descuento_Dólares">#REF!</definedName>
    <definedName name="Descuentos">[37]Datos!#REF!</definedName>
    <definedName name="DESENRVBBEO">'[25]PESCA DE V-B'!$A$69:$J$133</definedName>
    <definedName name="det" localSheetId="6">#REF!</definedName>
    <definedName name="det" localSheetId="0">#REF!</definedName>
    <definedName name="det" localSheetId="2">#REF!</definedName>
    <definedName name="det">#REF!</definedName>
    <definedName name="dete" localSheetId="6">#REF!</definedName>
    <definedName name="dete" localSheetId="0">#REF!</definedName>
    <definedName name="dete" localSheetId="2">#REF!</definedName>
    <definedName name="dete">#REF!</definedName>
    <definedName name="dhsl" localSheetId="6">#REF!</definedName>
    <definedName name="dhsl" localSheetId="0">#REF!</definedName>
    <definedName name="dhsl" localSheetId="2">#REF!</definedName>
    <definedName name="dhsl">#REF!</definedName>
    <definedName name="diagrama" localSheetId="0">#REF!</definedName>
    <definedName name="diagrama">#REF!</definedName>
    <definedName name="diam">[16]Data!$E$7</definedName>
    <definedName name="Días_a_cubrir" localSheetId="6">#REF!</definedName>
    <definedName name="Días_a_cubrir" localSheetId="0">#REF!</definedName>
    <definedName name="Días_a_cubrir" localSheetId="2">#REF!</definedName>
    <definedName name="Días_a_cubrir">#REF!</definedName>
    <definedName name="Días_descanso_titular" localSheetId="6">#REF!</definedName>
    <definedName name="Días_descanso_titular" localSheetId="0">#REF!</definedName>
    <definedName name="Días_descanso_titular" localSheetId="2">#REF!</definedName>
    <definedName name="Días_descanso_titular">#REF!</definedName>
    <definedName name="Días_trabajdos_titular" localSheetId="6">#REF!</definedName>
    <definedName name="Días_trabajdos_titular" localSheetId="0">#REF!</definedName>
    <definedName name="Días_trabajdos_titular" localSheetId="2">#REF!</definedName>
    <definedName name="Días_trabajdos_titular">#REF!</definedName>
    <definedName name="DIC">'[38]Informe global'!$A$6:$AA$107</definedName>
    <definedName name="DIFF" localSheetId="6">#REF!</definedName>
    <definedName name="DIFF" localSheetId="0">#REF!</definedName>
    <definedName name="DIFF" localSheetId="2">#REF!</definedName>
    <definedName name="DIFF">#REF!</definedName>
    <definedName name="Dirección" localSheetId="6">#REF!</definedName>
    <definedName name="Dirección" localSheetId="0">#REF!</definedName>
    <definedName name="Dirección" localSheetId="2">#REF!</definedName>
    <definedName name="Dirección">#REF!</definedName>
    <definedName name="dlev">[16]Data!$D$11</definedName>
    <definedName name="Do" localSheetId="6">#REF!</definedName>
    <definedName name="Do" localSheetId="0">#REF!</definedName>
    <definedName name="Do" localSheetId="2">#REF!</definedName>
    <definedName name="Do">#REF!</definedName>
    <definedName name="Dolar" localSheetId="6">#REF!</definedName>
    <definedName name="Dolar" localSheetId="0">#REF!</definedName>
    <definedName name="Dolar" localSheetId="2">#REF!</definedName>
    <definedName name="Dolar">#REF!</definedName>
    <definedName name="Dólar" localSheetId="6">#REF!</definedName>
    <definedName name="Dólar" localSheetId="0">#REF!</definedName>
    <definedName name="Dólar" localSheetId="2">#REF!</definedName>
    <definedName name="Dólar">#REF!</definedName>
    <definedName name="DOLARES" localSheetId="0">#REF!</definedName>
    <definedName name="DOLARES">#REF!</definedName>
    <definedName name="Dólares" localSheetId="0">#REF!</definedName>
    <definedName name="Dólares">#REF!</definedName>
    <definedName name="Dólares_MRIL" localSheetId="0">#REF!</definedName>
    <definedName name="Dólares_MRIL">#REF!</definedName>
    <definedName name="dp">[16]Data!$H$7</definedName>
    <definedName name="DR_" localSheetId="6">#REF!</definedName>
    <definedName name="DR_" localSheetId="0">#REF!</definedName>
    <definedName name="DR_" localSheetId="2">#REF!</definedName>
    <definedName name="DR_">#REF!</definedName>
    <definedName name="DR_1" localSheetId="6">#REF!</definedName>
    <definedName name="DR_1" localSheetId="0">#REF!</definedName>
    <definedName name="DR_1" localSheetId="2">#REF!</definedName>
    <definedName name="DR_1">#REF!</definedName>
    <definedName name="DRE2FC2003REV" localSheetId="2" hidden="1">Main.SAPF4Help()</definedName>
    <definedName name="DRE2FC2003REV" hidden="1">Main.SAPF4Help()</definedName>
    <definedName name="drf" localSheetId="6">#REF!</definedName>
    <definedName name="drf" localSheetId="0">#REF!</definedName>
    <definedName name="drf" localSheetId="2">#REF!</definedName>
    <definedName name="drf">#REF!</definedName>
    <definedName name="dro">[16]Data!$D$17</definedName>
    <definedName name="drw">[16]Data!$D$19</definedName>
    <definedName name="DTOMAT8">#N/A</definedName>
    <definedName name="DTORMAT">#N/A</definedName>
    <definedName name="DTORSER">#N/A</definedName>
    <definedName name="DTOSER8">#N/A</definedName>
    <definedName name="dyyi" localSheetId="6">#REF!</definedName>
    <definedName name="dyyi" localSheetId="0">#REF!</definedName>
    <definedName name="dyyi" localSheetId="2">#REF!</definedName>
    <definedName name="dyyi">#REF!</definedName>
    <definedName name="E" localSheetId="6">#REF!</definedName>
    <definedName name="E" localSheetId="0">#REF!</definedName>
    <definedName name="E" localSheetId="2">#REF!</definedName>
    <definedName name="E">#REF!</definedName>
    <definedName name="Earned" localSheetId="2" hidden="1">{#N/A,#N/A,TRUE,"Corp";#N/A,#N/A,TRUE,"Direct";#N/A,#N/A,TRUE,"Allocations"}</definedName>
    <definedName name="Earned" hidden="1">{#N/A,#N/A,TRUE,"Corp";#N/A,#N/A,TRUE,"Direct";#N/A,#N/A,TRUE,"Allocations"}</definedName>
    <definedName name="EC_ANtes" localSheetId="6">#REF!</definedName>
    <definedName name="EC_ANtes" localSheetId="0">#REF!</definedName>
    <definedName name="EC_ANtes" localSheetId="2">#REF!</definedName>
    <definedName name="EC_ANtes">#REF!</definedName>
    <definedName name="ec_despues" localSheetId="0">#REF!</definedName>
    <definedName name="ec_despues" localSheetId="2">#REF!</definedName>
    <definedName name="ec_despues">#REF!</definedName>
    <definedName name="ecant" localSheetId="0">[22]Sheet1!#REF!</definedName>
    <definedName name="ecant" localSheetId="2">[22]Sheet1!#REF!</definedName>
    <definedName name="ecant">[22]Sheet1!#REF!</definedName>
    <definedName name="ecdesp" localSheetId="0">[22]Sheet1!#REF!</definedName>
    <definedName name="ecdesp" localSheetId="2">[22]Sheet1!#REF!</definedName>
    <definedName name="ecdesp">[22]Sheet1!#REF!</definedName>
    <definedName name="EDIT2" localSheetId="6">#REF!</definedName>
    <definedName name="EDIT2" localSheetId="0">#REF!</definedName>
    <definedName name="EDIT2" localSheetId="2">#REF!</definedName>
    <definedName name="EDIT2">#REF!</definedName>
    <definedName name="ee" localSheetId="6">#REF!</definedName>
    <definedName name="ee" localSheetId="0">#REF!</definedName>
    <definedName name="ee" localSheetId="2">#REF!</definedName>
    <definedName name="ee">#REF!</definedName>
    <definedName name="eeeeeee" localSheetId="6">#REF!</definedName>
    <definedName name="eeeeeee" localSheetId="0">#REF!</definedName>
    <definedName name="eeeeeee" localSheetId="2">#REF!</definedName>
    <definedName name="eeeeeee">#REF!</definedName>
    <definedName name="eeerr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6">#REF!</definedName>
    <definedName name="ejecucion" localSheetId="0">#REF!</definedName>
    <definedName name="ejecucion" localSheetId="2">#REF!</definedName>
    <definedName name="ejecucion">#REF!</definedName>
    <definedName name="EL__PORVENIR" localSheetId="6">#REF!</definedName>
    <definedName name="EL__PORVENIR" localSheetId="0">#REF!</definedName>
    <definedName name="EL__PORVENIR" localSheetId="2">#REF!</definedName>
    <definedName name="EL__PORVENIR">#REF!</definedName>
    <definedName name="ELAPS" localSheetId="6">#REF!</definedName>
    <definedName name="ELAPS" localSheetId="0">#REF!</definedName>
    <definedName name="ELAPS" localSheetId="2">#REF!</definedName>
    <definedName name="ELAPS">#REF!</definedName>
    <definedName name="Empresa">[39]Hoja1!$B$55:$B$56</definedName>
    <definedName name="EMPRESA_DEL_GRUPO" localSheetId="6">#REF!</definedName>
    <definedName name="EMPRESA_DEL_GRUPO" localSheetId="0">#REF!</definedName>
    <definedName name="EMPRESA_DEL_GRUPO" localSheetId="2">#REF!</definedName>
    <definedName name="EMPRESA_DEL_GRUPO">#REF!</definedName>
    <definedName name="END" localSheetId="4">GO!END</definedName>
    <definedName name="END" localSheetId="5">IPIM!END</definedName>
    <definedName name="END" localSheetId="6">'MO 2023-24'!END</definedName>
    <definedName name="END" localSheetId="2">'Sumas extras'!END</definedName>
    <definedName name="END" localSheetId="3">USD!END</definedName>
    <definedName name="END">[0]!END</definedName>
    <definedName name="entAPI" localSheetId="6">#REF!</definedName>
    <definedName name="entAPI" localSheetId="0">#REF!</definedName>
    <definedName name="entAPI" localSheetId="2">#REF!</definedName>
    <definedName name="entAPI">#REF!</definedName>
    <definedName name="entBAF">'[17]Entrada Tk Bafle'!$A$7:$P$81</definedName>
    <definedName name="enter150" localSheetId="6">#REF!</definedName>
    <definedName name="enter150" localSheetId="0">#REF!</definedName>
    <definedName name="enter150" localSheetId="2">#REF!</definedName>
    <definedName name="enter150">#REF!</definedName>
    <definedName name="enter600" localSheetId="6">#REF!</definedName>
    <definedName name="enter600" localSheetId="0">#REF!</definedName>
    <definedName name="enter600" localSheetId="2">#REF!</definedName>
    <definedName name="enter600">#REF!</definedName>
    <definedName name="entidad" localSheetId="6">#REF!</definedName>
    <definedName name="entidad" localSheetId="0">#REF!</definedName>
    <definedName name="entidad" localSheetId="2">#REF!</definedName>
    <definedName name="entidad">#REF!</definedName>
    <definedName name="EQUIPAMIENTO" localSheetId="0">#REF!</definedName>
    <definedName name="EQUIPAMIENTO">#REF!</definedName>
    <definedName name="equipo" localSheetId="0">#REF!</definedName>
    <definedName name="equipo">#REF!</definedName>
    <definedName name="EquipoBASE" localSheetId="0">#REF!</definedName>
    <definedName name="EquipoBASE">#REF!</definedName>
    <definedName name="EquipoCIS" localSheetId="0">#REF!</definedName>
    <definedName name="EquipoCIS">#REF!</definedName>
    <definedName name="EquipoFUGAS" localSheetId="0">#REF!</definedName>
    <definedName name="EquipoFUGAS">#REF!</definedName>
    <definedName name="EquipoPAT" localSheetId="0">#REF!</definedName>
    <definedName name="EquipoPAT">#REF!</definedName>
    <definedName name="EquipoPCM" localSheetId="0">#REF!</definedName>
    <definedName name="EquipoPCM">#REF!</definedName>
    <definedName name="EquiposPC" localSheetId="0">#REF!</definedName>
    <definedName name="EquiposPC">#REF!</definedName>
    <definedName name="er" localSheetId="0">#REF!</definedName>
    <definedName name="er">#REF!</definedName>
    <definedName name="erase" localSheetId="2" hidden="1">{#N/A,#N/A,TRUE,"Corp";#N/A,#N/A,TRUE,"Direct";#N/A,#N/A,TRUE,"Allocations"}</definedName>
    <definedName name="erase" hidden="1">{#N/A,#N/A,TRUE,"Corp";#N/A,#N/A,TRUE,"Direct";#N/A,#N/A,TRUE,"Allocations"}</definedName>
    <definedName name="ES" localSheetId="2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0">#REF!</definedName>
    <definedName name="esc1bbainy" localSheetId="2">#REF!</definedName>
    <definedName name="esc1bbainy">#REF!</definedName>
    <definedName name="esc1ipe843" localSheetId="0">#REF!</definedName>
    <definedName name="esc1ipe843" localSheetId="2">#REF!</definedName>
    <definedName name="esc1ipe843">#REF!</definedName>
    <definedName name="esc1salfw" localSheetId="0">#REF!</definedName>
    <definedName name="esc1salfw" localSheetId="2">#REF!</definedName>
    <definedName name="esc1salfw">#REF!</definedName>
    <definedName name="Escala" localSheetId="0">#REF!</definedName>
    <definedName name="Escala">#REF!</definedName>
    <definedName name="Escala2" localSheetId="0">#REF!</definedName>
    <definedName name="Escala2">#REF!</definedName>
    <definedName name="ESPA" localSheetId="0">#REF!</definedName>
    <definedName name="ESPA">#REF!</definedName>
    <definedName name="Est">[9]GE!$I$5:$I$36</definedName>
    <definedName name="et" localSheetId="6">#REF!</definedName>
    <definedName name="et" localSheetId="0">#REF!</definedName>
    <definedName name="et" localSheetId="2">#REF!</definedName>
    <definedName name="et">#REF!</definedName>
    <definedName name="ETAPA" localSheetId="6">[40]MODELO!$D$7</definedName>
    <definedName name="ETAPA">[41]MODELO!$D$7</definedName>
    <definedName name="EVI" localSheetId="6">#REF!</definedName>
    <definedName name="EVI" localSheetId="0">#REF!</definedName>
    <definedName name="EVI" localSheetId="2">#REF!</definedName>
    <definedName name="EVI">#REF!</definedName>
    <definedName name="ex_despues" localSheetId="6">#REF!</definedName>
    <definedName name="ex_despues" localSheetId="0">#REF!</definedName>
    <definedName name="ex_despues" localSheetId="2">#REF!</definedName>
    <definedName name="ex_despues">#REF!</definedName>
    <definedName name="exdesp" localSheetId="6">[22]Sheet1!#REF!</definedName>
    <definedName name="exdesp" localSheetId="0">[22]Sheet1!#REF!</definedName>
    <definedName name="exdesp" localSheetId="2">[22]Sheet1!#REF!</definedName>
    <definedName name="exdesp">[22]Sheet1!#REF!</definedName>
    <definedName name="extra" localSheetId="2" hidden="1">#REF!</definedName>
    <definedName name="extra" hidden="1">#REF!</definedName>
    <definedName name="fab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6">#REF!</definedName>
    <definedName name="Fax" localSheetId="0">#REF!</definedName>
    <definedName name="Fax" localSheetId="2">#REF!</definedName>
    <definedName name="Fax">#REF!</definedName>
    <definedName name="FB" localSheetId="6">#REF!</definedName>
    <definedName name="FB" localSheetId="0">#REF!</definedName>
    <definedName name="FB" localSheetId="2">#REF!</definedName>
    <definedName name="FB">#REF!</definedName>
    <definedName name="FC.DURACION" localSheetId="6">'[10]FUERA DE CONVENIO'!#REF!</definedName>
    <definedName name="FC.DURACION" localSheetId="0">'[11]FUERA DE CONVENIO'!#REF!</definedName>
    <definedName name="FC.DURACION" localSheetId="2">'[11]FUERA DE CONVENIO'!#REF!</definedName>
    <definedName name="FC.DURACION">'[11]FUERA DE CONVENIO'!#REF!</definedName>
    <definedName name="FC.MES" localSheetId="6">'[10]FUERA DE CONVENIO'!$D$8</definedName>
    <definedName name="FC.MES">'[11]FUERA DE CONVENIO'!$D$8</definedName>
    <definedName name="Fd">[42]ESPESOR!$C$15</definedName>
    <definedName name="fdafgasfARFafA" localSheetId="2" hidden="1">{#N/A,#N/A,TRUE,"Corp";#N/A,#N/A,TRUE,"Direct";#N/A,#N/A,TRUE,"Allocations"}</definedName>
    <definedName name="fdafgasfARFafA" hidden="1">{#N/A,#N/A,TRUE,"Corp";#N/A,#N/A,TRUE,"Direct";#N/A,#N/A,TRUE,"Allocations"}</definedName>
    <definedName name="Fecha" localSheetId="6">#REF!</definedName>
    <definedName name="Fecha" localSheetId="0">#REF!</definedName>
    <definedName name="Fecha" localSheetId="2">#REF!</definedName>
    <definedName name="Fecha">#REF!</definedName>
    <definedName name="Fecha_Antes" localSheetId="6">#REF!</definedName>
    <definedName name="Fecha_Antes" localSheetId="0">#REF!</definedName>
    <definedName name="Fecha_Antes" localSheetId="2">#REF!</definedName>
    <definedName name="Fecha_Antes">#REF!</definedName>
    <definedName name="Fecha_Cierre">'[13]Datos Generales'!$C$3</definedName>
    <definedName name="Fecha_despues" localSheetId="6">#REF!</definedName>
    <definedName name="Fecha_despues" localSheetId="0">#REF!</definedName>
    <definedName name="Fecha_despues" localSheetId="2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 localSheetId="6">[1]Sheet5!#REF!</definedName>
    <definedName name="FECHAFINAL" localSheetId="0">[1]Sheet5!#REF!</definedName>
    <definedName name="FECHAFINAL" localSheetId="2">[1]Sheet5!#REF!</definedName>
    <definedName name="FECHAFINAL">[1]Sheet5!#REF!</definedName>
    <definedName name="FECHAFINAL1" localSheetId="6">[1]Sheet5!#REF!</definedName>
    <definedName name="FECHAFINAL1" localSheetId="0">[1]Sheet5!#REF!</definedName>
    <definedName name="FECHAFINAL1" localSheetId="2">[1]Sheet5!#REF!</definedName>
    <definedName name="FECHAFINAL1">[1]Sheet5!#REF!</definedName>
    <definedName name="FECHAINICIAL" localSheetId="6">[1]Sheet5!#REF!</definedName>
    <definedName name="FECHAINICIAL" localSheetId="0">[1]Sheet5!#REF!</definedName>
    <definedName name="FECHAINICIAL" localSheetId="2">[1]Sheet5!#REF!</definedName>
    <definedName name="FECHAINICIAL">[1]Sheet5!#REF!</definedName>
    <definedName name="FECHAINICIAL1" localSheetId="6">[1]Sheet5!#REF!</definedName>
    <definedName name="FECHAINICIAL1" localSheetId="0">[1]Sheet5!#REF!</definedName>
    <definedName name="FECHAINICIAL1" localSheetId="2">[1]Sheet5!#REF!</definedName>
    <definedName name="FECHAINICIAL1">[1]Sheet5!#REF!</definedName>
    <definedName name="fechant" localSheetId="0">[22]Sheet1!#REF!</definedName>
    <definedName name="fechant">[22]Sheet1!#REF!</definedName>
    <definedName name="fechdesp" localSheetId="0">[22]Sheet1!#REF!</definedName>
    <definedName name="fechdesp">[22]Sheet1!#REF!</definedName>
    <definedName name="Fev" localSheetId="2" hidden="1">Main.SAPF4Help()</definedName>
    <definedName name="Fev" hidden="1">Main.SAPF4Help()</definedName>
    <definedName name="ff" localSheetId="6">#REF!</definedName>
    <definedName name="ff" localSheetId="0">#REF!</definedName>
    <definedName name="ff" localSheetId="2">#REF!</definedName>
    <definedName name="ff">#REF!</definedName>
    <definedName name="FFAS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6">#REF!</definedName>
    <definedName name="FG" localSheetId="0">#REF!</definedName>
    <definedName name="FG" localSheetId="2">#REF!</definedName>
    <definedName name="FG">#REF!</definedName>
    <definedName name="FIEL" localSheetId="6">#REF!</definedName>
    <definedName name="FIEL" localSheetId="0">#REF!</definedName>
    <definedName name="FIEL" localSheetId="2">#REF!</definedName>
    <definedName name="FIEL">#REF!</definedName>
    <definedName name="FIL" localSheetId="0">#REF!</definedName>
    <definedName name="FIL" localSheetId="2">#REF!</definedName>
    <definedName name="FIL">#REF!</definedName>
    <definedName name="FIRST" localSheetId="2" hidden="1">{#N/A,#N/A,TRUE,"Corp";#N/A,#N/A,TRUE,"Direct";#N/A,#N/A,TRUE,"Allocations"}</definedName>
    <definedName name="FIRST" hidden="1">{#N/A,#N/A,TRUE,"Corp";#N/A,#N/A,TRUE,"Direct";#N/A,#N/A,TRUE,"Allocations"}</definedName>
    <definedName name="FixedC" localSheetId="0">#REF!</definedName>
    <definedName name="FixedC" localSheetId="2">#REF!</definedName>
    <definedName name="FixedC">#REF!</definedName>
    <definedName name="FL_ID">[4]MiniDB!$D$36</definedName>
    <definedName name="FL_length">[4]MiniDB!$D$35</definedName>
    <definedName name="Fluido" localSheetId="6">#REF!</definedName>
    <definedName name="Fluido" localSheetId="0">#REF!</definedName>
    <definedName name="Fluido" localSheetId="2">#REF!</definedName>
    <definedName name="Fluido">#REF!</definedName>
    <definedName name="Fono" localSheetId="6">#REF!</definedName>
    <definedName name="Fono" localSheetId="0">#REF!</definedName>
    <definedName name="Fono" localSheetId="2">#REF!</definedName>
    <definedName name="Fono">#REF!</definedName>
    <definedName name="Ford4000" localSheetId="6">#REF!</definedName>
    <definedName name="Ford4000" localSheetId="0">#REF!</definedName>
    <definedName name="Ford4000" localSheetId="2">#REF!</definedName>
    <definedName name="Ford4000">#REF!</definedName>
    <definedName name="FORM" localSheetId="0">#REF!</definedName>
    <definedName name="FORM">#REF!</definedName>
    <definedName name="FORMAC" localSheetId="0">#REF!</definedName>
    <definedName name="FORMAC">#REF!</definedName>
    <definedName name="Format" localSheetId="0">'[43]Base General'!#REF!</definedName>
    <definedName name="Format">'[43]Base General'!#REF!</definedName>
    <definedName name="FPDe">[16]Data!$D$13</definedName>
    <definedName name="FPV" localSheetId="6">#REF!</definedName>
    <definedName name="FPV" localSheetId="0">#REF!</definedName>
    <definedName name="FPV" localSheetId="2">#REF!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 localSheetId="6">#REF!</definedName>
    <definedName name="FS" localSheetId="0">#REF!</definedName>
    <definedName name="FS" localSheetId="2">#REF!</definedName>
    <definedName name="FS">#REF!</definedName>
    <definedName name="FSDFSD">#N/A</definedName>
    <definedName name="Ft">[42]ESPESOR!$C$16</definedName>
    <definedName name="FTF" localSheetId="6">#REF!</definedName>
    <definedName name="FTF" localSheetId="0">#REF!</definedName>
    <definedName name="FTF" localSheetId="2">#REF!</definedName>
    <definedName name="FTF">#REF!</definedName>
    <definedName name="FU" localSheetId="6">#REF!</definedName>
    <definedName name="FU" localSheetId="0">#REF!</definedName>
    <definedName name="FU" localSheetId="2">#REF!</definedName>
    <definedName name="FU">#REF!</definedName>
    <definedName name="fv" localSheetId="6">#REF!</definedName>
    <definedName name="fv" localSheetId="0">#REF!</definedName>
    <definedName name="fv" localSheetId="2">#REF!</definedName>
    <definedName name="fv">#REF!</definedName>
    <definedName name="fyioo" localSheetId="0">#REF!</definedName>
    <definedName name="fyioo">#REF!</definedName>
    <definedName name="G" localSheetId="0">#REF!</definedName>
    <definedName name="G">#REF!</definedName>
    <definedName name="G.1" localSheetId="0">#REF!</definedName>
    <definedName name="G.1">#REF!</definedName>
    <definedName name="G.2" localSheetId="0">#REF!</definedName>
    <definedName name="G.2">#REF!</definedName>
    <definedName name="G.3" localSheetId="0">#REF!</definedName>
    <definedName name="G.3">#REF!</definedName>
    <definedName name="gamma" localSheetId="0">#REF!</definedName>
    <definedName name="gamma">#REF!</definedName>
    <definedName name="Gan_no_Imp" localSheetId="0">#REF!</definedName>
    <definedName name="Gan_no_Imp">#REF!</definedName>
    <definedName name="Gan_no_imp1" localSheetId="0">#REF!</definedName>
    <definedName name="Gan_no_imp1">#REF!</definedName>
    <definedName name="Gas" localSheetId="0">#REF!</definedName>
    <definedName name="Gas">#REF!</definedName>
    <definedName name="GAS.INY" localSheetId="0">#REF!</definedName>
    <definedName name="GAS.INY">#REF!</definedName>
    <definedName name="GAS_A" localSheetId="0">#REF!</definedName>
    <definedName name="GAS_A">#REF!</definedName>
    <definedName name="Gas_Antes" localSheetId="0">#REF!</definedName>
    <definedName name="Gas_Antes">#REF!</definedName>
    <definedName name="Gas_despues" localSheetId="0">#REF!</definedName>
    <definedName name="Gas_despues">#REF!</definedName>
    <definedName name="gasant" localSheetId="0">[22]Sheet1!#REF!</definedName>
    <definedName name="gasant">[22]Sheet1!#REF!</definedName>
    <definedName name="gasdesp" localSheetId="0">[22]Sheet1!#REF!</definedName>
    <definedName name="gasdesp">[22]Sheet1!#REF!</definedName>
    <definedName name="GassepModelo">[44]DataCombos2!$B$6:$B$88</definedName>
    <definedName name="GAST" localSheetId="6">#REF!</definedName>
    <definedName name="GAST" localSheetId="0">#REF!</definedName>
    <definedName name="GAST" localSheetId="2">#REF!</definedName>
    <definedName name="GAST">#REF!</definedName>
    <definedName name="GC3500_PRICES">'[45]MASTER TABLE'!$I$547:$I$564</definedName>
    <definedName name="GDEP" localSheetId="6">#REF!</definedName>
    <definedName name="GDEP" localSheetId="0">#REF!</definedName>
    <definedName name="GDEP" localSheetId="2">#REF!</definedName>
    <definedName name="GDEP">#REF!</definedName>
    <definedName name="GENERAL">#N/A</definedName>
    <definedName name="GETDAT" localSheetId="6">#REF!</definedName>
    <definedName name="GETDAT" localSheetId="0">#REF!</definedName>
    <definedName name="GETDAT" localSheetId="2">#REF!</definedName>
    <definedName name="GETDAT">#REF!</definedName>
    <definedName name="gf" localSheetId="6">#REF!</definedName>
    <definedName name="gf" localSheetId="0">#REF!</definedName>
    <definedName name="gf" localSheetId="2">#REF!</definedName>
    <definedName name="gf">#REF!</definedName>
    <definedName name="GG" localSheetId="6">#REF!</definedName>
    <definedName name="GG" localSheetId="0">#REF!</definedName>
    <definedName name="GG" localSheetId="2">#REF!</definedName>
    <definedName name="GG">#REF!</definedName>
    <definedName name="GGRA" localSheetId="0">#REF!</definedName>
    <definedName name="GGRA">#REF!</definedName>
    <definedName name="GL" localSheetId="0">#REF!</definedName>
    <definedName name="GL">#REF!</definedName>
    <definedName name="GM3D" localSheetId="0">#REF!</definedName>
    <definedName name="GM3D">#REF!</definedName>
    <definedName name="GOR" localSheetId="0">#REF!</definedName>
    <definedName name="GOR">#REF!</definedName>
    <definedName name="Gor_Antes" localSheetId="0">#REF!</definedName>
    <definedName name="Gor_Antes">#REF!</definedName>
    <definedName name="GOR_despues" localSheetId="0">#REF!</definedName>
    <definedName name="GOR_despues">#REF!</definedName>
    <definedName name="gorant" localSheetId="0">[22]Sheet1!#REF!</definedName>
    <definedName name="gorant">[22]Sheet1!#REF!</definedName>
    <definedName name="GPM" localSheetId="6">#REF!</definedName>
    <definedName name="GPM" localSheetId="0">#REF!</definedName>
    <definedName name="GPM" localSheetId="2">#REF!</definedName>
    <definedName name="GPM">#REF!</definedName>
    <definedName name="_xlnm.Recorder" localSheetId="6">#REF!</definedName>
    <definedName name="_xlnm.Recorder" localSheetId="0">#REF!</definedName>
    <definedName name="_xlnm.Recorder" localSheetId="2">#REF!</definedName>
    <definedName name="_xlnm.Recorder">#REF!</definedName>
    <definedName name="GRABAR" localSheetId="6">#REF!</definedName>
    <definedName name="GRABAR" localSheetId="0">#REF!</definedName>
    <definedName name="GRABAR" localSheetId="2">#REF!</definedName>
    <definedName name="GRABAR">#REF!</definedName>
    <definedName name="GrabarCambios" localSheetId="6">[8]!GrabarCambios</definedName>
    <definedName name="GrabarCambios" localSheetId="0">[8]!GrabarCambios</definedName>
    <definedName name="GrabarCambios">[8]!GrabarCambios</definedName>
    <definedName name="GRABARDIAS" localSheetId="6">[1]Sheet6!#REF!</definedName>
    <definedName name="GRABARDIAS" localSheetId="0">[1]Sheet6!#REF!</definedName>
    <definedName name="GRABARDIAS" localSheetId="2">[1]Sheet6!#REF!</definedName>
    <definedName name="GRABARDIAS">[1]Sheet6!#REF!</definedName>
    <definedName name="grade">[16]Data!$K$13</definedName>
    <definedName name="Guardias_por_turno" localSheetId="6">#REF!</definedName>
    <definedName name="Guardias_por_turno" localSheetId="0">#REF!</definedName>
    <definedName name="Guardias_por_turno" localSheetId="2">#REF!</definedName>
    <definedName name="Guardias_por_turno">#REF!</definedName>
    <definedName name="h" localSheetId="6">#REF!</definedName>
    <definedName name="h" localSheetId="0">#REF!</definedName>
    <definedName name="h" localSheetId="2">#REF!</definedName>
    <definedName name="h">#REF!</definedName>
    <definedName name="H2O" localSheetId="6">#REF!</definedName>
    <definedName name="H2O" localSheetId="0">#REF!</definedName>
    <definedName name="H2O" localSheetId="2">#REF!</definedName>
    <definedName name="H2O">#REF!</definedName>
    <definedName name="hdp" localSheetId="6">[46]WTPO0197!#REF!</definedName>
    <definedName name="hdp" localSheetId="0">[46]WTPO0197!#REF!</definedName>
    <definedName name="hdp" localSheetId="2">[46]WTPO0197!#REF!</definedName>
    <definedName name="hdp">[46]WTPO0197!#REF!</definedName>
    <definedName name="HeatValue" localSheetId="6">#REF!</definedName>
    <definedName name="HeatValue" localSheetId="0">#REF!</definedName>
    <definedName name="HeatValue" localSheetId="2">#REF!</definedName>
    <definedName name="HeatValue">#REF!</definedName>
    <definedName name="HERRA" localSheetId="6">#REF!</definedName>
    <definedName name="HERRA" localSheetId="0">#REF!</definedName>
    <definedName name="HERRA" localSheetId="2">#REF!</definedName>
    <definedName name="HERRA">#REF!</definedName>
    <definedName name="herramientas" localSheetId="6">[47]Equipos!#REF!</definedName>
    <definedName name="herramientas" localSheetId="0">[47]Equipos!#REF!</definedName>
    <definedName name="herramientas" localSheetId="2">[47]Equipos!#REF!</definedName>
    <definedName name="herramientas">[47]Equipos!#REF!</definedName>
    <definedName name="hh" localSheetId="6">#REF!</definedName>
    <definedName name="hh" localSheetId="0">#REF!</definedName>
    <definedName name="hh" localSheetId="2">#REF!</definedName>
    <definedName name="hh">#REF!</definedName>
    <definedName name="hi" localSheetId="6">#REF!</definedName>
    <definedName name="hi" localSheetId="0">#REF!</definedName>
    <definedName name="hi" localSheetId="2">#REF!</definedName>
    <definedName name="hi">#REF!</definedName>
    <definedName name="Hijo1" localSheetId="6">#REF!</definedName>
    <definedName name="Hijo1" localSheetId="0">#REF!</definedName>
    <definedName name="Hijo1" localSheetId="2">#REF!</definedName>
    <definedName name="Hijo1">#REF!</definedName>
    <definedName name="Hijos" localSheetId="0">#REF!</definedName>
    <definedName name="Hijos">#REF!</definedName>
    <definedName name="hoja2" localSheetId="0">#REF!</definedName>
    <definedName name="hoja2">#REF!</definedName>
    <definedName name="hoja3" localSheetId="0">#REF!</definedName>
    <definedName name="hoja3">#REF!</definedName>
    <definedName name="hoja4" localSheetId="0">#REF!</definedName>
    <definedName name="hoja4">#REF!</definedName>
    <definedName name="hoja5">'[17]Salida Tk Bafle'!$A$7:$P$500</definedName>
    <definedName name="hoja6">'[17]Impulsion Bomba Inyectora'!$A$4:$U$502</definedName>
    <definedName name="Horas_por_turno" localSheetId="6">#REF!</definedName>
    <definedName name="Horas_por_turno" localSheetId="0">#REF!</definedName>
    <definedName name="Horas_por_turno" localSheetId="2">#REF!</definedName>
    <definedName name="Horas_por_turno">#REF!</definedName>
    <definedName name="horasp" localSheetId="6">#REF!</definedName>
    <definedName name="horasp" localSheetId="0">#REF!</definedName>
    <definedName name="horasp" localSheetId="2">#REF!</definedName>
    <definedName name="horasp">#REF!</definedName>
    <definedName name="HP" localSheetId="6">#REF!</definedName>
    <definedName name="HP" localSheetId="0">#REF!</definedName>
    <definedName name="HP" localSheetId="2">#REF!</definedName>
    <definedName name="HP">#REF!</definedName>
    <definedName name="hsd" localSheetId="0">#REF!</definedName>
    <definedName name="hsd">#REF!</definedName>
    <definedName name="HTML_CodePage" hidden="1">1252</definedName>
    <definedName name="HTML_Control" localSheetId="2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0">#REF!</definedName>
    <definedName name="HVGI" localSheetId="2">#REF!</definedName>
    <definedName name="HVGI">#REF!</definedName>
    <definedName name="HVGS" localSheetId="0">#REF!</definedName>
    <definedName name="HVGS" localSheetId="2">#REF!</definedName>
    <definedName name="HVGS">#REF!</definedName>
    <definedName name="HVLS" localSheetId="0">#REF!</definedName>
    <definedName name="HVLS" localSheetId="2">#REF!</definedName>
    <definedName name="HVLS">#REF!</definedName>
    <definedName name="i" localSheetId="0">#REF!</definedName>
    <definedName name="i">#REF!</definedName>
    <definedName name="IB" localSheetId="0">#REF!</definedName>
    <definedName name="IB">#REF!</definedName>
    <definedName name="iff" localSheetId="0">#REF!</definedName>
    <definedName name="iff">#REF!</definedName>
    <definedName name="ii" localSheetId="0">#REF!</definedName>
    <definedName name="ii">#REF!</definedName>
    <definedName name="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6">#REF!</definedName>
    <definedName name="Imp_1" localSheetId="0">#REF!</definedName>
    <definedName name="Imp_1" localSheetId="2">#REF!</definedName>
    <definedName name="Imp_1">#REF!</definedName>
    <definedName name="Imp_2" localSheetId="6">#REF!</definedName>
    <definedName name="Imp_2" localSheetId="0">#REF!</definedName>
    <definedName name="Imp_2" localSheetId="2">#REF!</definedName>
    <definedName name="Imp_2">#REF!</definedName>
    <definedName name="Impuestos" localSheetId="6">#REF!</definedName>
    <definedName name="Impuestos" localSheetId="0">#REF!</definedName>
    <definedName name="Impuestos" localSheetId="2">#REF!</definedName>
    <definedName name="Impuestos">#REF!</definedName>
    <definedName name="imputa">'[48]Canon Taller '!$I$15:$J$19</definedName>
    <definedName name="Income" localSheetId="6">#REF!</definedName>
    <definedName name="Income" localSheetId="0">#REF!</definedName>
    <definedName name="Income" localSheetId="2">#REF!</definedName>
    <definedName name="Income">#REF!</definedName>
    <definedName name="Indices">[49]Validaciones!$B$79:$B$83</definedName>
    <definedName name="InfoGlob">'[50]Informe global'!$A$6:$AA$90</definedName>
    <definedName name="INI" localSheetId="6">#REF!</definedName>
    <definedName name="INI" localSheetId="0">#REF!</definedName>
    <definedName name="INI" localSheetId="2">#REF!</definedName>
    <definedName name="INI">#REF!</definedName>
    <definedName name="INICIAL" localSheetId="6">[1]Sheet5!#REF!</definedName>
    <definedName name="INICIAL" localSheetId="0">[1]Sheet5!#REF!</definedName>
    <definedName name="INICIAL" localSheetId="2">[1]Sheet5!#REF!</definedName>
    <definedName name="INICIAL">[1]Sheet5!#REF!</definedName>
    <definedName name="inicio" localSheetId="6">#REF!</definedName>
    <definedName name="inicio" localSheetId="0">#REF!</definedName>
    <definedName name="inicio" localSheetId="2">#REF!</definedName>
    <definedName name="inicio">#REF!</definedName>
    <definedName name="InjectionVC">[21]Datos!$F$66</definedName>
    <definedName name="Insumos_Directo_Indirecto">[51]Validaciones!$B$61:$B$63</definedName>
    <definedName name="INT" localSheetId="6">#REF!</definedName>
    <definedName name="INT" localSheetId="0">#REF!</definedName>
    <definedName name="INT" localSheetId="2">#REF!</definedName>
    <definedName name="INT">#REF!</definedName>
    <definedName name="INV" localSheetId="4" hidden="1">{#N/A,#N/A,FALSE,"RES-ANUAL";#N/A,#N/A,FALSE,"RES-CUENTA";#N/A,#N/A,FALSE,"AREA-RESP"}</definedName>
    <definedName name="INV" localSheetId="5" hidden="1">{#N/A,#N/A,FALSE,"RES-ANUAL";#N/A,#N/A,FALSE,"RES-CUENTA";#N/A,#N/A,FALSE,"AREA-RESP"}</definedName>
    <definedName name="INV" localSheetId="6" hidden="1">{#N/A,#N/A,FALSE,"RES-ANUAL";#N/A,#N/A,FALSE,"RES-CUENTA";#N/A,#N/A,FALSE,"AREA-RESP"}</definedName>
    <definedName name="INV" localSheetId="2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6">#REF!</definedName>
    <definedName name="Inversiones" localSheetId="0">#REF!</definedName>
    <definedName name="Inversiones" localSheetId="2">#REF!</definedName>
    <definedName name="Inversiones">#REF!</definedName>
    <definedName name="Investment" localSheetId="6">#REF!</definedName>
    <definedName name="Investment" localSheetId="0">#REF!</definedName>
    <definedName name="Investment" localSheetId="2">#REF!</definedName>
    <definedName name="Investment">#REF!</definedName>
    <definedName name="Inygas" localSheetId="6">#REF!</definedName>
    <definedName name="Inygas" localSheetId="0">#REF!</definedName>
    <definedName name="Inygas" localSheetId="2">#REF!</definedName>
    <definedName name="Inygas">#REF!</definedName>
    <definedName name="IS" localSheetId="0">#REF!</definedName>
    <definedName name="IS">#REF!</definedName>
    <definedName name="ITB" localSheetId="0">#REF!</definedName>
    <definedName name="ITB">#REF!</definedName>
    <definedName name="IVA" localSheetId="0">#REF!</definedName>
    <definedName name="IVA">#REF!</definedName>
    <definedName name="IVA_AÑO">[52]IVA!$C$6:$G$6</definedName>
    <definedName name="IVA_IMPORTE">[52]IVA!$C$7:$G$90</definedName>
    <definedName name="IVA_JURISDICCION">[52]IVA!$B$7:$B$90</definedName>
    <definedName name="j" localSheetId="6">#REF!</definedName>
    <definedName name="j" localSheetId="0">#REF!</definedName>
    <definedName name="j" localSheetId="2">#REF!</definedName>
    <definedName name="j">#REF!</definedName>
    <definedName name="jj" localSheetId="6">#REF!</definedName>
    <definedName name="jj" localSheetId="0">#REF!</definedName>
    <definedName name="jj" localSheetId="2">#REF!</definedName>
    <definedName name="jj">#REF!</definedName>
    <definedName name="JJJF">'[7]PROD DIA Y MES'!$A$1:$P$55</definedName>
    <definedName name="k" localSheetId="6">#REF!</definedName>
    <definedName name="k" localSheetId="0">#REF!</definedName>
    <definedName name="k" localSheetId="2">#REF!</definedName>
    <definedName name="k">#REF!</definedName>
    <definedName name="KFAC" localSheetId="6">#REF!</definedName>
    <definedName name="KFAC" localSheetId="0">#REF!</definedName>
    <definedName name="KFAC" localSheetId="2">#REF!</definedName>
    <definedName name="KFAC">#REF!</definedName>
    <definedName name="kikyuf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6">#REF!</definedName>
    <definedName name="kk" localSheetId="0">#REF!</definedName>
    <definedName name="kk" localSheetId="2">#REF!</definedName>
    <definedName name="kk">#REF!</definedName>
    <definedName name="L._DEL__MOJON_____JARILLOSA_____PTO._SILVA" localSheetId="0">#REF!</definedName>
    <definedName name="L._DEL__MOJON_____JARILLOSA_____PTO._SILVA" localSheetId="2">#REF!</definedName>
    <definedName name="L._DEL__MOJON_____JARILLOSA_____PTO._SILVA">#REF!</definedName>
    <definedName name="LABEL" localSheetId="0">#REF!</definedName>
    <definedName name="LABEL" localSheetId="2">#REF!</definedName>
    <definedName name="LABEL">#REF!</definedName>
    <definedName name="lapso" localSheetId="0">#REF!</definedName>
    <definedName name="lapso">#REF!</definedName>
    <definedName name="Lavadero" localSheetId="0">#REF!</definedName>
    <definedName name="Lavadero">#REF!</definedName>
    <definedName name="Lim_inf">[4]MiniDB!$D$51</definedName>
    <definedName name="Lim_sup">[4]MiniDB!$D$56</definedName>
    <definedName name="LIN" localSheetId="6">#REF!</definedName>
    <definedName name="LIN" localSheetId="0">#REF!</definedName>
    <definedName name="LIN" localSheetId="2">#REF!</definedName>
    <definedName name="LIN">#REF!</definedName>
    <definedName name="ListaActividades">[53]Datos!$G$6:$G$29</definedName>
    <definedName name="ListaCombustibles" localSheetId="6">#REF!</definedName>
    <definedName name="ListaCombustibles" localSheetId="0">#REF!</definedName>
    <definedName name="ListaCombustibles" localSheetId="2">#REF!</definedName>
    <definedName name="ListaCombustibles">#REF!</definedName>
    <definedName name="ListaModelos">'[54]Controles procesos'!$B$29:$B$37</definedName>
    <definedName name="ListaNeumaticos" localSheetId="6">#REF!</definedName>
    <definedName name="ListaNeumaticos" localSheetId="0">#REF!</definedName>
    <definedName name="ListaNeumaticos" localSheetId="2">#REF!</definedName>
    <definedName name="ListaNeumaticos">#REF!</definedName>
    <definedName name="ListaSueldos" localSheetId="6">#REF!</definedName>
    <definedName name="ListaSueldos" localSheetId="0">#REF!</definedName>
    <definedName name="ListaSueldos" localSheetId="2">#REF!</definedName>
    <definedName name="ListaSueldos">#REF!</definedName>
    <definedName name="ListaTiemposUnidades">[53]Datos!$K$6:$K$10</definedName>
    <definedName name="ll" localSheetId="6">#REF!</definedName>
    <definedName name="ll" localSheetId="0">#REF!</definedName>
    <definedName name="ll" localSheetId="2">#REF!</definedName>
    <definedName name="ll">#REF!</definedName>
    <definedName name="LOC" localSheetId="6">#REF!</definedName>
    <definedName name="LOC" localSheetId="0">#REF!</definedName>
    <definedName name="LOC" localSheetId="2">#REF!</definedName>
    <definedName name="LOC">#REF!</definedName>
    <definedName name="LubeF4000" localSheetId="6">#REF!</definedName>
    <definedName name="LubeF4000" localSheetId="0">#REF!</definedName>
    <definedName name="LubeF4000" localSheetId="2">#REF!</definedName>
    <definedName name="LubeF4000">#REF!</definedName>
    <definedName name="LubePerf" localSheetId="0">#REF!</definedName>
    <definedName name="LubePerf">#REF!</definedName>
    <definedName name="LubeRanger" localSheetId="0">#REF!</definedName>
    <definedName name="LubeRanger">#REF!</definedName>
    <definedName name="LubeRetro" localSheetId="0">#REF!</definedName>
    <definedName name="LubeRetro">#REF!</definedName>
    <definedName name="M" localSheetId="0">#REF!</definedName>
    <definedName name="M">#REF!</definedName>
    <definedName name="m8m8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4">GO!Macro1</definedName>
    <definedName name="Macro1" localSheetId="5">IPIM!Macro1</definedName>
    <definedName name="Macro1" localSheetId="6">'MO 2023-24'!Macro1</definedName>
    <definedName name="Macro1" localSheetId="2">'Sumas extras'!Macro1</definedName>
    <definedName name="Macro1" localSheetId="3">USD!Macro1</definedName>
    <definedName name="Macro1">[0]!Macro1</definedName>
    <definedName name="Macro10" localSheetId="4">GO!Macro10</definedName>
    <definedName name="Macro10" localSheetId="5">IPIM!Macro10</definedName>
    <definedName name="Macro10" localSheetId="6">'MO 2023-24'!Macro10</definedName>
    <definedName name="Macro10" localSheetId="2">'Sumas extras'!Macro10</definedName>
    <definedName name="Macro10" localSheetId="3">USD!Macro10</definedName>
    <definedName name="Macro10">[0]!Macro10</definedName>
    <definedName name="Macro2" localSheetId="4">GO!Macro2</definedName>
    <definedName name="Macro2" localSheetId="5">IPIM!Macro2</definedName>
    <definedName name="Macro2" localSheetId="6">'MO 2023-24'!Macro2</definedName>
    <definedName name="Macro2" localSheetId="2">'Sumas extras'!Macro2</definedName>
    <definedName name="Macro2" localSheetId="3">USD!Macro2</definedName>
    <definedName name="Macro2">[0]!Macro2</definedName>
    <definedName name="Macro20" localSheetId="4">GO!Macro20</definedName>
    <definedName name="Macro20" localSheetId="5">IPIM!Macro20</definedName>
    <definedName name="Macro20" localSheetId="6">'MO 2023-24'!Macro20</definedName>
    <definedName name="Macro20" localSheetId="2">'Sumas extras'!Macro20</definedName>
    <definedName name="Macro20" localSheetId="3">USD!Macro20</definedName>
    <definedName name="Macro20">[0]!Macro20</definedName>
    <definedName name="Macro4" localSheetId="6">[8]!Macro4</definedName>
    <definedName name="Macro4" localSheetId="0">[8]!Macro4</definedName>
    <definedName name="Macro4">[8]!Macro4</definedName>
    <definedName name="Macro6" localSheetId="4">GO!Macro6</definedName>
    <definedName name="Macro6" localSheetId="5">IPIM!Macro6</definedName>
    <definedName name="Macro6" localSheetId="6">'MO 2023-24'!Macro6</definedName>
    <definedName name="Macro6" localSheetId="2">'Sumas extras'!Macro6</definedName>
    <definedName name="Macro6" localSheetId="3">USD!Macro6</definedName>
    <definedName name="Macro6">[0]!Macro6</definedName>
    <definedName name="Macro60" localSheetId="4">GO!Macro60</definedName>
    <definedName name="Macro60" localSheetId="5">IPIM!Macro60</definedName>
    <definedName name="Macro60" localSheetId="6">'MO 2023-24'!Macro60</definedName>
    <definedName name="Macro60" localSheetId="2">'Sumas extras'!Macro60</definedName>
    <definedName name="Macro60" localSheetId="3">USD!Macro60</definedName>
    <definedName name="Macro60">[0]!Macro60</definedName>
    <definedName name="Macro7" localSheetId="4">GO!Macro7</definedName>
    <definedName name="Macro7" localSheetId="5">IPIM!Macro7</definedName>
    <definedName name="Macro7" localSheetId="6">'MO 2023-24'!Macro7</definedName>
    <definedName name="Macro7" localSheetId="2">'Sumas extras'!Macro7</definedName>
    <definedName name="Macro7" localSheetId="3">USD!Macro7</definedName>
    <definedName name="Macro7">[0]!Macro7</definedName>
    <definedName name="Macro70" localSheetId="4">GO!Macro70</definedName>
    <definedName name="Macro70" localSheetId="5">IPIM!Macro70</definedName>
    <definedName name="Macro70" localSheetId="6">'MO 2023-24'!Macro70</definedName>
    <definedName name="Macro70" localSheetId="2">'Sumas extras'!Macro70</definedName>
    <definedName name="Macro70" localSheetId="3">USD!Macro70</definedName>
    <definedName name="Macro70">[0]!Macro70</definedName>
    <definedName name="ManejoDefensivo" localSheetId="6">#REF!</definedName>
    <definedName name="ManejoDefensivo" localSheetId="0">#REF!</definedName>
    <definedName name="ManejoDefensivo" localSheetId="2">#REF!</definedName>
    <definedName name="ManejoDefensivo">#REF!</definedName>
    <definedName name="maquina1">[33]Hoja1!$E$1:$E$14</definedName>
    <definedName name="Máquinas">[9]Maq!$A$6:$A$33</definedName>
    <definedName name="mas" localSheetId="6">#REF!</definedName>
    <definedName name="mas" localSheetId="0">#REF!</definedName>
    <definedName name="mas" localSheetId="2">#REF!</definedName>
    <definedName name="mas">#REF!</definedName>
    <definedName name="MATE" localSheetId="6">'[55]1240-18-P-RI-002'!#REF!</definedName>
    <definedName name="MATE" localSheetId="0">'[55]1240-18-P-RI-002'!#REF!</definedName>
    <definedName name="MATE" localSheetId="2">'[55]1240-18-P-RI-002'!#REF!</definedName>
    <definedName name="MATE">'[55]1240-18-P-RI-002'!#REF!</definedName>
    <definedName name="Materiales">[9]Mat!$A$4:$A$305</definedName>
    <definedName name="Maxima">[4]MiniDB!$D$49</definedName>
    <definedName name="MedicinaLaboral" localSheetId="6">#REF!</definedName>
    <definedName name="MedicinaLaboral" localSheetId="0">#REF!</definedName>
    <definedName name="MedicinaLaboral" localSheetId="2">#REF!</definedName>
    <definedName name="MedicinaLaboral">#REF!</definedName>
    <definedName name="Menor" localSheetId="6">'[48]Sop Dif '!#REF!</definedName>
    <definedName name="Menor" localSheetId="0">'[48]Sop Dif '!#REF!</definedName>
    <definedName name="Menor" localSheetId="2">'[48]Sop Dif '!#REF!</definedName>
    <definedName name="Menor">'[48]Sop Dif '!#REF!</definedName>
    <definedName name="menos" localSheetId="6">#REF!</definedName>
    <definedName name="menos" localSheetId="0">#REF!</definedName>
    <definedName name="menos" localSheetId="2">#REF!</definedName>
    <definedName name="menos">#REF!</definedName>
    <definedName name="MENSAJE_DIAS" localSheetId="6">[1]Sheet6!#REF!</definedName>
    <definedName name="MENSAJE_DIAS" localSheetId="0">[1]Sheet6!#REF!</definedName>
    <definedName name="MENSAJE_DIAS" localSheetId="2">[1]Sheet6!#REF!</definedName>
    <definedName name="MENSAJE_DIAS">[1]Sheet6!#REF!</definedName>
    <definedName name="MENU" localSheetId="6">#REF!</definedName>
    <definedName name="MENU" localSheetId="0">#REF!</definedName>
    <definedName name="MENU" localSheetId="2">#REF!</definedName>
    <definedName name="MENU">#REF!</definedName>
    <definedName name="MENUS" localSheetId="6">#REF!</definedName>
    <definedName name="MENUS" localSheetId="0">#REF!</definedName>
    <definedName name="MENUS" localSheetId="2">#REF!</definedName>
    <definedName name="MENUS">#REF!</definedName>
    <definedName name="mermas" localSheetId="6">#REF!</definedName>
    <definedName name="mermas" localSheetId="0">#REF!</definedName>
    <definedName name="mermas" localSheetId="2">#REF!</definedName>
    <definedName name="mermas">#REF!</definedName>
    <definedName name="MES" localSheetId="0">#REF!</definedName>
    <definedName name="MES">#REF!</definedName>
    <definedName name="min" localSheetId="0">#REF!</definedName>
    <definedName name="min">#REF!</definedName>
    <definedName name="Minima">[4]MiniDB!$D$45</definedName>
    <definedName name="mm" localSheetId="6">#REF!</definedName>
    <definedName name="mm" localSheetId="0">#REF!</definedName>
    <definedName name="mm" localSheetId="2">#REF!</definedName>
    <definedName name="mm">#REF!</definedName>
    <definedName name="mm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[33]Hoja1!$F$1:$F$5</definedName>
    <definedName name="Módulo3.Sector2" localSheetId="6">[8]!Módulo3.Sector2</definedName>
    <definedName name="Módulo3.Sector2" localSheetId="0">[8]!Módulo3.Sector2</definedName>
    <definedName name="Módulo3.Sector2">[8]!Módulo3.Sector2</definedName>
    <definedName name="Módulo4.Sector3" localSheetId="6">[8]!Módulo4.Sector3</definedName>
    <definedName name="Módulo4.Sector3" localSheetId="0">[8]!Módulo4.Sector3</definedName>
    <definedName name="Módulo4.Sector3">[8]!Módulo4.Sector3</definedName>
    <definedName name="Módulo5.Sector4" localSheetId="6">[8]!Módulo5.Sector4</definedName>
    <definedName name="Módulo5.Sector4" localSheetId="0">[8]!Módulo5.Sector4</definedName>
    <definedName name="Módulo5.Sector4">[8]!Módulo5.Sector4</definedName>
    <definedName name="Módulo6.Sector5" localSheetId="6">[8]!Módulo6.Sector5</definedName>
    <definedName name="Módulo6.Sector5" localSheetId="0">[8]!Módulo6.Sector5</definedName>
    <definedName name="Módulo6.Sector5">[8]!Módulo6.Sector5</definedName>
    <definedName name="MOI" localSheetId="6">#REF!</definedName>
    <definedName name="MOI" localSheetId="0">#REF!</definedName>
    <definedName name="MOI" localSheetId="2">#REF!</definedName>
    <definedName name="MOI">#REF!</definedName>
    <definedName name="Moneda">[13]Resumen!$X$2</definedName>
    <definedName name="MONTO" localSheetId="6">#REF!</definedName>
    <definedName name="MONTO" localSheetId="0">#REF!</definedName>
    <definedName name="MONTO" localSheetId="2">#REF!</definedName>
    <definedName name="MONTO">#REF!</definedName>
    <definedName name="Monto_Descuento_Bolívares" localSheetId="6">#REF!</definedName>
    <definedName name="Monto_Descuento_Bolívares" localSheetId="0">#REF!</definedName>
    <definedName name="Monto_Descuento_Bolívares" localSheetId="2">#REF!</definedName>
    <definedName name="Monto_Descuento_Bolívares">#REF!</definedName>
    <definedName name="Monto_Descuento_Dólares" localSheetId="6">#REF!</definedName>
    <definedName name="Monto_Descuento_Dólares" localSheetId="0">#REF!</definedName>
    <definedName name="Monto_Descuento_Dólares" localSheetId="2">#REF!</definedName>
    <definedName name="Monto_Descuento_Dólares">#REF!</definedName>
    <definedName name="Mopre1" localSheetId="0">#REF!</definedName>
    <definedName name="Mopre1">#REF!</definedName>
    <definedName name="movimiento" localSheetId="0">#REF!</definedName>
    <definedName name="movimiento">#REF!</definedName>
    <definedName name="MOVPARAFINA">'[25]PERDIDA DE TBG.'!$A$71:$J$132</definedName>
    <definedName name="MOVTBGACIDO">'[25]PERDIDA DE TBG.'!$A$207:$J$268</definedName>
    <definedName name="MOVTBGARENACARB">'[25]PERDIDA DE TBG.'!$A$139:$J$200</definedName>
    <definedName name="MSG" localSheetId="6">#REF!</definedName>
    <definedName name="MSG" localSheetId="0">#REF!</definedName>
    <definedName name="MSG" localSheetId="2">#REF!</definedName>
    <definedName name="MSG">#REF!</definedName>
    <definedName name="MSG0" localSheetId="6">#REF!</definedName>
    <definedName name="MSG0" localSheetId="0">#REF!</definedName>
    <definedName name="MSG0" localSheetId="2">#REF!</definedName>
    <definedName name="MSG0">#REF!</definedName>
    <definedName name="MtoF4000" localSheetId="6">#REF!</definedName>
    <definedName name="MtoF4000" localSheetId="0">#REF!</definedName>
    <definedName name="MtoF4000" localSheetId="2">#REF!</definedName>
    <definedName name="MtoF4000">#REF!</definedName>
    <definedName name="MtoPerf" localSheetId="0">#REF!</definedName>
    <definedName name="MtoPerf">#REF!</definedName>
    <definedName name="MtoRanger" localSheetId="0">#REF!</definedName>
    <definedName name="MtoRanger">#REF!</definedName>
    <definedName name="MtoRetro" localSheetId="0">#REF!</definedName>
    <definedName name="MtoRetro">#REF!</definedName>
    <definedName name="MtoTrailer" localSheetId="0">#REF!</definedName>
    <definedName name="MtoTrailer">#REF!</definedName>
    <definedName name="MTR" localSheetId="0">#REF!</definedName>
    <definedName name="MTR">#REF!</definedName>
    <definedName name="MTRD" localSheetId="0">#REF!</definedName>
    <definedName name="MTRD">#REF!</definedName>
    <definedName name="MTRT" localSheetId="0">#REF!</definedName>
    <definedName name="MTRT">#REF!</definedName>
    <definedName name="MU" localSheetId="0">#REF!</definedName>
    <definedName name="MU">#REF!</definedName>
    <definedName name="MW" localSheetId="0">#REF!</definedName>
    <definedName name="MW">#REF!</definedName>
    <definedName name="n" localSheetId="0">#REF!</definedName>
    <definedName name="n">#REF!</definedName>
    <definedName name="N°CCT">'[12]MO - Petrolero Privado'!$E$10</definedName>
    <definedName name="nbreTotal1" localSheetId="6">#REF!</definedName>
    <definedName name="nbreTotal1" localSheetId="0">#REF!</definedName>
    <definedName name="nbreTotal1" localSheetId="2">#REF!</definedName>
    <definedName name="nbreTotal1">#REF!</definedName>
    <definedName name="nbreTotal10" localSheetId="6">#REF!</definedName>
    <definedName name="nbreTotal10" localSheetId="0">#REF!</definedName>
    <definedName name="nbreTotal10" localSheetId="2">#REF!</definedName>
    <definedName name="nbreTotal10">#REF!</definedName>
    <definedName name="nbreTotal2" localSheetId="6">#REF!</definedName>
    <definedName name="nbreTotal2" localSheetId="0">#REF!</definedName>
    <definedName name="nbreTotal2" localSheetId="2">#REF!</definedName>
    <definedName name="nbreTotal2">#REF!</definedName>
    <definedName name="nbreTotal3" localSheetId="0">#REF!</definedName>
    <definedName name="nbreTotal3">#REF!</definedName>
    <definedName name="nbreTotal4" localSheetId="0">#REF!</definedName>
    <definedName name="nbreTotal4">#REF!</definedName>
    <definedName name="nbreTotal5" localSheetId="0">#REF!</definedName>
    <definedName name="nbreTotal5">#REF!</definedName>
    <definedName name="nbreTotal6" localSheetId="0">#REF!</definedName>
    <definedName name="nbreTotal6">#REF!</definedName>
    <definedName name="NDATE" localSheetId="0">#REF!</definedName>
    <definedName name="NDATE">#REF!</definedName>
    <definedName name="Neta" localSheetId="0">#REF!</definedName>
    <definedName name="Neta">#REF!</definedName>
    <definedName name="Neta_Antes" localSheetId="0">#REF!</definedName>
    <definedName name="Neta_Antes">#REF!</definedName>
    <definedName name="Neta_despues" localSheetId="0">#REF!</definedName>
    <definedName name="Neta_despues">#REF!</definedName>
    <definedName name="netant" localSheetId="0">[22]Sheet1!#REF!</definedName>
    <definedName name="netant">[22]Sheet1!#REF!</definedName>
    <definedName name="netdesp" localSheetId="0">[22]Sheet1!#REF!</definedName>
    <definedName name="netdesp">[22]Sheet1!#REF!</definedName>
    <definedName name="Neto_Arg" localSheetId="6">#REF!</definedName>
    <definedName name="Neto_Arg" localSheetId="0">#REF!</definedName>
    <definedName name="Neto_Arg" localSheetId="2">#REF!</definedName>
    <definedName name="Neto_Arg">#REF!</definedName>
    <definedName name="Neto_Arg_T" localSheetId="6">#REF!</definedName>
    <definedName name="Neto_Arg_T" localSheetId="0">#REF!</definedName>
    <definedName name="Neto_Arg_T" localSheetId="2">#REF!</definedName>
    <definedName name="Neto_Arg_T">#REF!</definedName>
    <definedName name="Netos_país">'[38]Netos  país'!$A$6:$I$107</definedName>
    <definedName name="NeumaticosF4000" localSheetId="6">#REF!</definedName>
    <definedName name="NeumaticosF4000" localSheetId="0">#REF!</definedName>
    <definedName name="NeumaticosF4000" localSheetId="2">#REF!</definedName>
    <definedName name="NeumaticosF4000">#REF!</definedName>
    <definedName name="NeumaticosPerf" localSheetId="6">#REF!</definedName>
    <definedName name="NeumaticosPerf" localSheetId="0">#REF!</definedName>
    <definedName name="NeumaticosPerf" localSheetId="2">#REF!</definedName>
    <definedName name="NeumaticosPerf">#REF!</definedName>
    <definedName name="NeumaticosRanger" localSheetId="6">#REF!</definedName>
    <definedName name="NeumaticosRanger" localSheetId="0">#REF!</definedName>
    <definedName name="NeumaticosRanger" localSheetId="2">#REF!</definedName>
    <definedName name="NeumaticosRanger">#REF!</definedName>
    <definedName name="NeumaticosRetro" localSheetId="0">#REF!</definedName>
    <definedName name="NeumaticosRetro">#REF!</definedName>
    <definedName name="NeumaticosTrailer" localSheetId="0">#REF!</definedName>
    <definedName name="NeumaticosTrailer">#REF!</definedName>
    <definedName name="NEUQUEN__DISTRICT" localSheetId="0">#REF!</definedName>
    <definedName name="NEUQUEN__DISTRICT">#REF!</definedName>
    <definedName name="newOther" localSheetId="2" hidden="1">{#N/A,#N/A,TRUE,"Corp";#N/A,#N/A,TRUE,"Direct";#N/A,#N/A,TRUE,"Allocations"}</definedName>
    <definedName name="newOther" hidden="1">{#N/A,#N/A,TRUE,"Corp";#N/A,#N/A,TRUE,"Direct";#N/A,#N/A,TRUE,"Allocations"}</definedName>
    <definedName name="niveles" localSheetId="0">#REF!</definedName>
    <definedName name="niveles" localSheetId="2">#REF!</definedName>
    <definedName name="niveles">#REF!</definedName>
    <definedName name="NO" localSheetId="2" hidden="1">Main.SAPF4Help()</definedName>
    <definedName name="NO" hidden="1">Main.SAPF4Help()</definedName>
    <definedName name="NOAMORT">[56]Bases!$H$7:$O$60</definedName>
    <definedName name="NOMBRE" localSheetId="6">#REF!</definedName>
    <definedName name="NOMBRE" localSheetId="0">#REF!</definedName>
    <definedName name="NOMBRE" localSheetId="2">#REF!</definedName>
    <definedName name="NOMBRE">#REF!</definedName>
    <definedName name="Normal">[4]MiniDB!$D$44</definedName>
    <definedName name="nro" localSheetId="6">#REF!</definedName>
    <definedName name="nro" localSheetId="0">#REF!</definedName>
    <definedName name="nro" localSheetId="2">#REF!</definedName>
    <definedName name="nro">#REF!</definedName>
    <definedName name="NROW" localSheetId="6">#REF!</definedName>
    <definedName name="NROW" localSheetId="0">#REF!</definedName>
    <definedName name="NROW" localSheetId="2">#REF!</definedName>
    <definedName name="NROW">#REF!</definedName>
    <definedName name="NROWF" localSheetId="6">#REF!</definedName>
    <definedName name="NROWF" localSheetId="0">#REF!</definedName>
    <definedName name="NROWF" localSheetId="2">#REF!</definedName>
    <definedName name="NROWF">#REF!</definedName>
    <definedName name="NTIME" localSheetId="0">#REF!</definedName>
    <definedName name="NTIME">#REF!</definedName>
    <definedName name="NUEDTO.S">#N/A</definedName>
    <definedName name="NUEDTOA">#N/A</definedName>
    <definedName name="NUEDTOP">#N/A</definedName>
    <definedName name="NUEVA" localSheetId="6">#REF!</definedName>
    <definedName name="NUEVA" localSheetId="0">#REF!</definedName>
    <definedName name="NUEVA" localSheetId="2">#REF!</definedName>
    <definedName name="NUEVA">#REF!</definedName>
    <definedName name="ñ" localSheetId="6">#REF!</definedName>
    <definedName name="ñ" localSheetId="0">#REF!</definedName>
    <definedName name="ñ" localSheetId="2">#REF!</definedName>
    <definedName name="ñ">#REF!</definedName>
    <definedName name="o" localSheetId="6">#REF!</definedName>
    <definedName name="o" localSheetId="0">#REF!</definedName>
    <definedName name="o" localSheetId="2">#REF!</definedName>
    <definedName name="o">#REF!</definedName>
    <definedName name="O_Cargas" localSheetId="0">#REF!</definedName>
    <definedName name="O_Cargas">#REF!</definedName>
    <definedName name="O_Cargas1" localSheetId="0">#REF!</definedName>
    <definedName name="O_Cargas1">#REF!</definedName>
    <definedName name="obs_Antes" localSheetId="0">#REF!</definedName>
    <definedName name="obs_Antes">#REF!</definedName>
    <definedName name="obs_despues" localSheetId="0">#REF!</definedName>
    <definedName name="obs_despues">#REF!</definedName>
    <definedName name="obsant" localSheetId="0">[22]Sheet1!#REF!</definedName>
    <definedName name="obsant">[22]Sheet1!#REF!</definedName>
    <definedName name="obsdesp" localSheetId="0">[22]Sheet1!#REF!</definedName>
    <definedName name="obsdesp">[22]Sheet1!#REF!</definedName>
    <definedName name="Observation">[4]MiniDB!$D$34</definedName>
    <definedName name="OGRA" localSheetId="6">#REF!</definedName>
    <definedName name="OGRA" localSheetId="0">#REF!</definedName>
    <definedName name="OGRA" localSheetId="2">#REF!</definedName>
    <definedName name="OGRA">#REF!</definedName>
    <definedName name="OGRA_C" localSheetId="6">#REF!</definedName>
    <definedName name="OGRA_C" localSheetId="0">#REF!</definedName>
    <definedName name="OGRA_C" localSheetId="2">#REF!</definedName>
    <definedName name="OGRA_C">#REF!</definedName>
    <definedName name="OILMTR" localSheetId="6">#REF!</definedName>
    <definedName name="OILMTR" localSheetId="0">#REF!</definedName>
    <definedName name="OILMTR" localSheetId="2">#REF!</definedName>
    <definedName name="OILMTR">#REF!</definedName>
    <definedName name="OilReserves">[21]Datos!$F$13</definedName>
    <definedName name="OILT" localSheetId="6">#REF!</definedName>
    <definedName name="OILT" localSheetId="0">#REF!</definedName>
    <definedName name="OILT" localSheetId="2">#REF!</definedName>
    <definedName name="OILT">#REF!</definedName>
    <definedName name="OiltransC" localSheetId="6">#REF!</definedName>
    <definedName name="OiltransC" localSheetId="0">#REF!</definedName>
    <definedName name="OiltransC" localSheetId="2">#REF!</definedName>
    <definedName name="OiltransC">#REF!</definedName>
    <definedName name="OPC_ELEG" localSheetId="6">[1]Sheet5!#REF!</definedName>
    <definedName name="OPC_ELEG" localSheetId="0">[1]Sheet5!#REF!</definedName>
    <definedName name="OPC_ELEG" localSheetId="2">[1]Sheet5!#REF!</definedName>
    <definedName name="OPC_ELEG">[1]Sheet5!#REF!</definedName>
    <definedName name="operador" localSheetId="6">#REF!</definedName>
    <definedName name="operador" localSheetId="0">#REF!</definedName>
    <definedName name="operador" localSheetId="2">#REF!</definedName>
    <definedName name="operador">#REF!</definedName>
    <definedName name="Operadores" localSheetId="6">#REF!</definedName>
    <definedName name="Operadores" localSheetId="0">#REF!</definedName>
    <definedName name="Operadores" localSheetId="2">#REF!</definedName>
    <definedName name="Operadores">#REF!</definedName>
    <definedName name="ORDEN" localSheetId="6">#REF!</definedName>
    <definedName name="ORDEN" localSheetId="0">#REF!</definedName>
    <definedName name="ORDEN" localSheetId="2">#REF!</definedName>
    <definedName name="ORDEN">#REF!</definedName>
    <definedName name="ORID" localSheetId="0">#REF!</definedName>
    <definedName name="ORID">#REF!</definedName>
    <definedName name="Orif3">[4]MiniDB!$D$5</definedName>
    <definedName name="orifa" localSheetId="6">[22]Sheet1!#REF!</definedName>
    <definedName name="orifa" localSheetId="0">[22]Sheet1!#REF!</definedName>
    <definedName name="orifa" localSheetId="2">[22]Sheet1!#REF!</definedName>
    <definedName name="orifa">[22]Sheet1!#REF!</definedName>
    <definedName name="orifd" localSheetId="6">[22]Sheet1!#REF!</definedName>
    <definedName name="orifd" localSheetId="0">[22]Sheet1!#REF!</definedName>
    <definedName name="orifd" localSheetId="2">[22]Sheet1!#REF!</definedName>
    <definedName name="orifd">[22]Sheet1!#REF!</definedName>
    <definedName name="Orificio" localSheetId="6">#REF!</definedName>
    <definedName name="Orificio" localSheetId="0">#REF!</definedName>
    <definedName name="Orificio" localSheetId="2">#REF!</definedName>
    <definedName name="Orificio">#REF!</definedName>
    <definedName name="orificio_Antes" localSheetId="6">#REF!</definedName>
    <definedName name="orificio_Antes" localSheetId="0">#REF!</definedName>
    <definedName name="orificio_Antes" localSheetId="2">#REF!</definedName>
    <definedName name="orificio_Antes">#REF!</definedName>
    <definedName name="orificio_despues" localSheetId="6">#REF!</definedName>
    <definedName name="orificio_despues" localSheetId="0">#REF!</definedName>
    <definedName name="orificio_despues" localSheetId="2">#REF!</definedName>
    <definedName name="orificio_despues">#REF!</definedName>
    <definedName name="ot" localSheetId="0">#REF!</definedName>
    <definedName name="ot">#REF!</definedName>
    <definedName name="OtherVC" localSheetId="0">#REF!</definedName>
    <definedName name="OtherVC">#REF!</definedName>
    <definedName name="Otros">[9]Otros!$A$4:$A$303</definedName>
    <definedName name="Overhead" localSheetId="6">#REF!</definedName>
    <definedName name="Overhead" localSheetId="0">#REF!</definedName>
    <definedName name="Overhead" localSheetId="2">#REF!</definedName>
    <definedName name="Overhead">#REF!</definedName>
    <definedName name="p" localSheetId="6">#REF!</definedName>
    <definedName name="p" localSheetId="0">#REF!</definedName>
    <definedName name="p" localSheetId="2">#REF!</definedName>
    <definedName name="p">#REF!</definedName>
    <definedName name="P.1" localSheetId="6">#REF!</definedName>
    <definedName name="P.1" localSheetId="0">#REF!</definedName>
    <definedName name="P.1" localSheetId="2">#REF!</definedName>
    <definedName name="P.1">#REF!</definedName>
    <definedName name="P.2" localSheetId="0">#REF!</definedName>
    <definedName name="P.2">#REF!</definedName>
    <definedName name="P.3" localSheetId="0">#REF!</definedName>
    <definedName name="P.3">#REF!</definedName>
    <definedName name="P.4" localSheetId="0">#REF!</definedName>
    <definedName name="P.4">#REF!</definedName>
    <definedName name="P.5" localSheetId="0">#REF!</definedName>
    <definedName name="P.5">#REF!</definedName>
    <definedName name="P.6" localSheetId="0">#REF!</definedName>
    <definedName name="P.6">#REF!</definedName>
    <definedName name="P.7" localSheetId="0">#REF!</definedName>
    <definedName name="P.7">#REF!</definedName>
    <definedName name="P.A.">#N/A</definedName>
    <definedName name="pa" localSheetId="6">#REF!</definedName>
    <definedName name="pa" localSheetId="0">#REF!</definedName>
    <definedName name="pa" localSheetId="2">#REF!</definedName>
    <definedName name="pa">#REF!</definedName>
    <definedName name="pat" localSheetId="6">#REF!</definedName>
    <definedName name="pat" localSheetId="0">#REF!</definedName>
    <definedName name="pat" localSheetId="2">#REF!</definedName>
    <definedName name="pat">#REF!</definedName>
    <definedName name="PatenteRanger" localSheetId="6">#REF!</definedName>
    <definedName name="PatenteRanger" localSheetId="0">#REF!</definedName>
    <definedName name="PatenteRanger" localSheetId="2">#REF!</definedName>
    <definedName name="PatenteRanger">#REF!</definedName>
    <definedName name="PatenteSeguroCENT" localSheetId="0">#REF!</definedName>
    <definedName name="PatenteSeguroCENT">#REF!</definedName>
    <definedName name="Pb" localSheetId="0">#REF!</definedName>
    <definedName name="Pb">#REF!</definedName>
    <definedName name="Pboca" localSheetId="0">#REF!</definedName>
    <definedName name="Pboca">#REF!</definedName>
    <definedName name="pbp_Antes" localSheetId="0">#REF!</definedName>
    <definedName name="pbp_Antes">#REF!</definedName>
    <definedName name="pbp_despues" localSheetId="0">#REF!</definedName>
    <definedName name="pbp_despues">#REF!</definedName>
    <definedName name="PC" localSheetId="0">#REF!</definedName>
    <definedName name="PC">#REF!</definedName>
    <definedName name="Pcolumna" localSheetId="0">#REF!</definedName>
    <definedName name="Pcolumna">#REF!</definedName>
    <definedName name="Pdb_Comp">[4]MiniDB!$D$38</definedName>
    <definedName name="pdepth">[16]Data!$D$9</definedName>
    <definedName name="PE_Obs">[4]MiniDB!$D$37</definedName>
    <definedName name="PEPITO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6">#REF!</definedName>
    <definedName name="PERF" localSheetId="0">#REF!</definedName>
    <definedName name="PERF" localSheetId="2">#REF!</definedName>
    <definedName name="PERF">#REF!</definedName>
    <definedName name="Perforador" localSheetId="6">#REF!</definedName>
    <definedName name="Perforador" localSheetId="0">#REF!</definedName>
    <definedName name="Perforador" localSheetId="2">#REF!</definedName>
    <definedName name="Perforador">#REF!</definedName>
    <definedName name="PERICAM">[57]PARAM!$A$3</definedName>
    <definedName name="Personal">[9]MO!$A$3:$A$128</definedName>
    <definedName name="PESOS150" localSheetId="6">#REF!</definedName>
    <definedName name="PESOS150" localSheetId="0">#REF!</definedName>
    <definedName name="PESOS150" localSheetId="2">#REF!</definedName>
    <definedName name="PESOS150">#REF!</definedName>
    <definedName name="pesos600" localSheetId="6">#REF!</definedName>
    <definedName name="pesos600" localSheetId="0">#REF!</definedName>
    <definedName name="pesos600" localSheetId="2">#REF!</definedName>
    <definedName name="pesos600">#REF!</definedName>
    <definedName name="PESOS83">'[58]#¡REF'!$K$28</definedName>
    <definedName name="PESOS85" localSheetId="6">'[58]RESUMEN GRAL'!#REF!</definedName>
    <definedName name="PESOS85" localSheetId="0">'[58]RESUMEN GRAL'!#REF!</definedName>
    <definedName name="PESOS85" localSheetId="2">'[58]RESUMEN GRAL'!#REF!</definedName>
    <definedName name="PESOS85">'[58]RESUMEN GRAL'!#REF!</definedName>
    <definedName name="Petróleo_y_Gas_Occidente" localSheetId="6">#REF!</definedName>
    <definedName name="Petróleo_y_Gas_Occidente" localSheetId="0">#REF!</definedName>
    <definedName name="Petróleo_y_Gas_Occidente" localSheetId="2">#REF!</definedName>
    <definedName name="Petróleo_y_Gas_Occidente">#REF!</definedName>
    <definedName name="Pf" localSheetId="6">#REF!</definedName>
    <definedName name="Pf" localSheetId="0">#REF!</definedName>
    <definedName name="Pf" localSheetId="2">#REF!</definedName>
    <definedName name="Pf">#REF!</definedName>
    <definedName name="PGAS1" localSheetId="6">#REF!</definedName>
    <definedName name="PGAS1" localSheetId="0">#REF!</definedName>
    <definedName name="PGAS1" localSheetId="2">#REF!</definedName>
    <definedName name="PGAS1">#REF!</definedName>
    <definedName name="PGAS2" localSheetId="0">#REF!</definedName>
    <definedName name="PGAS2">#REF!</definedName>
    <definedName name="PGAS3" localSheetId="0">#REF!</definedName>
    <definedName name="PGAS3">#REF!</definedName>
    <definedName name="PGAS4" localSheetId="0">#REF!</definedName>
    <definedName name="PGAS4">#REF!</definedName>
    <definedName name="PGAS5" localSheetId="0">#REF!</definedName>
    <definedName name="PGAS5">#REF!</definedName>
    <definedName name="PGAS6" localSheetId="0">#REF!</definedName>
    <definedName name="PGAS6">#REF!</definedName>
    <definedName name="PHDG" localSheetId="0">#REF!</definedName>
    <definedName name="PHDG">#REF!</definedName>
    <definedName name="PHGAS" localSheetId="0">#REF!</definedName>
    <definedName name="PHGAS">#REF!</definedName>
    <definedName name="PHMED" localSheetId="0">#REF!</definedName>
    <definedName name="PHMED">#REF!</definedName>
    <definedName name="PHRES" localSheetId="0">#REF!</definedName>
    <definedName name="PHRES">#REF!</definedName>
    <definedName name="PHTAN" localSheetId="0">#REF!</definedName>
    <definedName name="PHTAN">#REF!</definedName>
    <definedName name="pilREV">'[17]Pileta Revestida'!$A$7:$P$54</definedName>
    <definedName name="PINCUPLA">'[25]PESCA DE V-B'!$A$135:$J$195</definedName>
    <definedName name="Pinyeccion" localSheetId="6">#REF!</definedName>
    <definedName name="Pinyeccion" localSheetId="0">#REF!</definedName>
    <definedName name="Pinyeccion" localSheetId="2">#REF!</definedName>
    <definedName name="Pinyeccion">#REF!</definedName>
    <definedName name="PKR" localSheetId="6">#REF!</definedName>
    <definedName name="PKR" localSheetId="0">#REF!</definedName>
    <definedName name="PKR" localSheetId="2">#REF!</definedName>
    <definedName name="PKR">#REF!</definedName>
    <definedName name="PLA" localSheetId="6">#REF!</definedName>
    <definedName name="PLA" localSheetId="0">#REF!</definedName>
    <definedName name="PLA" localSheetId="2">#REF!</definedName>
    <definedName name="PLA">#REF!</definedName>
    <definedName name="PLANILLAS" localSheetId="0">#REF!</definedName>
    <definedName name="PLANILLAS">#REF!</definedName>
    <definedName name="PLANTA__DE__GAS__CENTENARIO" localSheetId="0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 localSheetId="6">#REF!</definedName>
    <definedName name="Plinea" localSheetId="0">#REF!</definedName>
    <definedName name="Plinea" localSheetId="2">#REF!</definedName>
    <definedName name="Plinea">#REF!</definedName>
    <definedName name="PLPG1" localSheetId="6">#REF!</definedName>
    <definedName name="PLPG1" localSheetId="0">#REF!</definedName>
    <definedName name="PLPG1" localSheetId="2">#REF!</definedName>
    <definedName name="PLPG1">#REF!</definedName>
    <definedName name="PLPG2" localSheetId="6">#REF!</definedName>
    <definedName name="PLPG2" localSheetId="0">#REF!</definedName>
    <definedName name="PLPG2" localSheetId="2">#REF!</definedName>
    <definedName name="PLPG2">#REF!</definedName>
    <definedName name="PLPG3" localSheetId="0">#REF!</definedName>
    <definedName name="PLPG3">#REF!</definedName>
    <definedName name="PLPG4" localSheetId="0">#REF!</definedName>
    <definedName name="PLPG4">#REF!</definedName>
    <definedName name="plunger">[16]Data!$D$7</definedName>
    <definedName name="PM" localSheetId="6">#REF!</definedName>
    <definedName name="PM" localSheetId="0">#REF!</definedName>
    <definedName name="PM" localSheetId="2">#REF!</definedName>
    <definedName name="PM">#REF!</definedName>
    <definedName name="PMED1" localSheetId="6">#REF!</definedName>
    <definedName name="PMED1" localSheetId="0">#REF!</definedName>
    <definedName name="PMED1" localSheetId="2">#REF!</definedName>
    <definedName name="PMED1">#REF!</definedName>
    <definedName name="PMED2" localSheetId="6">#REF!</definedName>
    <definedName name="PMED2" localSheetId="0">#REF!</definedName>
    <definedName name="PMED2" localSheetId="2">#REF!</definedName>
    <definedName name="PMED2">#REF!</definedName>
    <definedName name="PMED3" localSheetId="0">#REF!</definedName>
    <definedName name="PMED3">#REF!</definedName>
    <definedName name="PMED4" localSheetId="0">#REF!</definedName>
    <definedName name="PMED4">#REF!</definedName>
    <definedName name="PMED5" localSheetId="0">#REF!</definedName>
    <definedName name="PMED5">#REF!</definedName>
    <definedName name="PMED6" localSheetId="0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 localSheetId="6">#REF!</definedName>
    <definedName name="Pozos" localSheetId="0">#REF!</definedName>
    <definedName name="Pozos" localSheetId="2">#REF!</definedName>
    <definedName name="Pozos">#REF!</definedName>
    <definedName name="pp">[42]ESPESOR!$C$13</definedName>
    <definedName name="ppp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6">#REF!</definedName>
    <definedName name="PRES1" localSheetId="0">#REF!</definedName>
    <definedName name="PRES1" localSheetId="2">#REF!</definedName>
    <definedName name="PRES1">#REF!</definedName>
    <definedName name="PRES2" localSheetId="6">#REF!</definedName>
    <definedName name="PRES2" localSheetId="0">#REF!</definedName>
    <definedName name="PRES2" localSheetId="2">#REF!</definedName>
    <definedName name="PRES2">#REF!</definedName>
    <definedName name="PRES3" localSheetId="6">#REF!</definedName>
    <definedName name="PRES3" localSheetId="0">#REF!</definedName>
    <definedName name="PRES3" localSheetId="2">#REF!</definedName>
    <definedName name="PRES3">#REF!</definedName>
    <definedName name="PRES4" localSheetId="0">#REF!</definedName>
    <definedName name="PRES4">#REF!</definedName>
    <definedName name="PRES5" localSheetId="0">#REF!</definedName>
    <definedName name="PRES5">#REF!</definedName>
    <definedName name="PRES6" localSheetId="0">#REF!</definedName>
    <definedName name="PRES6">#REF!</definedName>
    <definedName name="PresionCO2" localSheetId="0">#REF!</definedName>
    <definedName name="PresionCO2">#REF!</definedName>
    <definedName name="PRIM" localSheetId="0">[1]Sheet6!#REF!</definedName>
    <definedName name="PRIM">[1]Sheet6!#REF!</definedName>
    <definedName name="PRIM2" localSheetId="0">[1]Sheet5!#REF!</definedName>
    <definedName name="PRIM2">[1]Sheet5!#REF!</definedName>
    <definedName name="print" localSheetId="6">#REF!</definedName>
    <definedName name="print" localSheetId="0">#REF!</definedName>
    <definedName name="print" localSheetId="2">#REF!</definedName>
    <definedName name="print">#REF!</definedName>
    <definedName name="Print_Area_MI" localSheetId="6">#REF!</definedName>
    <definedName name="Print_Area_MI" localSheetId="0">#REF!</definedName>
    <definedName name="Print_Area_MI" localSheetId="2">#REF!</definedName>
    <definedName name="Print_Area_MI">#REF!</definedName>
    <definedName name="Print_Titles_MI" localSheetId="6">#REF!</definedName>
    <definedName name="Print_Titles_MI" localSheetId="0">#REF!</definedName>
    <definedName name="Print_Titles_MI" localSheetId="2">#REF!</definedName>
    <definedName name="Print_Titles_MI">#REF!</definedName>
    <definedName name="print1" localSheetId="6">#REF!,#REF!</definedName>
    <definedName name="print1" localSheetId="0">#REF!,#REF!</definedName>
    <definedName name="print1" localSheetId="2">#REF!,#REF!</definedName>
    <definedName name="print1">#REF!,#REF!</definedName>
    <definedName name="PROCESANDO2" localSheetId="6">[1]Sheet5!#REF!</definedName>
    <definedName name="PROCESANDO2" localSheetId="0">[1]Sheet5!#REF!</definedName>
    <definedName name="PROCESANDO2" localSheetId="2">[1]Sheet5!#REF!</definedName>
    <definedName name="PROCESANDO2">[1]Sheet5!#REF!</definedName>
    <definedName name="ProdCorr" localSheetId="6">#REF!</definedName>
    <definedName name="ProdCorr" localSheetId="0">#REF!</definedName>
    <definedName name="ProdCorr" localSheetId="2">#REF!</definedName>
    <definedName name="ProdCorr">#REF!</definedName>
    <definedName name="Prodexp">[21]Datos!$F$74</definedName>
    <definedName name="production" localSheetId="6">#REF!</definedName>
    <definedName name="production" localSheetId="0">#REF!</definedName>
    <definedName name="production" localSheetId="2">#REF!</definedName>
    <definedName name="production">#REF!</definedName>
    <definedName name="prof" localSheetId="6">#REF!</definedName>
    <definedName name="prof" localSheetId="0">#REF!</definedName>
    <definedName name="prof" localSheetId="2">#REF!</definedName>
    <definedName name="prof">#REF!</definedName>
    <definedName name="Proveedores" localSheetId="6">#REF!</definedName>
    <definedName name="Proveedores" localSheetId="0">#REF!</definedName>
    <definedName name="Proveedores" localSheetId="2">#REF!</definedName>
    <definedName name="Proveedores">#REF!</definedName>
    <definedName name="PROVINCIA">'[12]MO - Petrolero Privado'!$E$8</definedName>
    <definedName name="PRTR" localSheetId="6">#REF!</definedName>
    <definedName name="PRTR" localSheetId="0">#REF!</definedName>
    <definedName name="PRTR" localSheetId="2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 localSheetId="6">#REF!</definedName>
    <definedName name="PTAN1" localSheetId="0">#REF!</definedName>
    <definedName name="PTAN1" localSheetId="2">#REF!</definedName>
    <definedName name="PTAN1">#REF!</definedName>
    <definedName name="PTAN2" localSheetId="6">#REF!</definedName>
    <definedName name="PTAN2" localSheetId="0">#REF!</definedName>
    <definedName name="PTAN2" localSheetId="2">#REF!</definedName>
    <definedName name="PTAN2">#REF!</definedName>
    <definedName name="PTAN3" localSheetId="6">#REF!</definedName>
    <definedName name="PTAN3" localSheetId="0">#REF!</definedName>
    <definedName name="PTAN3" localSheetId="2">#REF!</definedName>
    <definedName name="PTAN3">#REF!</definedName>
    <definedName name="PTAN4" localSheetId="0">#REF!</definedName>
    <definedName name="PTAN4">#REF!</definedName>
    <definedName name="PTAN5" localSheetId="0">#REF!</definedName>
    <definedName name="PTAN5">#REF!</definedName>
    <definedName name="PTAN6" localSheetId="0">#REF!</definedName>
    <definedName name="PTAN6">#REF!</definedName>
    <definedName name="PUESTO__TOUQUET" localSheetId="0">#REF!</definedName>
    <definedName name="PUESTO__TOUQUET">#REF!</definedName>
    <definedName name="PUN" localSheetId="0">#REF!</definedName>
    <definedName name="PUN">#REF!</definedName>
    <definedName name="Puntos_con_telemetria" localSheetId="0">#REF!</definedName>
    <definedName name="Puntos_con_telemetria">#REF!</definedName>
    <definedName name="PZ.1" localSheetId="0">#REF!</definedName>
    <definedName name="PZ.1">#REF!</definedName>
    <definedName name="PZ.2" localSheetId="0">#REF!</definedName>
    <definedName name="PZ.2">#REF!</definedName>
    <definedName name="PZ.3" localSheetId="0">#REF!</definedName>
    <definedName name="PZ.3">#REF!</definedName>
    <definedName name="PZ.4" localSheetId="0">#REF!</definedName>
    <definedName name="PZ.4">#REF!</definedName>
    <definedName name="q" localSheetId="0">#REF!</definedName>
    <definedName name="q">#REF!</definedName>
    <definedName name="Qab">[59]Datos!$F$48</definedName>
    <definedName name="Qabg" localSheetId="6">#REF!</definedName>
    <definedName name="Qabg" localSheetId="0">#REF!</definedName>
    <definedName name="Qabg" localSheetId="2">#REF!</definedName>
    <definedName name="Qabg">#REF!</definedName>
    <definedName name="Qabo" localSheetId="6">#REF!</definedName>
    <definedName name="Qabo" localSheetId="0">#REF!</definedName>
    <definedName name="Qabo" localSheetId="2">#REF!</definedName>
    <definedName name="Qabo">#REF!</definedName>
    <definedName name="qfh" localSheetId="6">#REF!</definedName>
    <definedName name="qfh" localSheetId="0">#REF!</definedName>
    <definedName name="qfh" localSheetId="2">#REF!</definedName>
    <definedName name="qfh">#REF!</definedName>
    <definedName name="QG" localSheetId="0">#REF!</definedName>
    <definedName name="QG">#REF!</definedName>
    <definedName name="Qgas1">[4]MiniDB!$D$12</definedName>
    <definedName name="Qgas2">[4]MiniDB!$D$9</definedName>
    <definedName name="Qgas3">[4]MiniDB!$D$4</definedName>
    <definedName name="Qig" localSheetId="6">#REF!</definedName>
    <definedName name="Qig" localSheetId="0">#REF!</definedName>
    <definedName name="Qig" localSheetId="2">#REF!</definedName>
    <definedName name="Qig">#REF!</definedName>
    <definedName name="Qio" localSheetId="6">#REF!</definedName>
    <definedName name="Qio" localSheetId="0">#REF!</definedName>
    <definedName name="Qio" localSheetId="2">#REF!</definedName>
    <definedName name="Qio">#REF!</definedName>
    <definedName name="QO" localSheetId="6">#REF!</definedName>
    <definedName name="QO" localSheetId="0">#REF!</definedName>
    <definedName name="QO" localSheetId="2">#REF!</definedName>
    <definedName name="QO">#REF!</definedName>
    <definedName name="Qs" localSheetId="0">#REF!</definedName>
    <definedName name="Qs">#REF!</definedName>
    <definedName name="QUEM" localSheetId="0">#REF!</definedName>
    <definedName name="QUEM">#REF!</definedName>
    <definedName name="QW" localSheetId="0">#REF!</definedName>
    <definedName name="QW">#REF!</definedName>
    <definedName name="qwer" localSheetId="0">#REF!</definedName>
    <definedName name="qwer">#REF!</definedName>
    <definedName name="qwfnh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0">#REF!</definedName>
    <definedName name="R_Social" localSheetId="2">#REF!</definedName>
    <definedName name="R_Social">#REF!</definedName>
    <definedName name="RangerCD4x2" localSheetId="0">#REF!</definedName>
    <definedName name="RangerCD4x2" localSheetId="2">#REF!</definedName>
    <definedName name="RangerCD4x2">#REF!</definedName>
    <definedName name="RangerCD4x4" localSheetId="0">#REF!</definedName>
    <definedName name="RangerCD4x4" localSheetId="2">#REF!</definedName>
    <definedName name="RangerCD4x4">#REF!</definedName>
    <definedName name="RangerCS4x2" localSheetId="0">#REF!</definedName>
    <definedName name="RangerCS4x2">#REF!</definedName>
    <definedName name="RangerCS4x4" localSheetId="0">#REF!</definedName>
    <definedName name="RangerCS4x4">#REF!</definedName>
    <definedName name="rango_500" localSheetId="0">#REF!</definedName>
    <definedName name="rango_500">#REF!</definedName>
    <definedName name="rango_505" localSheetId="0">#REF!</definedName>
    <definedName name="rango_505">#REF!</definedName>
    <definedName name="rango_514" localSheetId="0">#REF!</definedName>
    <definedName name="rango_514">#REF!</definedName>
    <definedName name="rango_aclara_505" localSheetId="0">#REF!</definedName>
    <definedName name="rango_aclara_505">#REF!</definedName>
    <definedName name="rango_aclara_514" localSheetId="0">#REF!</definedName>
    <definedName name="rango_aclara_514">#REF!</definedName>
    <definedName name="Rango_P">[4]MiniDB!$D$50</definedName>
    <definedName name="rango_produccion" localSheetId="6">#REF!</definedName>
    <definedName name="rango_produccion" localSheetId="0">#REF!</definedName>
    <definedName name="rango_produccion" localSheetId="2">#REF!</definedName>
    <definedName name="rango_produccion">#REF!</definedName>
    <definedName name="rango_produccion_total" localSheetId="6">#REF!</definedName>
    <definedName name="rango_produccion_total" localSheetId="0">#REF!</definedName>
    <definedName name="rango_produccion_total" localSheetId="2">#REF!</definedName>
    <definedName name="rango_produccion_total">#REF!</definedName>
    <definedName name="RANGOIMPRESION" localSheetId="6">#REF!</definedName>
    <definedName name="RANGOIMPRESION" localSheetId="0">#REF!</definedName>
    <definedName name="RANGOIMPRESION" localSheetId="2">#REF!</definedName>
    <definedName name="RANGOIMPRESION">#REF!</definedName>
    <definedName name="rara" localSheetId="0">#REF!</definedName>
    <definedName name="rara">#REF!</definedName>
    <definedName name="rd" hidden="1">#REF!</definedName>
    <definedName name="Recover">[60]Macro1!$A$314</definedName>
    <definedName name="RECUP" localSheetId="6">#REF!</definedName>
    <definedName name="RECUP" localSheetId="0">#REF!</definedName>
    <definedName name="RECUP" localSheetId="2">#REF!</definedName>
    <definedName name="RECUP">#REF!</definedName>
    <definedName name="RED" localSheetId="6">#REF!</definedName>
    <definedName name="RED" localSheetId="0">#REF!</definedName>
    <definedName name="RED" localSheetId="2">#REF!</definedName>
    <definedName name="RED">#REF!</definedName>
    <definedName name="Refin" localSheetId="6">#REF!</definedName>
    <definedName name="Refin" localSheetId="0">#REF!</definedName>
    <definedName name="Refin" localSheetId="2">#REF!</definedName>
    <definedName name="Refin">#REF!</definedName>
    <definedName name="region2">[33]Hoja1!$G$1:$G$5</definedName>
    <definedName name="renglon" localSheetId="6">#REF!</definedName>
    <definedName name="renglon" localSheetId="0">#REF!</definedName>
    <definedName name="renglon" localSheetId="2">#REF!</definedName>
    <definedName name="renglon">#REF!</definedName>
    <definedName name="Rep">'[48]Sop Dif '!$K$5</definedName>
    <definedName name="reparacion" localSheetId="6">#REF!</definedName>
    <definedName name="reparacion" localSheetId="0">#REF!</definedName>
    <definedName name="reparacion" localSheetId="2">#REF!</definedName>
    <definedName name="reparacion">#REF!</definedName>
    <definedName name="RES">[57]PARAM!$A$1</definedName>
    <definedName name="residuales" localSheetId="6">#REF!</definedName>
    <definedName name="residuales" localSheetId="0">#REF!</definedName>
    <definedName name="residuales" localSheetId="2">#REF!</definedName>
    <definedName name="residuales">#REF!</definedName>
    <definedName name="resu150" localSheetId="6">#REF!</definedName>
    <definedName name="resu150" localSheetId="0">#REF!</definedName>
    <definedName name="resu150" localSheetId="2">#REF!</definedName>
    <definedName name="resu150">#REF!</definedName>
    <definedName name="resum600" localSheetId="6">#REF!</definedName>
    <definedName name="resum600" localSheetId="0">#REF!</definedName>
    <definedName name="resum600" localSheetId="2">#REF!</definedName>
    <definedName name="resum600">#REF!</definedName>
    <definedName name="RETRO" localSheetId="0">#REF!</definedName>
    <definedName name="RETRO">#REF!</definedName>
    <definedName name="Returns" localSheetId="2" hidden="1">{#N/A,#N/A,TRUE,"Corp";#N/A,#N/A,TRUE,"Direct";#N/A,#N/A,TRUE,"Allocations"}</definedName>
    <definedName name="Returns" hidden="1">{#N/A,#N/A,TRUE,"Corp";#N/A,#N/A,TRUE,"Direct";#N/A,#N/A,TRUE,"Allocations"}</definedName>
    <definedName name="ROOT" localSheetId="0">#REF!</definedName>
    <definedName name="ROOT" localSheetId="2">#REF!</definedName>
    <definedName name="ROOT">#REF!</definedName>
    <definedName name="rotacion" localSheetId="0">#REF!</definedName>
    <definedName name="rotacion" localSheetId="2">#REF!</definedName>
    <definedName name="rotacion">#REF!</definedName>
    <definedName name="ROTTBGYMOVROTTBG">'[25]PERDIDA DE TBG.'!$A$1:$J$63</definedName>
    <definedName name="ROWS" localSheetId="6">#REF!</definedName>
    <definedName name="ROWS" localSheetId="0">#REF!</definedName>
    <definedName name="ROWS" localSheetId="2">#REF!</definedName>
    <definedName name="ROWS">#REF!</definedName>
    <definedName name="Roygas" localSheetId="6">#REF!</definedName>
    <definedName name="Roygas" localSheetId="0">#REF!</definedName>
    <definedName name="Roygas" localSheetId="2">#REF!</definedName>
    <definedName name="Roygas">#REF!</definedName>
    <definedName name="Royoil" localSheetId="6">#REF!</definedName>
    <definedName name="Royoil" localSheetId="0">#REF!</definedName>
    <definedName name="Royoil" localSheetId="2">#REF!</definedName>
    <definedName name="Royoil">#REF!</definedName>
    <definedName name="rpm">[16]Data!$K$9</definedName>
    <definedName name="rr">[16]Data!$H$9</definedName>
    <definedName name="rrrrrrrrrrrrrr" localSheetId="6">#REF!</definedName>
    <definedName name="rrrrrrrrrrrrrr" localSheetId="0">#REF!</definedName>
    <definedName name="rrrrrrrrrrrrrr" localSheetId="2">#REF!</definedName>
    <definedName name="rrrrrrrrrrrrrr">#REF!</definedName>
    <definedName name="RUT" localSheetId="6">#REF!</definedName>
    <definedName name="RUT" localSheetId="0">#REF!</definedName>
    <definedName name="RUT" localSheetId="2">#REF!</definedName>
    <definedName name="RUT">#REF!</definedName>
    <definedName name="S" localSheetId="6">#REF!</definedName>
    <definedName name="S" localSheetId="0">#REF!</definedName>
    <definedName name="S" localSheetId="2">#REF!</definedName>
    <definedName name="S">#REF!</definedName>
    <definedName name="sadasd" localSheetId="2" hidden="1">Main.SAPF4Help()</definedName>
    <definedName name="sadasd" hidden="1">Main.SAPF4Help()</definedName>
    <definedName name="sal" localSheetId="0">#REF!</definedName>
    <definedName name="sal" localSheetId="2">#REF!</definedName>
    <definedName name="sal">#REF!</definedName>
    <definedName name="SALABA40" localSheetId="6">[1]Sheet4!#REF!</definedName>
    <definedName name="SALABA40" localSheetId="0">[1]Sheet4!#REF!</definedName>
    <definedName name="SALABA40" localSheetId="2">[1]Sheet4!#REF!</definedName>
    <definedName name="SALABA40">[1]Sheet4!#REF!</definedName>
    <definedName name="salAPI" localSheetId="6">#REF!</definedName>
    <definedName name="salAPI" localSheetId="0">#REF!</definedName>
    <definedName name="salAPI" localSheetId="2">#REF!</definedName>
    <definedName name="salAPI">#REF!</definedName>
    <definedName name="SALARIOS" localSheetId="6">#REF!</definedName>
    <definedName name="SALARIOS" localSheetId="0">#REF!</definedName>
    <definedName name="SALARIOS" localSheetId="2">#REF!</definedName>
    <definedName name="SALARIOS">#REF!</definedName>
    <definedName name="salBAF">'[17]Salida Tk Bafle'!$A$7:$P$84</definedName>
    <definedName name="Salesret" localSheetId="6">#REF!</definedName>
    <definedName name="Salesret" localSheetId="0">#REF!</definedName>
    <definedName name="Salesret" localSheetId="2">#REF!</definedName>
    <definedName name="Salesret">#REF!</definedName>
    <definedName name="Salinidad" localSheetId="6">#REF!</definedName>
    <definedName name="Salinidad" localSheetId="0">#REF!</definedName>
    <definedName name="Salinidad" localSheetId="2">#REF!</definedName>
    <definedName name="Salinidad">#REF!</definedName>
    <definedName name="Salinidad_Antes" localSheetId="6">#REF!</definedName>
    <definedName name="Salinidad_Antes" localSheetId="0">#REF!</definedName>
    <definedName name="Salinidad_Antes" localSheetId="2">#REF!</definedName>
    <definedName name="Salinidad_Antes">#REF!</definedName>
    <definedName name="Salinidad_despues" localSheetId="0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localSheetId="2" hidden="1">Main.SAPF4Help()</definedName>
    <definedName name="SAPFuncF4Help" hidden="1">Main.SAPF4Help()</definedName>
    <definedName name="sasa" localSheetId="2" hidden="1">Main.SAPF4Help()</definedName>
    <definedName name="sasa" hidden="1">Main.SAPF4Help()</definedName>
    <definedName name="SCI_UTE">'[61]CECO - SCI - SCI PESA'!$A$2:$A$44</definedName>
    <definedName name="SCII">'[62]CECO - SCII'!$A$2:$A$45</definedName>
    <definedName name="SCIO">'[63]CECO - SCIO'!$A$2:$A$4</definedName>
    <definedName name="SDAT" localSheetId="6">#REF!</definedName>
    <definedName name="SDAT" localSheetId="0">#REF!</definedName>
    <definedName name="SDAT" localSheetId="2">#REF!</definedName>
    <definedName name="SDAT">#REF!</definedName>
    <definedName name="seba" localSheetId="2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ond.half.volume.bridge" localSheetId="2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 localSheetId="6">#REF!</definedName>
    <definedName name="Sector" localSheetId="0">#REF!</definedName>
    <definedName name="Sector" localSheetId="2">#REF!</definedName>
    <definedName name="Sector">#REF!</definedName>
    <definedName name="Sector1" localSheetId="6">[8]!Sector1</definedName>
    <definedName name="Sector1" localSheetId="0">[8]!Sector1</definedName>
    <definedName name="Sector1">[8]!Sector1</definedName>
    <definedName name="Sector2">#N/A</definedName>
    <definedName name="SectorTanque1" localSheetId="6">[8]!SectorTanque1</definedName>
    <definedName name="SectorTanque1" localSheetId="0">[8]!SectorTanque1</definedName>
    <definedName name="SectorTanque1">[8]!SectorTanque1</definedName>
    <definedName name="SEG" localSheetId="6">[1]Sheet6!#REF!</definedName>
    <definedName name="SEG" localSheetId="0">[1]Sheet6!#REF!</definedName>
    <definedName name="SEG" localSheetId="2">[1]Sheet6!#REF!</definedName>
    <definedName name="SEG">[1]Sheet6!#REF!</definedName>
    <definedName name="Segurodeobra" localSheetId="6">[47]MOI!#REF!</definedName>
    <definedName name="Segurodeobra" localSheetId="0">[47]MOI!#REF!</definedName>
    <definedName name="Segurodeobra" localSheetId="2">[47]MOI!#REF!</definedName>
    <definedName name="Segurodeobra">[47]MOI!#REF!</definedName>
    <definedName name="SeguroRanger" localSheetId="6">#REF!</definedName>
    <definedName name="SeguroRanger" localSheetId="0">#REF!</definedName>
    <definedName name="SeguroRanger" localSheetId="2">#REF!</definedName>
    <definedName name="SeguroRanger">#REF!</definedName>
    <definedName name="SELECCION" localSheetId="6">[1]Sheet5!#REF!</definedName>
    <definedName name="SELECCION" localSheetId="0">[1]Sheet5!#REF!</definedName>
    <definedName name="SELECCION" localSheetId="2">[1]Sheet5!#REF!</definedName>
    <definedName name="SELECCION">[1]Sheet5!#REF!</definedName>
    <definedName name="SelloModelo">[64]DataCombos2!$D$6:$D$165</definedName>
    <definedName name="Semanas_por_mes" localSheetId="6">#REF!</definedName>
    <definedName name="Semanas_por_mes" localSheetId="0">#REF!</definedName>
    <definedName name="Semanas_por_mes" localSheetId="2">#REF!</definedName>
    <definedName name="Semanas_por_mes">#REF!</definedName>
    <definedName name="SEPAR" localSheetId="6">#REF!</definedName>
    <definedName name="SEPAR" localSheetId="0">#REF!</definedName>
    <definedName name="SEPAR" localSheetId="2">#REF!</definedName>
    <definedName name="SEPAR">#REF!</definedName>
    <definedName name="SERIE" localSheetId="6">#REF!</definedName>
    <definedName name="SERIE" localSheetId="0">#REF!</definedName>
    <definedName name="SERIE" localSheetId="2">#REF!</definedName>
    <definedName name="SERIE">#REF!</definedName>
    <definedName name="sf">[16]Data!$J$14</definedName>
    <definedName name="SH" localSheetId="6">[65]InfTerm!#REF!</definedName>
    <definedName name="SH" localSheetId="0">[65]InfTerm!#REF!</definedName>
    <definedName name="SH" localSheetId="2">[65]InfTerm!#REF!</definedName>
    <definedName name="SH">[65]InfTerm!#REF!</definedName>
    <definedName name="shdf" localSheetId="6">#REF!</definedName>
    <definedName name="shdf" localSheetId="0">#REF!</definedName>
    <definedName name="shdf" localSheetId="2">#REF!</definedName>
    <definedName name="shdf">#REF!</definedName>
    <definedName name="shit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2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2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2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2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2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>[33]Hoja1!$D$1:$D$3</definedName>
    <definedName name="SINO2">[66]Hoja1!$K$3:$K$6</definedName>
    <definedName name="sl">[16]Data!$J$5</definedName>
    <definedName name="Sp">[42]ESPESOR!$C$14</definedName>
    <definedName name="spm">[16]Data!$L$5</definedName>
    <definedName name="spmt">[16]Data!$K$5</definedName>
    <definedName name="srdata">[16]Data!$R$3:$U$6</definedName>
    <definedName name="Srink" localSheetId="6">#REF!</definedName>
    <definedName name="Srink" localSheetId="0">#REF!</definedName>
    <definedName name="Srink" localSheetId="2">#REF!</definedName>
    <definedName name="Srink">#REF!</definedName>
    <definedName name="srl">[16]Data!$K$16</definedName>
    <definedName name="sry" localSheetId="6">#REF!</definedName>
    <definedName name="sry" localSheetId="0">#REF!</definedName>
    <definedName name="sry" localSheetId="2">#REF!</definedName>
    <definedName name="sry">#REF!</definedName>
    <definedName name="ss" localSheetId="6">'[67]Informe Mensual'!#REF!</definedName>
    <definedName name="ss" localSheetId="0">'[67]Informe Mensual'!#REF!</definedName>
    <definedName name="ss" localSheetId="2">'[67]Informe Mensual'!#REF!</definedName>
    <definedName name="ss">'[67]Informe Mensual'!#REF!</definedName>
    <definedName name="sss" localSheetId="6">'[67]Informe Mensual'!#REF!</definedName>
    <definedName name="sss" localSheetId="0">'[67]Informe Mensual'!#REF!</definedName>
    <definedName name="sss" localSheetId="2">'[67]Informe Mensual'!#REF!</definedName>
    <definedName name="sss">'[67]Informe Mensual'!#REF!</definedName>
    <definedName name="ssssssss" localSheetId="0">'[68]Informe Mensual'!#REF!</definedName>
    <definedName name="ssssssss">'[68]Informe Mensual'!#REF!</definedName>
    <definedName name="STARP" localSheetId="6">#REF!</definedName>
    <definedName name="STARP" localSheetId="0">#REF!</definedName>
    <definedName name="STARP" localSheetId="2">#REF!</definedName>
    <definedName name="STARP">#REF!</definedName>
    <definedName name="STAT" localSheetId="6">#REF!</definedName>
    <definedName name="STAT" localSheetId="0">#REF!</definedName>
    <definedName name="STAT" localSheetId="2">#REF!</definedName>
    <definedName name="STAT">#REF!</definedName>
    <definedName name="Sub_Total_Bolívares" localSheetId="6">#REF!</definedName>
    <definedName name="Sub_Total_Bolívares" localSheetId="0">#REF!</definedName>
    <definedName name="Sub_Total_Bolívares" localSheetId="2">#REF!</definedName>
    <definedName name="Sub_Total_Bolívares">#REF!</definedName>
    <definedName name="Sub_Total_Dólares" localSheetId="0">#REF!</definedName>
    <definedName name="Sub_Total_Dólares">#REF!</definedName>
    <definedName name="Subcuenta" localSheetId="0">#REF!</definedName>
    <definedName name="Subcuenta">#REF!</definedName>
    <definedName name="SueldoAyudante" localSheetId="0">#REF!</definedName>
    <definedName name="SueldoAyudante">#REF!</definedName>
    <definedName name="SueldoOficial" localSheetId="0">#REF!</definedName>
    <definedName name="SueldoOficial">#REF!</definedName>
    <definedName name="SueldoPerforador" localSheetId="0">#REF!</definedName>
    <definedName name="SueldoPerforador">#REF!</definedName>
    <definedName name="SueldoSupervisor" localSheetId="0">#REF!</definedName>
    <definedName name="SueldoSupervisor">#REF!</definedName>
    <definedName name="sup" localSheetId="0">#REF!</definedName>
    <definedName name="sup">#REF!</definedName>
    <definedName name="t" localSheetId="0">#REF!</definedName>
    <definedName name="t">#REF!</definedName>
    <definedName name="T_Actividad">[51]Validaciones!$B$4:$B$8</definedName>
    <definedName name="T_Gremio">[51]Validaciones!$D$4:$D$38</definedName>
    <definedName name="T_Nro_CCT">[51]Validaciones!$F$4:$F$11</definedName>
    <definedName name="T_Provincia">[51]Validaciones!$B$11:$B$17</definedName>
    <definedName name="T_Relac_con_servic">[51]Validaciones!$B$39:$B$42</definedName>
    <definedName name="T_rubro">[51]Validaciones!$F$19:$F$23</definedName>
    <definedName name="T_sino">[51]Validaciones!$B$28:$B$29</definedName>
    <definedName name="T_Situac_actual">[51]Validaciones!$B$34:$B$35</definedName>
    <definedName name="T_Tipo_neumat">[69]Validaciones!$B$46:$B$47</definedName>
    <definedName name="T_UUNN">[51]Validaciones!$B$23:$B$25</definedName>
    <definedName name="TABLA.FC_IMPORTE" localSheetId="6">[10]BD_ADICIONALES.FC!$B$7:$J$13</definedName>
    <definedName name="TABLA.FC_IMPORTE">[11]BD_ADICIONALES.FC!$B$7:$J$13</definedName>
    <definedName name="TABLA.FC_ITEM" localSheetId="6">[10]BD_ADICIONALES.FC!$A$7:$A$13</definedName>
    <definedName name="TABLA.FC_ITEM">[11]BD_ADICIONALES.FC!$A$7:$A$13</definedName>
    <definedName name="TABLA.FC_MES" localSheetId="6">[10]BD_ADICIONALES.FC!$B$6:$J$6</definedName>
    <definedName name="TABLA.FC_MES">[11]BD_ADICIONALES.FC!$B$6:$J$6</definedName>
    <definedName name="TABLA.UOCRA_ADIC.UOCRA" localSheetId="6">[10]BD_ESCALAS.UOCRA!$K$127:$K$262</definedName>
    <definedName name="TABLA.UOCRA_ADIC.UOCRA">[11]BD_ESCALAS.UOCRA!$K$127:$K$262</definedName>
    <definedName name="TABLA.UOCRA_ADIC.ZONA" localSheetId="6">[10]BD_ESCALAS.UOCRA!$F$127:$F$262</definedName>
    <definedName name="TABLA.UOCRA_ADIC.ZONA">[11]BD_ESCALAS.UOCRA!$F$127:$F$262</definedName>
    <definedName name="TABLA.UOCRA_AYUDA.ALIM" localSheetId="6">[10]BD_ESCALAS.UOCRA!$I$127:$I$262</definedName>
    <definedName name="TABLA.UOCRA_AYUDA.ALIM">[11]BD_ESCALAS.UOCRA!$I$127:$I$262</definedName>
    <definedName name="TABLA.UOCRA_CAMPAMENTO" localSheetId="6">[10]BD_ESCALAS.UOCRA!$J$127:$J$262</definedName>
    <definedName name="TABLA.UOCRA_CAMPAMENTO">[11]BD_ESCALAS.UOCRA!$J$127:$J$262</definedName>
    <definedName name="TABLA.UOCRA_CATEGORIA" localSheetId="6">[10]BD_ESCALAS.UOCRA!$B$127:$B$262</definedName>
    <definedName name="TABLA.UOCRA_CATEGORIA">[11]BD_ESCALAS.UOCRA!$B$127:$B$262</definedName>
    <definedName name="TABLA.UOCRA_HSVIAJE" localSheetId="6">[10]BD_ESCALAS.UOCRA!$G$127:$G$262</definedName>
    <definedName name="TABLA.UOCRA_HSVIAJE">[11]BD_ESCALAS.UOCRA!$G$127:$G$262</definedName>
    <definedName name="TABLA.UOCRA_IMPORTE" localSheetId="6">[10]BD_ESCALAS.UOCRA!$E$127:$E$262</definedName>
    <definedName name="TABLA.UOCRA_IMPORTE">[11]BD_ESCALAS.UOCRA!$E$127:$E$262</definedName>
    <definedName name="TABLA.UOCRA_MES" localSheetId="6">[10]BD_ESCALAS.UOCRA!$C$127:$C$262</definedName>
    <definedName name="TABLA.UOCRA_MES">[11]BD_ESCALAS.UOCRA!$C$127:$C$262</definedName>
    <definedName name="TABLA.UOCRA_VIANDA" localSheetId="6">[10]BD_ESCALAS.UOCRA!$H$127:$H$262</definedName>
    <definedName name="TABLA.UOCRA_VIANDA">[11]BD_ESCALAS.UOCRA!$H$127:$H$262</definedName>
    <definedName name="TABLA.UOCRA_ZONA" localSheetId="6">[10]BD_ESCALAS.UOCRA!$D$127:$D$262</definedName>
    <definedName name="TABLA.UOCRA_ZONA">[11]BD_ESCALAS.UOCRA!$D$127:$D$262</definedName>
    <definedName name="TABLA_CATEGORIA" localSheetId="6">[10]BD_ESCALAS.PETROLERO!$A$10:$A$105</definedName>
    <definedName name="TABLA_CATEGORIA">[11]BD_ESCALAS.PETROLERO!$A$10:$A$105</definedName>
    <definedName name="TABLA_CCT" localSheetId="6">[10]BD_ESCALAS.PETROLERO!$BA$7:$CN$7</definedName>
    <definedName name="TABLA_CCT">[11]BD_ESCALAS.PETROLERO!$BA$7:$CN$7</definedName>
    <definedName name="TABLA_IMPORTE" localSheetId="6">[10]BD_ESCALAS.PETROLERO!$BA$10:$CN$105</definedName>
    <definedName name="TABLA_IMPORTE">[11]BD_ESCALAS.PETROLERO!$BA$10:$CN$105</definedName>
    <definedName name="TABLA_MES" localSheetId="6">[10]BD_ESCALAS.PETROLERO!$BA$9:$CN$9</definedName>
    <definedName name="TABLA_MES">[11]BD_ESCALAS.PETROLERO!$BA$9:$CN$9</definedName>
    <definedName name="TABLA_TURNO" localSheetId="6">[10]BD_ESCALAS.PETROLERO!$B$10:$B$105</definedName>
    <definedName name="TABLA_TURNO">[11]BD_ESCALAS.PETROLERO!$B$10:$B$105</definedName>
    <definedName name="TABLA_ZONA" localSheetId="6">[10]BD_ESCALAS.PETROLERO!$BA$8:$CN$8</definedName>
    <definedName name="TABLA_ZONA">[11]BD_ESCALAS.PETROLERO!$BA$8:$CN$8</definedName>
    <definedName name="tabladatos" localSheetId="6">#REF!</definedName>
    <definedName name="tabladatos" localSheetId="0">#REF!</definedName>
    <definedName name="tabladatos" localSheetId="2">#REF!</definedName>
    <definedName name="tabladatos">#REF!</definedName>
    <definedName name="TableName">"Dummy"</definedName>
    <definedName name="Tanque2" localSheetId="6">[8]!Tanque2</definedName>
    <definedName name="Tanque2" localSheetId="0">[8]!Tanque2</definedName>
    <definedName name="Tanque2">[8]!Tanque2</definedName>
    <definedName name="Tanque3" localSheetId="6">[8]!Tanque3</definedName>
    <definedName name="Tanque3" localSheetId="0">[8]!Tanque3</definedName>
    <definedName name="Tanque3">[8]!Tanque3</definedName>
    <definedName name="Tanque4" localSheetId="6">[8]!Tanque4</definedName>
    <definedName name="Tanque4" localSheetId="0">[8]!Tanque4</definedName>
    <definedName name="Tanque4">[8]!Tanque4</definedName>
    <definedName name="Tanque5" localSheetId="6">[8]!Tanque5</definedName>
    <definedName name="Tanque5" localSheetId="0">[8]!Tanque5</definedName>
    <definedName name="Tanque5">[8]!Tanque5</definedName>
    <definedName name="Tanque6" localSheetId="6">[8]!Tanque6</definedName>
    <definedName name="Tanque6" localSheetId="0">[8]!Tanque6</definedName>
    <definedName name="Tanque6">[8]!Tanque6</definedName>
    <definedName name="TAREAS" localSheetId="6">#REF!</definedName>
    <definedName name="TAREAS" localSheetId="0">#REF!</definedName>
    <definedName name="TAREAS" localSheetId="2">#REF!</definedName>
    <definedName name="TAREAS">#REF!</definedName>
    <definedName name="tarifa" localSheetId="6">#REF!</definedName>
    <definedName name="tarifa" localSheetId="0">#REF!</definedName>
    <definedName name="tarifa" localSheetId="2">#REF!</definedName>
    <definedName name="tarifa">#REF!</definedName>
    <definedName name="Tb" localSheetId="6">#REF!</definedName>
    <definedName name="Tb" localSheetId="0">#REF!</definedName>
    <definedName name="Tb" localSheetId="2">#REF!</definedName>
    <definedName name="Tb">#REF!</definedName>
    <definedName name="TBG">#N/A</definedName>
    <definedName name="Tboca" localSheetId="6">#REF!</definedName>
    <definedName name="Tboca" localSheetId="0">#REF!</definedName>
    <definedName name="Tboca" localSheetId="2">#REF!</definedName>
    <definedName name="Tboca">#REF!</definedName>
    <definedName name="TC" localSheetId="6">#REF!</definedName>
    <definedName name="TC" localSheetId="0">#REF!</definedName>
    <definedName name="TC" localSheetId="2">#REF!</definedName>
    <definedName name="TC">#REF!</definedName>
    <definedName name="TE" localSheetId="6">#REF!</definedName>
    <definedName name="TE" localSheetId="0">#REF!</definedName>
    <definedName name="TE" localSheetId="2">#REF!</definedName>
    <definedName name="TE">#REF!</definedName>
    <definedName name="temp" localSheetId="2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R" localSheetId="6">[1]Sheet6!#REF!</definedName>
    <definedName name="TER" localSheetId="0">[1]Sheet6!#REF!</definedName>
    <definedName name="TER">[1]Sheet6!#REF!</definedName>
    <definedName name="termino" localSheetId="6">#REF!</definedName>
    <definedName name="termino" localSheetId="0">#REF!</definedName>
    <definedName name="termino" localSheetId="2">#REF!</definedName>
    <definedName name="termino">#REF!</definedName>
    <definedName name="TEST0" localSheetId="6">#REF!</definedName>
    <definedName name="TEST0" localSheetId="0">#REF!</definedName>
    <definedName name="TEST0" localSheetId="2">#REF!</definedName>
    <definedName name="TEST0">#REF!</definedName>
    <definedName name="TEST1" localSheetId="6">#REF!</definedName>
    <definedName name="TEST1" localSheetId="0">#REF!</definedName>
    <definedName name="TEST1" localSheetId="2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5" localSheetId="0">#REF!</definedName>
    <definedName name="TEST15">#REF!</definedName>
    <definedName name="TEST16" localSheetId="0">#REF!</definedName>
    <definedName name="TEST16">#REF!</definedName>
    <definedName name="TEST17" localSheetId="0">#REF!</definedName>
    <definedName name="TEST17">#REF!</definedName>
    <definedName name="TEST18" localSheetId="0">#REF!</definedName>
    <definedName name="TEST18">#REF!</definedName>
    <definedName name="TEST19" localSheetId="0">#REF!</definedName>
    <definedName name="TEST19">#REF!</definedName>
    <definedName name="TEST2" localSheetId="0">#REF!</definedName>
    <definedName name="TEST2">#REF!</definedName>
    <definedName name="TEST20" localSheetId="0">#REF!</definedName>
    <definedName name="TEST20">#REF!</definedName>
    <definedName name="TEST21" localSheetId="0">#REF!</definedName>
    <definedName name="TEST21">#REF!</definedName>
    <definedName name="TEST22" localSheetId="0">#REF!</definedName>
    <definedName name="TEST22">#REF!</definedName>
    <definedName name="TEST23" localSheetId="0">#REF!</definedName>
    <definedName name="TEST23">#REF!</definedName>
    <definedName name="TEST24" localSheetId="0">#REF!</definedName>
    <definedName name="TEST24">#REF!</definedName>
    <definedName name="TEST25" localSheetId="0">#REF!</definedName>
    <definedName name="TEST25">#REF!</definedName>
    <definedName name="TEST26" localSheetId="0">#REF!</definedName>
    <definedName name="TEST26">#REF!</definedName>
    <definedName name="TEST27" localSheetId="0">#REF!</definedName>
    <definedName name="TEST27">#REF!</definedName>
    <definedName name="TEST28" localSheetId="0">#REF!</definedName>
    <definedName name="TEST28">#REF!</definedName>
    <definedName name="TEST29" localSheetId="0">#REF!</definedName>
    <definedName name="TEST29">#REF!</definedName>
    <definedName name="TEST3" localSheetId="0">#REF!</definedName>
    <definedName name="TEST3">#REF!</definedName>
    <definedName name="TEST30" localSheetId="0">#REF!</definedName>
    <definedName name="TEST30">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35" localSheetId="0">#REF!</definedName>
    <definedName name="TEST35">#REF!</definedName>
    <definedName name="TEST36" localSheetId="0">#REF!</definedName>
    <definedName name="TEST36">#REF!</definedName>
    <definedName name="TEST37" localSheetId="0">#REF!</definedName>
    <definedName name="TEST37">#REF!</definedName>
    <definedName name="TEST38" localSheetId="0">#REF!</definedName>
    <definedName name="TEST38">#REF!</definedName>
    <definedName name="TEST39" localSheetId="0">#REF!</definedName>
    <definedName name="TEST39">#REF!</definedName>
    <definedName name="TEST4" localSheetId="0">#REF!</definedName>
    <definedName name="TEST4">#REF!</definedName>
    <definedName name="TEST40" localSheetId="0">#REF!</definedName>
    <definedName name="TEST40">#REF!</definedName>
    <definedName name="TEST41" localSheetId="0">#REF!</definedName>
    <definedName name="TEST41">#REF!</definedName>
    <definedName name="TEST42" localSheetId="0">#REF!</definedName>
    <definedName name="TEST42">#REF!</definedName>
    <definedName name="TEST43" localSheetId="0">#REF!</definedName>
    <definedName name="TEST43">#REF!</definedName>
    <definedName name="TEST44" localSheetId="0">#REF!</definedName>
    <definedName name="TEST44">#REF!</definedName>
    <definedName name="TEST45" localSheetId="0">#REF!</definedName>
    <definedName name="TEST45">#REF!</definedName>
    <definedName name="TEST46" localSheetId="0">#REF!</definedName>
    <definedName name="TEST46">#REF!</definedName>
    <definedName name="TEST47" localSheetId="0">#REF!</definedName>
    <definedName name="TEST47">#REF!</definedName>
    <definedName name="TEST48" localSheetId="0">#REF!</definedName>
    <definedName name="TEST48">#REF!</definedName>
    <definedName name="TEST49" localSheetId="0">#REF!</definedName>
    <definedName name="TEST49">#REF!</definedName>
    <definedName name="TEST5" localSheetId="0">#REF!</definedName>
    <definedName name="TEST5">#REF!</definedName>
    <definedName name="TEST50" localSheetId="0">#REF!</definedName>
    <definedName name="TEST50">#REF!</definedName>
    <definedName name="TEST51" localSheetId="0">#REF!</definedName>
    <definedName name="TEST51">#REF!</definedName>
    <definedName name="TEST52" localSheetId="0">#REF!</definedName>
    <definedName name="TEST52">#REF!</definedName>
    <definedName name="TEST53" localSheetId="0">#REF!</definedName>
    <definedName name="TEST53">#REF!</definedName>
    <definedName name="TEST54" localSheetId="0">#REF!</definedName>
    <definedName name="TEST54">#REF!</definedName>
    <definedName name="TEST55" localSheetId="0">#REF!</definedName>
    <definedName name="TEST55">#REF!</definedName>
    <definedName name="TEST56" localSheetId="0">#REF!</definedName>
    <definedName name="TEST56">#REF!</definedName>
    <definedName name="TEST57" localSheetId="0">#REF!</definedName>
    <definedName name="TEST57">#REF!</definedName>
    <definedName name="TEST58" localSheetId="0">#REF!</definedName>
    <definedName name="TEST58">#REF!</definedName>
    <definedName name="TEST59" localSheetId="0">#REF!</definedName>
    <definedName name="TEST59">#REF!</definedName>
    <definedName name="TEST6" localSheetId="0">#REF!</definedName>
    <definedName name="TEST6">#REF!</definedName>
    <definedName name="TEST60" localSheetId="0">#REF!</definedName>
    <definedName name="TEST60">#REF!</definedName>
    <definedName name="TEST61" localSheetId="0">#REF!</definedName>
    <definedName name="TEST61">#REF!</definedName>
    <definedName name="TEST62" localSheetId="0">#REF!</definedName>
    <definedName name="TEST62">#REF!</definedName>
    <definedName name="TEST63" localSheetId="0">#REF!</definedName>
    <definedName name="TEST63">#REF!</definedName>
    <definedName name="TEST64" localSheetId="0">#REF!</definedName>
    <definedName name="TEST64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xtRefCopyRangeCount" hidden="1">27</definedName>
    <definedName name="Tf" localSheetId="0">#REF!</definedName>
    <definedName name="Tf" localSheetId="2">#REF!</definedName>
    <definedName name="Tf">#REF!</definedName>
    <definedName name="TicketAyudante" localSheetId="0">#REF!</definedName>
    <definedName name="TicketAyudante" localSheetId="2">#REF!</definedName>
    <definedName name="TicketAyudante">#REF!</definedName>
    <definedName name="TicketOficial" localSheetId="0">#REF!</definedName>
    <definedName name="TicketOficial" localSheetId="2">#REF!</definedName>
    <definedName name="TicketOficial">#REF!</definedName>
    <definedName name="TicketPerforador" localSheetId="0">#REF!</definedName>
    <definedName name="TicketPerforador">#REF!</definedName>
    <definedName name="TicketSupervisor" localSheetId="0">#REF!</definedName>
    <definedName name="TicketSupervisor">#REF!</definedName>
    <definedName name="TIME" localSheetId="0">#REF!</definedName>
    <definedName name="TIME">#REF!</definedName>
    <definedName name="TIME1" localSheetId="0">#REF!</definedName>
    <definedName name="TIME1">#REF!</definedName>
    <definedName name="TINC" localSheetId="0">#REF!</definedName>
    <definedName name="TINC">#REF!</definedName>
    <definedName name="TINT" localSheetId="0">#REF!</definedName>
    <definedName name="TINT">#REF!</definedName>
    <definedName name="Tipo_Insumos">[51]Validaciones!$B$69:$B$73</definedName>
    <definedName name="tipo1">[33]Hoja1!$A$1:$A$5</definedName>
    <definedName name="Tipo3">[4]MiniDB!$D$6</definedName>
    <definedName name="tipocliente">[33]Hoja1!$B$1:$B$4</definedName>
    <definedName name="TIPSA">#N/A</definedName>
    <definedName name="TIT_POZOS_PETROLIFEROS" localSheetId="6">#REF!</definedName>
    <definedName name="TIT_POZOS_PETROLIFEROS" localSheetId="0">#REF!</definedName>
    <definedName name="TIT_POZOS_PETROLIFEROS" localSheetId="2">#REF!</definedName>
    <definedName name="TIT_POZOS_PETROLIFEROS">#REF!</definedName>
    <definedName name="Titulo" localSheetId="6">#REF!</definedName>
    <definedName name="Titulo" localSheetId="0">#REF!</definedName>
    <definedName name="Titulo" localSheetId="2">#REF!</definedName>
    <definedName name="Titulo">#REF!</definedName>
    <definedName name="Título" localSheetId="6">#REF!</definedName>
    <definedName name="Título" localSheetId="0">#REF!</definedName>
    <definedName name="Título" localSheetId="2">#REF!</definedName>
    <definedName name="Título">#REF!</definedName>
    <definedName name="Titulo_1" localSheetId="0">#REF!</definedName>
    <definedName name="Titulo_1">#REF!</definedName>
    <definedName name="_xlnm.Print_Titles">#N/A</definedName>
    <definedName name="Títulos_a_imprimir_IM" localSheetId="6">#REF!</definedName>
    <definedName name="Títulos_a_imprimir_IM" localSheetId="0">#REF!</definedName>
    <definedName name="Títulos_a_imprimir_IM" localSheetId="2">#REF!</definedName>
    <definedName name="Títulos_a_imprimir_IM">#REF!</definedName>
    <definedName name="tm" localSheetId="6">#REF!</definedName>
    <definedName name="tm" localSheetId="0">#REF!</definedName>
    <definedName name="tm" localSheetId="2">#REF!</definedName>
    <definedName name="tm">#REF!</definedName>
    <definedName name="Torque" localSheetId="6">#REF!</definedName>
    <definedName name="Torque" localSheetId="0">#REF!</definedName>
    <definedName name="Torque" localSheetId="2">#REF!</definedName>
    <definedName name="Torque">#REF!</definedName>
    <definedName name="TOT_MES_ACTUAL_OIL" localSheetId="0">#REF!</definedName>
    <definedName name="TOT_MES_ACTUAL_OIL">#REF!</definedName>
    <definedName name="total" localSheetId="0">#REF!</definedName>
    <definedName name="total">#REF!</definedName>
    <definedName name="Total_Agua_OIL_Mes_Actual" localSheetId="0">#REF!</definedName>
    <definedName name="Total_Agua_OIL_Mes_Actual">#REF!</definedName>
    <definedName name="Total_Bolívares" localSheetId="0">#REF!</definedName>
    <definedName name="Total_Bolívares">#REF!</definedName>
    <definedName name="TOTAL_CENTENARIO__Field_Gas_Plant" localSheetId="0">#REF!</definedName>
    <definedName name="TOTAL_CENTENARIO__Field_Gas_Plant">#REF!</definedName>
    <definedName name="Total_Dólares" localSheetId="0">#REF!</definedName>
    <definedName name="Total_Dólares">#REF!</definedName>
    <definedName name="Total_Gas_Asoc_Mes_Actual" localSheetId="0">#REF!</definedName>
    <definedName name="Total_Gas_Asoc_Mes_Actual">#REF!</definedName>
    <definedName name="total1" localSheetId="0">#REF!</definedName>
    <definedName name="total1">#REF!</definedName>
    <definedName name="total10" localSheetId="0">#REF!</definedName>
    <definedName name="total10">#REF!</definedName>
    <definedName name="total2" localSheetId="0">#REF!</definedName>
    <definedName name="total2">#REF!</definedName>
    <definedName name="total3" localSheetId="0">#REF!</definedName>
    <definedName name="total3">#REF!</definedName>
    <definedName name="total4" localSheetId="0">#REF!</definedName>
    <definedName name="total4">#REF!</definedName>
    <definedName name="total5" localSheetId="0">#REF!</definedName>
    <definedName name="total5">#REF!</definedName>
    <definedName name="total6" localSheetId="0">#REF!</definedName>
    <definedName name="total6">#REF!</definedName>
    <definedName name="TOTALBBA">'[25]RESUMEN ANUAL'!$A$66:$J$94</definedName>
    <definedName name="TOTALCUERPO">'[25]PESCA DE V-B'!$A$1:$J$63</definedName>
    <definedName name="TOTALFAC" localSheetId="6">#REF!</definedName>
    <definedName name="TOTALFAC" localSheetId="0">#REF!</definedName>
    <definedName name="TOTALFAC" localSheetId="2">#REF!</definedName>
    <definedName name="TOTALFAC">#REF!</definedName>
    <definedName name="TOTALPESC">'[25]RESUMEN ANUAL'!$A$34:$J$62</definedName>
    <definedName name="TOTALPUL">'[25]RESUMEN ANUAL'!$A$1:$J$30</definedName>
    <definedName name="TOTALTBGR">'[25]RESUMEN ANUAL'!$A$98:$J$126</definedName>
    <definedName name="TP" localSheetId="6">#REF!</definedName>
    <definedName name="TP" localSheetId="0">#REF!</definedName>
    <definedName name="TP" localSheetId="2">#REF!</definedName>
    <definedName name="TP">#REF!</definedName>
    <definedName name="tra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6">#REF!</definedName>
    <definedName name="Trailer" localSheetId="0">#REF!</definedName>
    <definedName name="Trailer" localSheetId="2">#REF!</definedName>
    <definedName name="Trailer">#REF!</definedName>
    <definedName name="Trepano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 localSheetId="6">#REF!</definedName>
    <definedName name="TSTN" localSheetId="0">#REF!</definedName>
    <definedName name="TSTN" localSheetId="2">#REF!</definedName>
    <definedName name="TSTN">#REF!</definedName>
    <definedName name="TSTT" localSheetId="6">#REF!</definedName>
    <definedName name="TSTT" localSheetId="0">#REF!</definedName>
    <definedName name="TSTT" localSheetId="2">#REF!</definedName>
    <definedName name="TSTT">#REF!</definedName>
    <definedName name="TT" localSheetId="6">#REF!</definedName>
    <definedName name="TT" localSheetId="0">#REF!</definedName>
    <definedName name="TT" localSheetId="2">#REF!</definedName>
    <definedName name="TT">#REF!</definedName>
    <definedName name="TUB" localSheetId="0">#REF!</definedName>
    <definedName name="TUB">#REF!</definedName>
    <definedName name="Turngas" localSheetId="0">#REF!</definedName>
    <definedName name="Turngas">#REF!</definedName>
    <definedName name="Turnoil" localSheetId="0">#REF!</definedName>
    <definedName name="Turnoil">#REF!</definedName>
    <definedName name="type" localSheetId="0">#REF!</definedName>
    <definedName name="type">#REF!</definedName>
    <definedName name="u" localSheetId="0">#REF!</definedName>
    <definedName name="u">#REF!</definedName>
    <definedName name="UF" localSheetId="0">#REF!</definedName>
    <definedName name="UF">#REF!</definedName>
    <definedName name="UIB">[16]Data!$H$5</definedName>
    <definedName name="Unid." localSheetId="6">'[55]1240-18-P-RI-002'!#REF!</definedName>
    <definedName name="Unid." localSheetId="0">'[55]1240-18-P-RI-002'!#REF!</definedName>
    <definedName name="Unid." localSheetId="2">'[55]1240-18-P-RI-002'!#REF!</definedName>
    <definedName name="Unid.">'[55]1240-18-P-RI-002'!#REF!</definedName>
    <definedName name="Unidadgor">[70]Datos!$H$50</definedName>
    <definedName name="UNION150" localSheetId="6">#REF!</definedName>
    <definedName name="UNION150" localSheetId="0">#REF!</definedName>
    <definedName name="UNION150" localSheetId="2">#REF!</definedName>
    <definedName name="UNION150">#REF!</definedName>
    <definedName name="UNIT" localSheetId="6">#REF!</definedName>
    <definedName name="UNIT" localSheetId="0">#REF!</definedName>
    <definedName name="UNIT" localSheetId="2">#REF!</definedName>
    <definedName name="UNIT">#REF!</definedName>
    <definedName name="UNITC" localSheetId="6">#REF!</definedName>
    <definedName name="UNITC" localSheetId="0">#REF!</definedName>
    <definedName name="UNITC" localSheetId="2">#REF!</definedName>
    <definedName name="UNITC">#REF!</definedName>
    <definedName name="UNITP" localSheetId="0">#REF!</definedName>
    <definedName name="UNITP">#REF!</definedName>
    <definedName name="UNITT" localSheetId="0">#REF!</definedName>
    <definedName name="UNITT">#REF!</definedName>
    <definedName name="UOCRA.DURACION" localSheetId="0">#REF!</definedName>
    <definedName name="UOCRA.DURACION">#REF!</definedName>
    <definedName name="UOCRA.MES" localSheetId="6">[10]UOCRA!$D$8</definedName>
    <definedName name="UOCRA.MES">[11]UOCRA!$D$8</definedName>
    <definedName name="UOCRA.ZONA" localSheetId="6">[10]UOCRA!$D$9</definedName>
    <definedName name="UOCRA.ZONA">[11]UOCRA!$D$9</definedName>
    <definedName name="US">[71]IPC!$H$9</definedName>
    <definedName name="usdcashf" localSheetId="2" hidden="1">Main.SAPF4Help()</definedName>
    <definedName name="usdcashf" hidden="1">Main.SAPF4Help()</definedName>
    <definedName name="Utilidad" localSheetId="6">#REF!</definedName>
    <definedName name="Utilidad" localSheetId="0">#REF!</definedName>
    <definedName name="Utilidad" localSheetId="2">#REF!</definedName>
    <definedName name="Utilidad">#REF!</definedName>
    <definedName name="UTS">[16]Data!$K$14</definedName>
    <definedName name="uu" localSheetId="4">GO!uu</definedName>
    <definedName name="uu" localSheetId="5">IPIM!uu</definedName>
    <definedName name="uu" localSheetId="6">'MO 2023-24'!uu</definedName>
    <definedName name="uu" localSheetId="2">'Sumas extras'!uu</definedName>
    <definedName name="uu" localSheetId="3">USD!uu</definedName>
    <definedName name="uu">[0]!uu</definedName>
    <definedName name="v" localSheetId="6">#REF!</definedName>
    <definedName name="v" localSheetId="0">#REF!</definedName>
    <definedName name="v" localSheetId="2">#REF!</definedName>
    <definedName name="v">#REF!</definedName>
    <definedName name="V0" localSheetId="6">#REF!</definedName>
    <definedName name="V0" localSheetId="0">#REF!</definedName>
    <definedName name="V0" localSheetId="2">#REF!</definedName>
    <definedName name="V0">#REF!</definedName>
    <definedName name="Valor_Final" localSheetId="6">#REF!</definedName>
    <definedName name="Valor_Final" localSheetId="0">#REF!</definedName>
    <definedName name="Valor_Final" localSheetId="2">#REF!</definedName>
    <definedName name="Valor_Final">#REF!</definedName>
    <definedName name="Valor_Serv1" localSheetId="0">#REF!</definedName>
    <definedName name="Valor_Serv1">#REF!</definedName>
    <definedName name="Valor_Serv2" localSheetId="0">#REF!</definedName>
    <definedName name="Valor_Serv2">#REF!</definedName>
    <definedName name="Valor_Serv3" localSheetId="0">#REF!</definedName>
    <definedName name="Valor_Serv3">#REF!</definedName>
    <definedName name="Valor_Serv4" localSheetId="0">#REF!</definedName>
    <definedName name="Valor_Serv4">#REF!</definedName>
    <definedName name="Valor_Serv5" localSheetId="0">#REF!</definedName>
    <definedName name="Valor_Serv5">#REF!</definedName>
    <definedName name="varios" localSheetId="0">#REF!</definedName>
    <definedName name="varios">#REF!</definedName>
    <definedName name="Vehiculos">[9]Veh!$A$6:$A$23</definedName>
    <definedName name="Vehículos" localSheetId="6">#REF!</definedName>
    <definedName name="Vehículos" localSheetId="0">#REF!</definedName>
    <definedName name="Vehículos" localSheetId="2">#REF!</definedName>
    <definedName name="Vehículos">#REF!</definedName>
    <definedName name="VERGUENZA" localSheetId="6">#REF!</definedName>
    <definedName name="VERGUENZA" localSheetId="0">#REF!</definedName>
    <definedName name="VERGUENZA" localSheetId="2">#REF!</definedName>
    <definedName name="VERGUENZA">#REF!</definedName>
    <definedName name="Vestimenta" localSheetId="6">#REF!</definedName>
    <definedName name="Vestimenta" localSheetId="0">#REF!</definedName>
    <definedName name="Vestimenta" localSheetId="2">#REF!</definedName>
    <definedName name="Vestimenta">#REF!</definedName>
    <definedName name="VfluidC">[21]Datos!$F$62</definedName>
    <definedName name="VgasC" localSheetId="6">#REF!</definedName>
    <definedName name="VgasC" localSheetId="0">#REF!</definedName>
    <definedName name="VgasC" localSheetId="2">#REF!</definedName>
    <definedName name="VgasC">#REF!</definedName>
    <definedName name="Viandas" localSheetId="6">#REF!</definedName>
    <definedName name="Viandas" localSheetId="0">#REF!</definedName>
    <definedName name="Viandas" localSheetId="2">#REF!</definedName>
    <definedName name="Viandas">#REF!</definedName>
    <definedName name="VInjecC">[21]Datos!$F$66</definedName>
    <definedName name="VM" localSheetId="6">#REF!</definedName>
    <definedName name="VM" localSheetId="0">#REF!</definedName>
    <definedName name="VM" localSheetId="2">#REF!</definedName>
    <definedName name="VM">#REF!</definedName>
    <definedName name="VnpozosC">[21]Datos!$F$72</definedName>
    <definedName name="VoilC" localSheetId="6">#REF!</definedName>
    <definedName name="VoilC" localSheetId="0">#REF!</definedName>
    <definedName name="VoilC" localSheetId="2">#REF!</definedName>
    <definedName name="VoilC">#REF!</definedName>
    <definedName name="VOLVER" localSheetId="6">[72]!VOLVER</definedName>
    <definedName name="VOLVER" localSheetId="0">[72]!VOLVER</definedName>
    <definedName name="VOLVER">[72]!VOLVER</definedName>
    <definedName name="vp">[16]Data!$H$16</definedName>
    <definedName name="VtasNetas" localSheetId="6">#REF!</definedName>
    <definedName name="VtasNetas" localSheetId="0">#REF!</definedName>
    <definedName name="VtasNetas" localSheetId="2">#REF!</definedName>
    <definedName name="VtasNetas">#REF!</definedName>
    <definedName name="VwatC" localSheetId="6">[21]Datos!#REF!</definedName>
    <definedName name="VwatC" localSheetId="0">[21]Datos!#REF!</definedName>
    <definedName name="VwatC" localSheetId="2">[21]Datos!#REF!</definedName>
    <definedName name="VwatC">[21]Datos!#REF!</definedName>
    <definedName name="VwellC" localSheetId="6">#REF!</definedName>
    <definedName name="VwellC" localSheetId="0">#REF!</definedName>
    <definedName name="VwellC" localSheetId="2">#REF!</definedName>
    <definedName name="VwellC">#REF!</definedName>
    <definedName name="w" localSheetId="6">#REF!</definedName>
    <definedName name="w" localSheetId="0">#REF!</definedName>
    <definedName name="w" localSheetId="2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[16]Data!$D$15</definedName>
    <definedName name="WCOM" localSheetId="6">#REF!</definedName>
    <definedName name="WCOM" localSheetId="0">#REF!</definedName>
    <definedName name="WCOM" localSheetId="2">#REF!</definedName>
    <definedName name="WCOM">#REF!</definedName>
    <definedName name="WCOM1" localSheetId="6">#REF!</definedName>
    <definedName name="WCOM1" localSheetId="0">#REF!</definedName>
    <definedName name="WCOM1" localSheetId="2">#REF!</definedName>
    <definedName name="WCOM1">#REF!</definedName>
    <definedName name="WELL" localSheetId="6">#REF!</definedName>
    <definedName name="WELL" localSheetId="0">#REF!</definedName>
    <definedName name="WELL" localSheetId="2">#REF!</definedName>
    <definedName name="WELL">#REF!</definedName>
    <definedName name="WF" localSheetId="0">#REF!</definedName>
    <definedName name="WF">#REF!</definedName>
    <definedName name="Winterest" localSheetId="0">#REF!</definedName>
    <definedName name="Winterest">#REF!</definedName>
    <definedName name="wlasa" localSheetId="0">#REF!</definedName>
    <definedName name="wlasa">#REF!</definedName>
    <definedName name="wrn.Admin._.Schedules." localSheetId="2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localSheetId="2" hidden="1">{#N/A,#N/A,FALSE,"Asia"}</definedName>
    <definedName name="wrn.Asia._.Total._.Variance." hidden="1">{#N/A,#N/A,FALSE,"Asia"}</definedName>
    <definedName name="wrn.Asian._.Sourcing._.Reports.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2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Completo260.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4" hidden="1">{#N/A,#N/A,FALSE,"SERIE_150";#N/A,#N/A,FALSE,"SERIE_600 "}</definedName>
    <definedName name="wrn.COMPUMAT." localSheetId="5" hidden="1">{#N/A,#N/A,FALSE,"SERIE_150";#N/A,#N/A,FALSE,"SERIE_600 "}</definedName>
    <definedName name="wrn.COMPUMAT." localSheetId="6" hidden="1">{#N/A,#N/A,FALSE,"SERIE_150";#N/A,#N/A,FALSE,"SERIE_600 "}</definedName>
    <definedName name="wrn.COMPUMAT." localSheetId="2" hidden="1">{#N/A,#N/A,FALSE,"SERIE_150";#N/A,#N/A,FALSE,"SERIE_600 "}</definedName>
    <definedName name="wrn.COMPUMAT." localSheetId="3" hidden="1">{#N/A,#N/A,FALSE,"SERIE_150";#N/A,#N/A,FALSE,"SERIE_600 "}</definedName>
    <definedName name="wrn.COMPUMAT." hidden="1">{#N/A,#N/A,FALSE,"SERIE_150";#N/A,#N/A,FALSE,"SERIE_600 "}</definedName>
    <definedName name="wrn.CORPORATE." localSheetId="2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Directors." localSheetId="2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2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localSheetId="2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INDIRECTOS." localSheetId="4" hidden="1">{#N/A,#N/A,FALSE,"FASE81";#N/A,#N/A,FALSE,"FASE83";#N/A,#N/A,FALSE,"FASE85"}</definedName>
    <definedName name="wrn.INDIRECTOS." localSheetId="5" hidden="1">{#N/A,#N/A,FALSE,"FASE81";#N/A,#N/A,FALSE,"FASE83";#N/A,#N/A,FALSE,"FASE85"}</definedName>
    <definedName name="wrn.INDIRECTOS." localSheetId="6" hidden="1">{#N/A,#N/A,FALSE,"FASE81";#N/A,#N/A,FALSE,"FASE83";#N/A,#N/A,FALSE,"FASE85"}</definedName>
    <definedName name="wrn.INDIRECTOS." localSheetId="2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4" hidden="1">{#N/A,#N/A,FALSE,"GENERAL";#N/A,#N/A,FALSE,"USP 1";#N/A,#N/A,FALSE,"USP 2";#N/A,#N/A,FALSE,"UTE"}</definedName>
    <definedName name="wrn.LISTADOC." localSheetId="5" hidden="1">{#N/A,#N/A,FALSE,"GENERAL";#N/A,#N/A,FALSE,"USP 1";#N/A,#N/A,FALSE,"USP 2";#N/A,#N/A,FALSE,"UTE"}</definedName>
    <definedName name="wrn.LISTADOC." localSheetId="6" hidden="1">{#N/A,#N/A,FALSE,"GENERAL";#N/A,#N/A,FALSE,"USP 1";#N/A,#N/A,FALSE,"USP 2";#N/A,#N/A,FALSE,"UTE"}</definedName>
    <definedName name="wrn.LISTADOC." localSheetId="2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4" hidden="1">{#N/A,#N/A,FALSE,"RES-ANUAL";#N/A,#N/A,FALSE,"RES-CUENTA";#N/A,#N/A,FALSE,"AREA-RESP"}</definedName>
    <definedName name="wrn.nnn." localSheetId="5" hidden="1">{#N/A,#N/A,FALSE,"RES-ANUAL";#N/A,#N/A,FALSE,"RES-CUENTA";#N/A,#N/A,FALSE,"AREA-RESP"}</definedName>
    <definedName name="wrn.nnn." localSheetId="6" hidden="1">{#N/A,#N/A,FALSE,"RES-ANUAL";#N/A,#N/A,FALSE,"RES-CUENTA";#N/A,#N/A,FALSE,"AREA-RESP"}</definedName>
    <definedName name="wrn.nnn." localSheetId="2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4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2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4" hidden="1">{#N/A,#N/A,TRUE,"DESARROLLO";#N/A,#N/A,TRUE,"MANTENIMIENTO";#N/A,#N/A,TRUE,"MENSUAL";#N/A,#N/A,TRUE,"PORCUENTA";#N/A,#N/A,TRUE,"DETALLE"}</definedName>
    <definedName name="wrn.pcinv96." localSheetId="5" hidden="1">{#N/A,#N/A,TRUE,"DESARROLLO";#N/A,#N/A,TRUE,"MANTENIMIENTO";#N/A,#N/A,TRUE,"MENSUAL";#N/A,#N/A,TRUE,"PORCUENTA";#N/A,#N/A,TRUE,"DETALLE"}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2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localSheetId="2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ull97." localSheetId="4" hidden="1">{#N/A,#N/A,FALSE,"ENE"}</definedName>
    <definedName name="wrn.pull97." localSheetId="5" hidden="1">{#N/A,#N/A,FALSE,"ENE"}</definedName>
    <definedName name="wrn.pull97." localSheetId="6" hidden="1">{#N/A,#N/A,FALSE,"ENE"}</definedName>
    <definedName name="wrn.pull97." localSheetId="2" hidden="1">{#N/A,#N/A,FALSE,"ENE"}</definedName>
    <definedName name="wrn.pull97." localSheetId="3" hidden="1">{#N/A,#N/A,FALSE,"ENE"}</definedName>
    <definedName name="wrn.pull97." hidden="1">{#N/A,#N/A,FALSE,"ENE"}</definedName>
    <definedName name="wrn.pull98." localSheetId="4" hidden="1">{#N/A,#N/A,FALSE,"ENE"}</definedName>
    <definedName name="wrn.pull98." localSheetId="5" hidden="1">{#N/A,#N/A,FALSE,"ENE"}</definedName>
    <definedName name="wrn.pull98." localSheetId="6" hidden="1">{#N/A,#N/A,FALSE,"ENE"}</definedName>
    <definedName name="wrn.pull98." localSheetId="2" hidden="1">{#N/A,#N/A,FALSE,"ENE"}</definedName>
    <definedName name="wrn.pull98." localSheetId="3" hidden="1">{#N/A,#N/A,FALSE,"ENE"}</definedName>
    <definedName name="wrn.pull98." hidden="1">{#N/A,#N/A,FALSE,"ENE"}</definedName>
    <definedName name="wrn.Review._.Repor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4" hidden="1">{"Sales_Local_Q2",#N/A,FALSE,"Q1_2000"}</definedName>
    <definedName name="wrn.Sale_Local_Q2." localSheetId="5" hidden="1">{"Sales_Local_Q2",#N/A,FALSE,"Q1_2000"}</definedName>
    <definedName name="wrn.Sale_Local_Q2." localSheetId="6" hidden="1">{"Sales_Local_Q2",#N/A,FALSE,"Q1_2000"}</definedName>
    <definedName name="wrn.Sale_Local_Q2." localSheetId="2" hidden="1">{"Sales_Local_Q2",#N/A,FALSE,"Q1_2000"}</definedName>
    <definedName name="wrn.Sale_Local_Q2." localSheetId="3" hidden="1">{"Sales_Local_Q2",#N/A,FALSE,"Q1_2000"}</definedName>
    <definedName name="wrn.Sale_Local_Q2." hidden="1">{"Sales_Local_Q2",#N/A,FALSE,"Q1_2000"}</definedName>
    <definedName name="wrn.Sale_Local_Q4." localSheetId="4" hidden="1">{"Sales_Local_Q4",#N/A,FALSE,"Q4_1999"}</definedName>
    <definedName name="wrn.Sale_Local_Q4." localSheetId="5" hidden="1">{"Sales_Local_Q4",#N/A,FALSE,"Q4_1999"}</definedName>
    <definedName name="wrn.Sale_Local_Q4." localSheetId="6" hidden="1">{"Sales_Local_Q4",#N/A,FALSE,"Q4_1999"}</definedName>
    <definedName name="wrn.Sale_Local_Q4." localSheetId="2" hidden="1">{"Sales_Local_Q4",#N/A,FALSE,"Q4_1999"}</definedName>
    <definedName name="wrn.Sale_Local_Q4." localSheetId="3" hidden="1">{"Sales_Local_Q4",#N/A,FALSE,"Q4_1999"}</definedName>
    <definedName name="wrn.Sale_Local_Q4." hidden="1">{"Sales_Local_Q4",#N/A,FALSE,"Q4_1999"}</definedName>
    <definedName name="wrn.SBEs.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6">#REF!</definedName>
    <definedName name="WSAL" localSheetId="0">#REF!</definedName>
    <definedName name="WSAL" localSheetId="2">#REF!</definedName>
    <definedName name="WSAL">#REF!</definedName>
    <definedName name="WTI_01">[19]Tablas!$E$4</definedName>
    <definedName name="WTI_02">[19]Tablas!$E$5</definedName>
    <definedName name="WTI_03">[19]Tablas!$E$6</definedName>
    <definedName name="WTI_04">[19]Tablas!$E$7</definedName>
    <definedName name="WTI_05">[19]Tablas!$E$8</definedName>
    <definedName name="WTI_06">[19]Tablas!$E$9</definedName>
    <definedName name="WTI_07">[19]Tablas!$E$10</definedName>
    <definedName name="WTI_08">[19]Tablas!$E$11</definedName>
    <definedName name="WTI_09">[19]Tablas!$E$12</definedName>
    <definedName name="WTI_10">[19]Tablas!$E$13</definedName>
    <definedName name="WTI_11">[19]Tablas!$E$14</definedName>
    <definedName name="WTI_12">[19]Tablas!$E$15</definedName>
    <definedName name="wtrhy" localSheetId="6">#REF!</definedName>
    <definedName name="wtrhy" localSheetId="0">#REF!</definedName>
    <definedName name="wtrhy" localSheetId="2">#REF!</definedName>
    <definedName name="wtrhy">#REF!</definedName>
    <definedName name="ww" localSheetId="6">#REF!</definedName>
    <definedName name="ww" localSheetId="0">#REF!</definedName>
    <definedName name="ww" localSheetId="2">#REF!</definedName>
    <definedName name="ww">#REF!</definedName>
    <definedName name="www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6">#REF!</definedName>
    <definedName name="wwww" localSheetId="0">#REF!</definedName>
    <definedName name="wwww" localSheetId="2">#REF!</definedName>
    <definedName name="wwww">#REF!</definedName>
    <definedName name="wwwww" localSheetId="2" hidden="1">{#N/A,#N/A,TRUE,"Corp";#N/A,#N/A,TRUE,"Direct";#N/A,#N/A,TRUE,"Allocations"}</definedName>
    <definedName name="wwwww" hidden="1">{#N/A,#N/A,TRUE,"Corp";#N/A,#N/A,TRUE,"Direct";#N/A,#N/A,TRUE,"Allocations"}</definedName>
    <definedName name="x" localSheetId="0">#REF!</definedName>
    <definedName name="x" localSheetId="2">#REF!</definedName>
    <definedName name="x">#REF!</definedName>
    <definedName name="XREF_COLUMN_1" localSheetId="2" hidden="1">[73]Lead!#REF!</definedName>
    <definedName name="XREF_COLUMN_1" hidden="1">[73]Lead!#REF!</definedName>
    <definedName name="XREF_COLUMN_2" hidden="1">'[74]Amarre de IVA'!$S$1:$S$65536</definedName>
    <definedName name="XREF_COLUMN_4" hidden="1">'[74]Amarre de IVA'!#REF!</definedName>
    <definedName name="XREF_COLUMN_5" hidden="1">'[74]Amarre de IVA'!#REF!</definedName>
    <definedName name="XREF_COLUMN_6" hidden="1">'[74]Amarre de IVA'!#REF!</definedName>
    <definedName name="XREF_COLUMN_7" hidden="1">'[75]Pagos Provisionales (2)'!#REF!</definedName>
    <definedName name="XRefColumnsCount" hidden="1">3</definedName>
    <definedName name="XRefCopy1" hidden="1">[73]Lead!#REF!</definedName>
    <definedName name="XRefCopy1Row" localSheetId="2" hidden="1">#REF!</definedName>
    <definedName name="XRefCopy1Row" hidden="1">#REF!</definedName>
    <definedName name="XRefCopy2" hidden="1">[73]Lead!#REF!</definedName>
    <definedName name="XRefCopy2Row" hidden="1">[73]XREF!#REF!</definedName>
    <definedName name="XRefCopy3" hidden="1">[73]Lead!#REF!</definedName>
    <definedName name="XRefCopy3Row" hidden="1">[73]XREF!#REF!</definedName>
    <definedName name="XRefCopy4" hidden="1">[73]Lead!#REF!</definedName>
    <definedName name="XRefCopy4Row" hidden="1">[73]XREF!#REF!</definedName>
    <definedName name="XRefCopyRangeCount" hidden="1">6</definedName>
    <definedName name="XRefPaste1" hidden="1">[73]Lead!#REF!</definedName>
    <definedName name="XRefPaste10" hidden="1">[73]Lead!#REF!</definedName>
    <definedName name="XRefPaste10Row" hidden="1">[73]XREF!#REF!</definedName>
    <definedName name="XRefPaste11" hidden="1">[73]Lead!#REF!</definedName>
    <definedName name="XRefPaste11Row" hidden="1">[73]XREF!#REF!</definedName>
    <definedName name="XRefPaste12" hidden="1">[73]Lead!#REF!</definedName>
    <definedName name="XRefPaste12Row" hidden="1">[73]XREF!#REF!</definedName>
    <definedName name="XRefPaste13" hidden="1">[73]Lead!#REF!</definedName>
    <definedName name="XRefPaste13Row" hidden="1">[73]XREF!#REF!</definedName>
    <definedName name="XRefPaste14" hidden="1">[73]Lead!#REF!</definedName>
    <definedName name="XRefPaste14Row" hidden="1">[73]XREF!#REF!</definedName>
    <definedName name="XRefPaste15" hidden="1">[73]Lead!#REF!</definedName>
    <definedName name="XRefPaste15Row" hidden="1">[73]XREF!#REF!</definedName>
    <definedName name="XRefPaste16" hidden="1">[73]Lead!#REF!</definedName>
    <definedName name="XRefPaste16Row" hidden="1">[73]XREF!#REF!</definedName>
    <definedName name="XRefPaste17" hidden="1">[73]Lead!#REF!</definedName>
    <definedName name="XRefPaste17Row" hidden="1">[73]XREF!#REF!</definedName>
    <definedName name="XRefPaste18" hidden="1">[73]Lead!#REF!</definedName>
    <definedName name="XRefPaste18Row" hidden="1">[73]XREF!#REF!</definedName>
    <definedName name="XRefPaste19" hidden="1">[73]Lead!#REF!</definedName>
    <definedName name="XRefPaste19Row" hidden="1">[73]XREF!#REF!</definedName>
    <definedName name="XRefPaste1Row" hidden="1">[73]XREF!#REF!</definedName>
    <definedName name="XRefPaste2" hidden="1">[73]Lead!#REF!</definedName>
    <definedName name="XRefPaste20" hidden="1">[73]Lead!#REF!</definedName>
    <definedName name="XRefPaste20Row" hidden="1">[73]XREF!#REF!</definedName>
    <definedName name="XRefPaste21" hidden="1">[73]Lead!#REF!</definedName>
    <definedName name="XRefPaste21Row" hidden="1">[73]XREF!#REF!</definedName>
    <definedName name="XRefPaste22" hidden="1">[73]Lead!#REF!</definedName>
    <definedName name="XRefPaste22Row" hidden="1">[73]XREF!#REF!</definedName>
    <definedName name="XRefPaste23" hidden="1">[73]Lead!#REF!</definedName>
    <definedName name="XRefPaste23Row" hidden="1">[73]XREF!#REF!</definedName>
    <definedName name="XRefPaste24" hidden="1">[73]Lead!#REF!</definedName>
    <definedName name="XRefPaste24Row" hidden="1">[73]XREF!#REF!</definedName>
    <definedName name="XRefPaste25" hidden="1">[73]Lead!#REF!</definedName>
    <definedName name="XRefPaste25Row" hidden="1">[73]XREF!#REF!</definedName>
    <definedName name="XRefPaste26" hidden="1">[73]Lead!#REF!</definedName>
    <definedName name="XRefPaste26Row" hidden="1">[73]XREF!#REF!</definedName>
    <definedName name="XRefPaste28Row" hidden="1">[73]XREF!#REF!</definedName>
    <definedName name="XRefPaste29Row" hidden="1">[73]XREF!#REF!</definedName>
    <definedName name="XRefPaste2Row" hidden="1">[73]XREF!#REF!</definedName>
    <definedName name="XRefPaste3" hidden="1">[73]Lead!#REF!</definedName>
    <definedName name="XRefPaste30Row" hidden="1">[73]XREF!#REF!</definedName>
    <definedName name="XRefPaste31Row" hidden="1">[73]XREF!#REF!</definedName>
    <definedName name="XRefPaste32Row" hidden="1">[73]XREF!#REF!</definedName>
    <definedName name="XRefPaste3Row" hidden="1">[73]XREF!#REF!</definedName>
    <definedName name="XRefPaste4" hidden="1">[73]Lead!#REF!</definedName>
    <definedName name="XRefPaste4Row" hidden="1">[73]XREF!#REF!</definedName>
    <definedName name="XRefPaste5" hidden="1">[73]Lead!#REF!</definedName>
    <definedName name="XRefPaste5Row" hidden="1">[73]XREF!#REF!</definedName>
    <definedName name="XRefPaste6" hidden="1">[73]Lead!#REF!</definedName>
    <definedName name="XRefPaste6Row" hidden="1">[73]XREF!#REF!</definedName>
    <definedName name="XRefPaste7" hidden="1">[73]Lead!#REF!</definedName>
    <definedName name="XRefPaste7Row" hidden="1">[73]XREF!#REF!</definedName>
    <definedName name="XRefPaste8" hidden="1">[73]Lead!#REF!</definedName>
    <definedName name="XRefPaste8Row" hidden="1">[73]XREF!#REF!</definedName>
    <definedName name="XRefPaste9" hidden="1">[73]Lead!#REF!</definedName>
    <definedName name="XRefPaste9Row" hidden="1">[73]XREF!#REF!</definedName>
    <definedName name="XRefPasteRangeCount" hidden="1">54</definedName>
    <definedName name="xx">[42]ESPESOR!$B$21</definedName>
    <definedName name="xxx" localSheetId="6">#REF!</definedName>
    <definedName name="xxx" localSheetId="0">#REF!</definedName>
    <definedName name="xxx" localSheetId="2">#REF!</definedName>
    <definedName name="xxx">#REF!</definedName>
    <definedName name="xxxx" localSheetId="6">#REF!</definedName>
    <definedName name="xxxx" localSheetId="0">#REF!</definedName>
    <definedName name="xxxx" localSheetId="2">#REF!</definedName>
    <definedName name="xxxx">#REF!</definedName>
    <definedName name="xxxxxxxxxxx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6">#REF!</definedName>
    <definedName name="Y" localSheetId="0">#REF!</definedName>
    <definedName name="Y" localSheetId="2">#REF!</definedName>
    <definedName name="Y">#REF!</definedName>
    <definedName name="Y_2" localSheetId="6">#REF!</definedName>
    <definedName name="Y_2" localSheetId="0">#REF!</definedName>
    <definedName name="Y_2" localSheetId="2">#REF!</definedName>
    <definedName name="Y_2">#REF!</definedName>
    <definedName name="YACI" localSheetId="6">#REF!</definedName>
    <definedName name="YACI" localSheetId="0">#REF!</definedName>
    <definedName name="YACI" localSheetId="2">#REF!</definedName>
    <definedName name="YACI">#REF!</definedName>
    <definedName name="Yacimiento">[39]Hoja1!$B$57:$B$65</definedName>
    <definedName name="yak" localSheetId="6">#REF!</definedName>
    <definedName name="yak" localSheetId="0">#REF!</definedName>
    <definedName name="yak" localSheetId="2">#REF!</definedName>
    <definedName name="yak">#REF!</definedName>
    <definedName name="yar" localSheetId="6">#REF!</definedName>
    <definedName name="yar" localSheetId="0">#REF!</definedName>
    <definedName name="yar" localSheetId="2">#REF!</definedName>
    <definedName name="yar">#REF!</definedName>
    <definedName name="Yes_No">'[23]Coef.'!$J$112:$J$113</definedName>
    <definedName name="Z" localSheetId="6">#REF!</definedName>
    <definedName name="Z" localSheetId="0">#REF!</definedName>
    <definedName name="Z" localSheetId="2">#REF!</definedName>
    <definedName name="Z">#REF!</definedName>
    <definedName name="zagz" localSheetId="6">#REF!</definedName>
    <definedName name="zagz" localSheetId="0">#REF!</definedName>
    <definedName name="zagz" localSheetId="2">#REF!</definedName>
    <definedName name="zagz">#REF!</definedName>
    <definedName name="ZAP" localSheetId="6">#REF!</definedName>
    <definedName name="ZAP" localSheetId="0">#REF!</definedName>
    <definedName name="ZAP" localSheetId="2">#REF!</definedName>
    <definedName name="ZAP">#REF!</definedName>
    <definedName name="Zb" localSheetId="0">#REF!</definedName>
    <definedName name="Zb">#REF!</definedName>
    <definedName name="zdgjzfg" localSheetId="0">#REF!</definedName>
    <definedName name="zdgjzfg">#REF!</definedName>
    <definedName name="Zona">[51]Validaciones!$B$51:$B$57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F6" i="12"/>
  <c r="BF2" i="13"/>
  <c r="BD32" i="13" s="1"/>
  <c r="BF32" i="13" s="1"/>
  <c r="BE37" i="13"/>
  <c r="BE36" i="13"/>
  <c r="BE35" i="13"/>
  <c r="BE31" i="13"/>
  <c r="BD31" i="13"/>
  <c r="BE30" i="13"/>
  <c r="BD30" i="13"/>
  <c r="BF30" i="13" s="1"/>
  <c r="BD36" i="13" s="1"/>
  <c r="BF36" i="13" s="1"/>
  <c r="BE29" i="13"/>
  <c r="BE20" i="13"/>
  <c r="BE18" i="13"/>
  <c r="D16" i="2"/>
  <c r="E16" i="2"/>
  <c r="F16" i="2"/>
  <c r="G16" i="2"/>
  <c r="BB2" i="13"/>
  <c r="BA37" i="13"/>
  <c r="BA36" i="13"/>
  <c r="BA35" i="13"/>
  <c r="AZ31" i="13"/>
  <c r="AZ30" i="13"/>
  <c r="BB30" i="13" s="1"/>
  <c r="AZ36" i="13" s="1"/>
  <c r="BB36" i="13" s="1"/>
  <c r="BA29" i="13"/>
  <c r="BA20" i="13"/>
  <c r="AZ19" i="13"/>
  <c r="BB19" i="13" s="1"/>
  <c r="BA18" i="13"/>
  <c r="BA30" i="13"/>
  <c r="AZ32" i="13"/>
  <c r="BB32" i="13" s="1"/>
  <c r="BF31" i="13" l="1"/>
  <c r="BF8" i="13"/>
  <c r="BD17" i="13"/>
  <c r="BF17" i="13" s="1"/>
  <c r="BD14" i="13"/>
  <c r="BF14" i="13" s="1"/>
  <c r="BD18" i="13"/>
  <c r="BF18" i="13" s="1"/>
  <c r="BD19" i="13"/>
  <c r="BF19" i="13" s="1"/>
  <c r="BD12" i="13"/>
  <c r="BD16" i="13"/>
  <c r="BF16" i="13" s="1"/>
  <c r="BD29" i="13"/>
  <c r="BF29" i="13" s="1"/>
  <c r="BD15" i="13"/>
  <c r="BF15" i="13" s="1"/>
  <c r="AZ14" i="13"/>
  <c r="BB14" i="13" s="1"/>
  <c r="AZ18" i="13"/>
  <c r="BB18" i="13" s="1"/>
  <c r="BA31" i="13"/>
  <c r="BB31" i="13" s="1"/>
  <c r="AZ12" i="13"/>
  <c r="BB8" i="13"/>
  <c r="AZ17" i="13"/>
  <c r="BB17" i="13" s="1"/>
  <c r="AZ29" i="13"/>
  <c r="BB29" i="13" s="1"/>
  <c r="AZ16" i="13"/>
  <c r="BB16" i="13" s="1"/>
  <c r="AZ15" i="13"/>
  <c r="BB15" i="13" s="1"/>
  <c r="BD37" i="13" l="1"/>
  <c r="BF37" i="13" s="1"/>
  <c r="BF33" i="13"/>
  <c r="BF34" i="13" s="1"/>
  <c r="BD10" i="13"/>
  <c r="BF10" i="13" s="1"/>
  <c r="BF9" i="13" s="1"/>
  <c r="BD13" i="13"/>
  <c r="BF13" i="13" s="1"/>
  <c r="BF12" i="13"/>
  <c r="BB12" i="13"/>
  <c r="AZ13" i="13"/>
  <c r="BB13" i="13" s="1"/>
  <c r="AZ10" i="13"/>
  <c r="BB10" i="13" s="1"/>
  <c r="BB33" i="13"/>
  <c r="BB34" i="13" s="1"/>
  <c r="AZ37" i="13"/>
  <c r="BB37" i="13" s="1"/>
  <c r="BF27" i="13" l="1"/>
  <c r="BB9" i="13"/>
  <c r="BD22" i="13" l="1"/>
  <c r="BF22" i="13" s="1"/>
  <c r="BD11" i="13"/>
  <c r="BF11" i="13" s="1"/>
  <c r="BD21" i="13"/>
  <c r="BF21" i="13" s="1"/>
  <c r="BD20" i="13"/>
  <c r="BF20" i="13" s="1"/>
  <c r="BB27" i="13"/>
  <c r="BF23" i="13" l="1"/>
  <c r="BD24" i="13" s="1"/>
  <c r="BF24" i="13" s="1"/>
  <c r="AZ22" i="13"/>
  <c r="BB22" i="13" s="1"/>
  <c r="AZ11" i="13"/>
  <c r="BB11" i="13" s="1"/>
  <c r="AZ20" i="13"/>
  <c r="BB20" i="13" s="1"/>
  <c r="AZ21" i="13"/>
  <c r="BB21" i="13" s="1"/>
  <c r="BF25" i="13" l="1"/>
  <c r="BB23" i="13"/>
  <c r="BD35" i="13" l="1"/>
  <c r="BF35" i="13" s="1"/>
  <c r="BF38" i="13" s="1"/>
  <c r="BF40" i="13" s="1"/>
  <c r="AZ24" i="13"/>
  <c r="BB24" i="13" s="1"/>
  <c r="BB25" i="13" s="1"/>
  <c r="BF44" i="13" l="1"/>
  <c r="BF42" i="13"/>
  <c r="AZ35" i="13"/>
  <c r="BB35" i="13" s="1"/>
  <c r="BB38" i="13" s="1"/>
  <c r="BB40" i="13" s="1"/>
  <c r="BB44" i="13" l="1"/>
  <c r="BB42" i="13"/>
  <c r="E6" i="12" l="1"/>
  <c r="J2" i="8"/>
  <c r="D15" i="2"/>
  <c r="E15" i="2"/>
  <c r="F15" i="2"/>
  <c r="G15" i="2"/>
  <c r="AX3" i="13"/>
  <c r="AW31" i="13" s="1"/>
  <c r="AW37" i="13"/>
  <c r="AW36" i="13"/>
  <c r="AW35" i="13"/>
  <c r="AV32" i="13"/>
  <c r="AX32" i="13" s="1"/>
  <c r="AV31" i="13"/>
  <c r="AV30" i="13"/>
  <c r="AW29" i="13"/>
  <c r="AW20" i="13"/>
  <c r="AV19" i="13"/>
  <c r="AX19" i="13" s="1"/>
  <c r="AW18" i="13"/>
  <c r="AV17" i="13"/>
  <c r="AX17" i="13" s="1"/>
  <c r="AV15" i="13"/>
  <c r="AX15" i="13" s="1"/>
  <c r="AX8" i="13"/>
  <c r="AX2" i="13"/>
  <c r="AV29" i="13" s="1"/>
  <c r="AX29" i="13" s="1"/>
  <c r="AT3" i="13"/>
  <c r="I2" i="8"/>
  <c r="E14" i="2"/>
  <c r="F14" i="2"/>
  <c r="G14" i="2"/>
  <c r="AT2" i="13"/>
  <c r="AR15" i="13" s="1"/>
  <c r="AT15" i="13" s="1"/>
  <c r="AS30" i="13"/>
  <c r="AT30" i="13" s="1"/>
  <c r="AR36" i="13" s="1"/>
  <c r="AT36" i="13" s="1"/>
  <c r="AS37" i="13"/>
  <c r="AS36" i="13"/>
  <c r="AS35" i="13"/>
  <c r="AR31" i="13"/>
  <c r="AR30" i="13"/>
  <c r="AS29" i="13"/>
  <c r="AR29" i="13"/>
  <c r="AT29" i="13" s="1"/>
  <c r="AS20" i="13"/>
  <c r="AS18" i="13"/>
  <c r="AR14" i="13"/>
  <c r="AT14" i="13" s="1"/>
  <c r="I4" i="8" l="1"/>
  <c r="I3" i="8"/>
  <c r="AX31" i="13"/>
  <c r="AV37" i="13"/>
  <c r="AX37" i="13" s="1"/>
  <c r="AV16" i="13"/>
  <c r="AX16" i="13" s="1"/>
  <c r="AV12" i="13"/>
  <c r="AW30" i="13"/>
  <c r="AX30" i="13" s="1"/>
  <c r="AV36" i="13" s="1"/>
  <c r="AX36" i="13" s="1"/>
  <c r="AX9" i="13"/>
  <c r="AV10" i="13"/>
  <c r="AX10" i="13" s="1"/>
  <c r="AX27" i="13" s="1"/>
  <c r="AV14" i="13"/>
  <c r="AX14" i="13" s="1"/>
  <c r="AV18" i="13"/>
  <c r="AX18" i="13" s="1"/>
  <c r="AR32" i="13"/>
  <c r="AT32" i="13" s="1"/>
  <c r="AR18" i="13"/>
  <c r="AT18" i="13" s="1"/>
  <c r="AS31" i="13"/>
  <c r="AT31" i="13" s="1"/>
  <c r="AR37" i="13" s="1"/>
  <c r="AT37" i="13" s="1"/>
  <c r="AR19" i="13"/>
  <c r="AT19" i="13" s="1"/>
  <c r="AR12" i="13"/>
  <c r="AR16" i="13"/>
  <c r="AT16" i="13" s="1"/>
  <c r="AT8" i="13"/>
  <c r="AR17" i="13"/>
  <c r="AT17" i="13" s="1"/>
  <c r="AP2" i="13"/>
  <c r="F13" i="2"/>
  <c r="E13" i="2"/>
  <c r="G13" i="2"/>
  <c r="L70" i="13"/>
  <c r="I70" i="13"/>
  <c r="F70" i="13"/>
  <c r="C70" i="13"/>
  <c r="M60" i="13"/>
  <c r="J60" i="13"/>
  <c r="G60" i="13"/>
  <c r="D60" i="13"/>
  <c r="M56" i="13"/>
  <c r="M53" i="13" s="1"/>
  <c r="L73" i="13" s="1"/>
  <c r="J56" i="13"/>
  <c r="G56" i="13"/>
  <c r="D56" i="13"/>
  <c r="AO37" i="13"/>
  <c r="AK37" i="13"/>
  <c r="AG37" i="13"/>
  <c r="AC37" i="13"/>
  <c r="Y37" i="13"/>
  <c r="U37" i="13"/>
  <c r="Q37" i="13"/>
  <c r="M37" i="13"/>
  <c r="I37" i="13"/>
  <c r="E37" i="13"/>
  <c r="L32" i="13"/>
  <c r="N32" i="13" s="1"/>
  <c r="H32" i="13"/>
  <c r="J32" i="13" s="1"/>
  <c r="F32" i="13"/>
  <c r="AO31" i="13"/>
  <c r="AC31" i="13"/>
  <c r="Q31" i="13"/>
  <c r="I31" i="13"/>
  <c r="F31" i="13"/>
  <c r="AO30" i="13"/>
  <c r="AC30" i="13"/>
  <c r="Q30" i="13"/>
  <c r="I30" i="13"/>
  <c r="F30" i="13"/>
  <c r="D36" i="13" s="1"/>
  <c r="AO29" i="13"/>
  <c r="AK29" i="13"/>
  <c r="AG29" i="13"/>
  <c r="AC29" i="13"/>
  <c r="Y29" i="13"/>
  <c r="U29" i="13"/>
  <c r="Q29" i="13"/>
  <c r="M29" i="13"/>
  <c r="L29" i="13"/>
  <c r="I29" i="13"/>
  <c r="H29" i="13"/>
  <c r="E29" i="13"/>
  <c r="F29" i="13" s="1"/>
  <c r="F23" i="13"/>
  <c r="AO20" i="13"/>
  <c r="AK20" i="13"/>
  <c r="AG20" i="13"/>
  <c r="AC20" i="13"/>
  <c r="Y20" i="13"/>
  <c r="U20" i="13"/>
  <c r="Q20" i="13"/>
  <c r="M20" i="13"/>
  <c r="I20" i="13"/>
  <c r="E20" i="13"/>
  <c r="L19" i="13"/>
  <c r="N19" i="13" s="1"/>
  <c r="H19" i="13"/>
  <c r="J19" i="13" s="1"/>
  <c r="F19" i="13"/>
  <c r="AO18" i="13"/>
  <c r="AK18" i="13"/>
  <c r="AG18" i="13"/>
  <c r="AC18" i="13"/>
  <c r="Y18" i="13"/>
  <c r="U18" i="13"/>
  <c r="Q18" i="13"/>
  <c r="M18" i="13"/>
  <c r="L18" i="13"/>
  <c r="N18" i="13" s="1"/>
  <c r="I18" i="13"/>
  <c r="H18" i="13"/>
  <c r="J18" i="13" s="1"/>
  <c r="E18" i="13"/>
  <c r="F18" i="13" s="1"/>
  <c r="L17" i="13"/>
  <c r="N17" i="13" s="1"/>
  <c r="H17" i="13"/>
  <c r="J17" i="13" s="1"/>
  <c r="F17" i="13"/>
  <c r="L16" i="13"/>
  <c r="N16" i="13" s="1"/>
  <c r="H16" i="13"/>
  <c r="J16" i="13" s="1"/>
  <c r="F16" i="13"/>
  <c r="L15" i="13"/>
  <c r="N15" i="13" s="1"/>
  <c r="H15" i="13"/>
  <c r="J15" i="13" s="1"/>
  <c r="F15" i="13"/>
  <c r="L14" i="13"/>
  <c r="N14" i="13" s="1"/>
  <c r="H14" i="13"/>
  <c r="J14" i="13" s="1"/>
  <c r="F14" i="13"/>
  <c r="D13" i="13"/>
  <c r="F13" i="13" s="1"/>
  <c r="L12" i="13"/>
  <c r="N12" i="13" s="1"/>
  <c r="H12" i="13"/>
  <c r="H13" i="13" s="1"/>
  <c r="J13" i="13" s="1"/>
  <c r="F12" i="13"/>
  <c r="D10" i="13"/>
  <c r="F10" i="13" s="1"/>
  <c r="N8" i="13"/>
  <c r="L10" i="13" s="1"/>
  <c r="N10" i="13" s="1"/>
  <c r="J8" i="13"/>
  <c r="H10" i="13" s="1"/>
  <c r="J10" i="13" s="1"/>
  <c r="J9" i="13" s="1"/>
  <c r="AL3" i="13"/>
  <c r="AK30" i="13" s="1"/>
  <c r="AH3" i="13"/>
  <c r="AG31" i="13" s="1"/>
  <c r="V3" i="13"/>
  <c r="U31" i="13" s="1"/>
  <c r="N3" i="13"/>
  <c r="M31" i="13" s="1"/>
  <c r="AN16" i="13"/>
  <c r="AP16" i="13" s="1"/>
  <c r="AX33" i="13" l="1"/>
  <c r="AX34" i="13" s="1"/>
  <c r="AV22" i="13"/>
  <c r="AX22" i="13" s="1"/>
  <c r="AV21" i="13"/>
  <c r="AX21" i="13" s="1"/>
  <c r="AX23" i="13" s="1"/>
  <c r="AV11" i="13"/>
  <c r="AX11" i="13" s="1"/>
  <c r="AV20" i="13"/>
  <c r="AX20" i="13" s="1"/>
  <c r="AV13" i="13"/>
  <c r="AX13" i="13" s="1"/>
  <c r="AX12" i="13"/>
  <c r="AT33" i="13"/>
  <c r="AT34" i="13" s="1"/>
  <c r="AR13" i="13"/>
  <c r="AT13" i="13" s="1"/>
  <c r="AT12" i="13"/>
  <c r="AR10" i="13"/>
  <c r="AT10" i="13" s="1"/>
  <c r="AT9" i="13" s="1"/>
  <c r="J12" i="13"/>
  <c r="G53" i="13"/>
  <c r="F73" i="13" s="1"/>
  <c r="J53" i="13"/>
  <c r="I73" i="13" s="1"/>
  <c r="L13" i="13"/>
  <c r="N13" i="13" s="1"/>
  <c r="U30" i="13"/>
  <c r="J29" i="13"/>
  <c r="H37" i="13" s="1"/>
  <c r="J37" i="13" s="1"/>
  <c r="AK31" i="13"/>
  <c r="Z3" i="13"/>
  <c r="Y31" i="13" s="1"/>
  <c r="N29" i="13"/>
  <c r="L37" i="13" s="1"/>
  <c r="N37" i="13" s="1"/>
  <c r="AJ31" i="13"/>
  <c r="F33" i="13"/>
  <c r="X31" i="13"/>
  <c r="L31" i="13"/>
  <c r="N31" i="13" s="1"/>
  <c r="AF31" i="13"/>
  <c r="AH31" i="13" s="1"/>
  <c r="T31" i="13"/>
  <c r="V31" i="13" s="1"/>
  <c r="AN31" i="13"/>
  <c r="AP31" i="13" s="1"/>
  <c r="H31" i="13"/>
  <c r="J31" i="13" s="1"/>
  <c r="P31" i="13"/>
  <c r="R31" i="13" s="1"/>
  <c r="D37" i="13"/>
  <c r="F37" i="13" s="1"/>
  <c r="AB31" i="13"/>
  <c r="AD31" i="13" s="1"/>
  <c r="G67" i="13"/>
  <c r="G74" i="13" s="1"/>
  <c r="F9" i="13"/>
  <c r="F27" i="13" s="1"/>
  <c r="J67" i="13"/>
  <c r="J74" i="13" s="1"/>
  <c r="J27" i="13"/>
  <c r="M67" i="13"/>
  <c r="M74" i="13" s="1"/>
  <c r="N9" i="13"/>
  <c r="AN14" i="13"/>
  <c r="AP14" i="13" s="1"/>
  <c r="AG30" i="13"/>
  <c r="R2" i="13"/>
  <c r="AN12" i="13"/>
  <c r="AN17" i="13"/>
  <c r="AP17" i="13" s="1"/>
  <c r="AN19" i="13"/>
  <c r="AP19" i="13" s="1"/>
  <c r="AN29" i="13"/>
  <c r="AP29" i="13" s="1"/>
  <c r="M30" i="13"/>
  <c r="Y30" i="13"/>
  <c r="AN15" i="13"/>
  <c r="AP15" i="13" s="1"/>
  <c r="D53" i="13"/>
  <c r="C73" i="13" s="1"/>
  <c r="D67" i="13" s="1"/>
  <c r="D74" i="13" s="1"/>
  <c r="AP8" i="13"/>
  <c r="AN18" i="13"/>
  <c r="AP18" i="13" s="1"/>
  <c r="AN32" i="13"/>
  <c r="AP32" i="13" s="1"/>
  <c r="AV24" i="13" l="1"/>
  <c r="AX24" i="13" s="1"/>
  <c r="AX25" i="13" s="1"/>
  <c r="AT27" i="13"/>
  <c r="AL31" i="13"/>
  <c r="Z31" i="13"/>
  <c r="AO36" i="13"/>
  <c r="I36" i="13"/>
  <c r="U36" i="13"/>
  <c r="AC36" i="13"/>
  <c r="Q36" i="13"/>
  <c r="AK36" i="13"/>
  <c r="E36" i="13"/>
  <c r="F36" i="13" s="1"/>
  <c r="Y36" i="13"/>
  <c r="M36" i="13"/>
  <c r="AG36" i="13"/>
  <c r="Q35" i="13"/>
  <c r="AK35" i="13"/>
  <c r="E35" i="13"/>
  <c r="Y35" i="13"/>
  <c r="M35" i="13"/>
  <c r="AG35" i="13"/>
  <c r="U35" i="13"/>
  <c r="AC35" i="13"/>
  <c r="AO35" i="13"/>
  <c r="I35" i="13"/>
  <c r="AN37" i="13"/>
  <c r="AP37" i="13" s="1"/>
  <c r="P19" i="13"/>
  <c r="R19" i="13" s="1"/>
  <c r="P17" i="13"/>
  <c r="R17" i="13" s="1"/>
  <c r="P12" i="13"/>
  <c r="P14" i="13"/>
  <c r="R14" i="13" s="1"/>
  <c r="P18" i="13"/>
  <c r="R18" i="13" s="1"/>
  <c r="P16" i="13"/>
  <c r="R16" i="13" s="1"/>
  <c r="V2" i="13"/>
  <c r="P32" i="13"/>
  <c r="R32" i="13" s="1"/>
  <c r="P29" i="13"/>
  <c r="R29" i="13" s="1"/>
  <c r="R8" i="13"/>
  <c r="P15" i="13"/>
  <c r="R15" i="13" s="1"/>
  <c r="H20" i="13"/>
  <c r="J20" i="13" s="1"/>
  <c r="H11" i="13"/>
  <c r="J11" i="13" s="1"/>
  <c r="H22" i="13"/>
  <c r="J22" i="13" s="1"/>
  <c r="H21" i="13"/>
  <c r="J21" i="13" s="1"/>
  <c r="D22" i="13"/>
  <c r="F22" i="13" s="1"/>
  <c r="D11" i="13"/>
  <c r="F11" i="13" s="1"/>
  <c r="D24" i="13" s="1"/>
  <c r="F24" i="13" s="1"/>
  <c r="D20" i="13"/>
  <c r="F20" i="13" s="1"/>
  <c r="D21" i="13"/>
  <c r="F21" i="13" s="1"/>
  <c r="N27" i="13"/>
  <c r="AN10" i="13"/>
  <c r="AP10" i="13" s="1"/>
  <c r="AP9" i="13" s="1"/>
  <c r="AN13" i="13"/>
  <c r="AP13" i="13" s="1"/>
  <c r="AP12" i="13"/>
  <c r="AV35" i="13" l="1"/>
  <c r="AX35" i="13" s="1"/>
  <c r="AX38" i="13" s="1"/>
  <c r="AX40" i="13" s="1"/>
  <c r="AR22" i="13"/>
  <c r="AT22" i="13" s="1"/>
  <c r="AR20" i="13"/>
  <c r="AT20" i="13" s="1"/>
  <c r="AR11" i="13"/>
  <c r="AT11" i="13" s="1"/>
  <c r="AR21" i="13"/>
  <c r="AT21" i="13" s="1"/>
  <c r="AP27" i="13"/>
  <c r="P37" i="13"/>
  <c r="R37" i="13" s="1"/>
  <c r="L21" i="13"/>
  <c r="N21" i="13" s="1"/>
  <c r="L22" i="13"/>
  <c r="N22" i="13" s="1"/>
  <c r="L20" i="13"/>
  <c r="N20" i="13" s="1"/>
  <c r="L11" i="13"/>
  <c r="N11" i="13" s="1"/>
  <c r="T18" i="13"/>
  <c r="V18" i="13" s="1"/>
  <c r="T14" i="13"/>
  <c r="V14" i="13" s="1"/>
  <c r="T12" i="13"/>
  <c r="T17" i="13"/>
  <c r="V17" i="13" s="1"/>
  <c r="T16" i="13"/>
  <c r="V16" i="13" s="1"/>
  <c r="T32" i="13"/>
  <c r="V32" i="13" s="1"/>
  <c r="Z2" i="13"/>
  <c r="T29" i="13"/>
  <c r="V29" i="13" s="1"/>
  <c r="T15" i="13"/>
  <c r="V15" i="13" s="1"/>
  <c r="T19" i="13"/>
  <c r="V19" i="13" s="1"/>
  <c r="V8" i="13"/>
  <c r="F25" i="13"/>
  <c r="J23" i="13"/>
  <c r="H24" i="13" s="1"/>
  <c r="J24" i="13" s="1"/>
  <c r="J25" i="13" s="1"/>
  <c r="R12" i="13"/>
  <c r="P13" i="13"/>
  <c r="R13" i="13" s="1"/>
  <c r="P10" i="13"/>
  <c r="R10" i="13" s="1"/>
  <c r="R9" i="13" s="1"/>
  <c r="AX42" i="13" l="1"/>
  <c r="AX44" i="13"/>
  <c r="AT23" i="13"/>
  <c r="AR24" i="13" s="1"/>
  <c r="AT24" i="13" s="1"/>
  <c r="R27" i="13"/>
  <c r="P20" i="13"/>
  <c r="R20" i="13" s="1"/>
  <c r="P22" i="13"/>
  <c r="R22" i="13" s="1"/>
  <c r="P11" i="13"/>
  <c r="R11" i="13" s="1"/>
  <c r="R23" i="13" s="1"/>
  <c r="P21" i="13"/>
  <c r="R21" i="13" s="1"/>
  <c r="H35" i="13"/>
  <c r="J35" i="13" s="1"/>
  <c r="T30" i="13"/>
  <c r="V30" i="13" s="1"/>
  <c r="T36" i="13" s="1"/>
  <c r="V36" i="13" s="1"/>
  <c r="AN30" i="13"/>
  <c r="AP30" i="13" s="1"/>
  <c r="H30" i="13"/>
  <c r="J30" i="13" s="1"/>
  <c r="D35" i="13"/>
  <c r="F35" i="13" s="1"/>
  <c r="F38" i="13" s="1"/>
  <c r="F40" i="13" s="1"/>
  <c r="AB30" i="13"/>
  <c r="AD30" i="13" s="1"/>
  <c r="AB36" i="13" s="1"/>
  <c r="AD36" i="13" s="1"/>
  <c r="P30" i="13"/>
  <c r="R30" i="13" s="1"/>
  <c r="AJ30" i="13"/>
  <c r="AL30" i="13" s="1"/>
  <c r="AJ36" i="13" s="1"/>
  <c r="AL36" i="13" s="1"/>
  <c r="X30" i="13"/>
  <c r="Z30" i="13" s="1"/>
  <c r="X36" i="13" s="1"/>
  <c r="Z36" i="13" s="1"/>
  <c r="L30" i="13"/>
  <c r="N30" i="13" s="1"/>
  <c r="AF30" i="13"/>
  <c r="AH30" i="13" s="1"/>
  <c r="AF36" i="13" s="1"/>
  <c r="AH36" i="13" s="1"/>
  <c r="F47" i="13"/>
  <c r="T10" i="13"/>
  <c r="V10" i="13" s="1"/>
  <c r="V9" i="13" s="1"/>
  <c r="T13" i="13"/>
  <c r="V13" i="13" s="1"/>
  <c r="V12" i="13"/>
  <c r="AN20" i="13"/>
  <c r="AP20" i="13" s="1"/>
  <c r="AN11" i="13"/>
  <c r="AP11" i="13" s="1"/>
  <c r="AN22" i="13"/>
  <c r="AP22" i="13" s="1"/>
  <c r="AN21" i="13"/>
  <c r="AP21" i="13" s="1"/>
  <c r="T37" i="13"/>
  <c r="V37" i="13" s="1"/>
  <c r="N23" i="13"/>
  <c r="X16" i="13"/>
  <c r="Z16" i="13" s="1"/>
  <c r="X32" i="13"/>
  <c r="Z32" i="13" s="1"/>
  <c r="X29" i="13"/>
  <c r="Z29" i="13" s="1"/>
  <c r="AD2" i="13"/>
  <c r="X15" i="13"/>
  <c r="Z15" i="13" s="1"/>
  <c r="X19" i="13"/>
  <c r="Z19" i="13" s="1"/>
  <c r="X18" i="13"/>
  <c r="Z18" i="13" s="1"/>
  <c r="X17" i="13"/>
  <c r="Z17" i="13" s="1"/>
  <c r="X12" i="13"/>
  <c r="Z8" i="13"/>
  <c r="X14" i="13"/>
  <c r="Z14" i="13" s="1"/>
  <c r="AT25" i="13" l="1"/>
  <c r="V33" i="13"/>
  <c r="F44" i="13"/>
  <c r="F42" i="13"/>
  <c r="P36" i="13"/>
  <c r="R36" i="13" s="1"/>
  <c r="R33" i="13"/>
  <c r="X10" i="13"/>
  <c r="Z10" i="13" s="1"/>
  <c r="Z9" i="13" s="1"/>
  <c r="AP23" i="13"/>
  <c r="AN24" i="13" s="1"/>
  <c r="AP24" i="13" s="1"/>
  <c r="AP25" i="13" s="1"/>
  <c r="L24" i="13"/>
  <c r="N24" i="13" s="1"/>
  <c r="N25" i="13" s="1"/>
  <c r="P24" i="13"/>
  <c r="R24" i="13" s="1"/>
  <c r="R25" i="13" s="1"/>
  <c r="L36" i="13"/>
  <c r="N36" i="13" s="1"/>
  <c r="N33" i="13"/>
  <c r="AN36" i="13"/>
  <c r="AP36" i="13" s="1"/>
  <c r="AP33" i="13"/>
  <c r="X13" i="13"/>
  <c r="Z13" i="13" s="1"/>
  <c r="Z12" i="13"/>
  <c r="AB15" i="13"/>
  <c r="AD15" i="13" s="1"/>
  <c r="AH2" i="13"/>
  <c r="AB18" i="13"/>
  <c r="AD18" i="13" s="1"/>
  <c r="AB19" i="13"/>
  <c r="AD19" i="13" s="1"/>
  <c r="AB17" i="13"/>
  <c r="AD17" i="13" s="1"/>
  <c r="AB12" i="13"/>
  <c r="AB14" i="13"/>
  <c r="AD14" i="13" s="1"/>
  <c r="AD8" i="13"/>
  <c r="AB29" i="13"/>
  <c r="AD29" i="13" s="1"/>
  <c r="AB16" i="13"/>
  <c r="AD16" i="13" s="1"/>
  <c r="AB32" i="13"/>
  <c r="AD32" i="13" s="1"/>
  <c r="V27" i="13"/>
  <c r="H36" i="13"/>
  <c r="J36" i="13" s="1"/>
  <c r="J38" i="13" s="1"/>
  <c r="J33" i="13"/>
  <c r="X37" i="13"/>
  <c r="Z37" i="13" s="1"/>
  <c r="Z33" i="13"/>
  <c r="Z34" i="13" s="1"/>
  <c r="AR35" i="13" l="1"/>
  <c r="AT35" i="13" s="1"/>
  <c r="AT38" i="13" s="1"/>
  <c r="AT40" i="13" s="1"/>
  <c r="D14" i="2" s="1"/>
  <c r="R34" i="13"/>
  <c r="P35" i="13"/>
  <c r="R35" i="13" s="1"/>
  <c r="R38" i="13" s="1"/>
  <c r="R40" i="13" s="1"/>
  <c r="S25" i="13"/>
  <c r="L35" i="13"/>
  <c r="N35" i="13" s="1"/>
  <c r="N38" i="13" s="1"/>
  <c r="N40" i="13" s="1"/>
  <c r="O25" i="13"/>
  <c r="N34" i="13"/>
  <c r="O33" i="13"/>
  <c r="AN35" i="13"/>
  <c r="AP35" i="13" s="1"/>
  <c r="AP38" i="13" s="1"/>
  <c r="AP40" i="13" s="1"/>
  <c r="D13" i="2" s="1"/>
  <c r="AL2" i="13"/>
  <c r="AF19" i="13"/>
  <c r="AH19" i="13" s="1"/>
  <c r="AF17" i="13"/>
  <c r="AH17" i="13" s="1"/>
  <c r="AF12" i="13"/>
  <c r="AF14" i="13"/>
  <c r="AH14" i="13" s="1"/>
  <c r="AF29" i="13"/>
  <c r="AH29" i="13" s="1"/>
  <c r="AH8" i="13"/>
  <c r="AF16" i="13"/>
  <c r="AH16" i="13" s="1"/>
  <c r="AF18" i="13"/>
  <c r="AH18" i="13" s="1"/>
  <c r="AF15" i="13"/>
  <c r="AH15" i="13" s="1"/>
  <c r="AF32" i="13"/>
  <c r="AH32" i="13" s="1"/>
  <c r="Z27" i="13"/>
  <c r="AB10" i="13"/>
  <c r="AD10" i="13" s="1"/>
  <c r="AD9" i="13" s="1"/>
  <c r="V34" i="13"/>
  <c r="AD33" i="13"/>
  <c r="AD34" i="13" s="1"/>
  <c r="AB37" i="13"/>
  <c r="AD37" i="13" s="1"/>
  <c r="T22" i="13"/>
  <c r="V22" i="13" s="1"/>
  <c r="T11" i="13"/>
  <c r="V11" i="13" s="1"/>
  <c r="T20" i="13"/>
  <c r="V20" i="13" s="1"/>
  <c r="T21" i="13"/>
  <c r="V21" i="13" s="1"/>
  <c r="J34" i="13"/>
  <c r="J40" i="13"/>
  <c r="AD12" i="13"/>
  <c r="AB13" i="13"/>
  <c r="AD13" i="13" s="1"/>
  <c r="AT44" i="13" l="1"/>
  <c r="AT42" i="13"/>
  <c r="N42" i="13"/>
  <c r="N44" i="13"/>
  <c r="AF37" i="13"/>
  <c r="AH37" i="13" s="1"/>
  <c r="AH33" i="13"/>
  <c r="AH34" i="13" s="1"/>
  <c r="V23" i="13"/>
  <c r="T24" i="13" s="1"/>
  <c r="V24" i="13" s="1"/>
  <c r="V25" i="13" s="1"/>
  <c r="X11" i="13"/>
  <c r="Z11" i="13" s="1"/>
  <c r="X21" i="13"/>
  <c r="Z21" i="13" s="1"/>
  <c r="X20" i="13"/>
  <c r="Z20" i="13" s="1"/>
  <c r="X22" i="13"/>
  <c r="Z22" i="13" s="1"/>
  <c r="AH12" i="13"/>
  <c r="AF13" i="13"/>
  <c r="AH13" i="13" s="1"/>
  <c r="J42" i="13"/>
  <c r="J44" i="13"/>
  <c r="AP44" i="13"/>
  <c r="R42" i="13"/>
  <c r="R44" i="13"/>
  <c r="AF10" i="13"/>
  <c r="AH10" i="13" s="1"/>
  <c r="AH9" i="13" s="1"/>
  <c r="AD27" i="13"/>
  <c r="AJ29" i="13"/>
  <c r="AL29" i="13" s="1"/>
  <c r="AJ14" i="13"/>
  <c r="AL14" i="13" s="1"/>
  <c r="AJ19" i="13"/>
  <c r="AL19" i="13" s="1"/>
  <c r="AJ16" i="13"/>
  <c r="AL16" i="13" s="1"/>
  <c r="AL8" i="13"/>
  <c r="AJ32" i="13"/>
  <c r="AL32" i="13" s="1"/>
  <c r="AJ18" i="13"/>
  <c r="AL18" i="13" s="1"/>
  <c r="AJ15" i="13"/>
  <c r="AL15" i="13" s="1"/>
  <c r="AJ17" i="13"/>
  <c r="AL17" i="13" s="1"/>
  <c r="AJ12" i="13"/>
  <c r="T35" i="13" l="1"/>
  <c r="V35" i="13" s="1"/>
  <c r="V38" i="13" s="1"/>
  <c r="V40" i="13" s="1"/>
  <c r="AB21" i="13"/>
  <c r="AD21" i="13" s="1"/>
  <c r="AB20" i="13"/>
  <c r="AD20" i="13" s="1"/>
  <c r="AB22" i="13"/>
  <c r="AD22" i="13" s="1"/>
  <c r="AB11" i="13"/>
  <c r="AD11" i="13" s="1"/>
  <c r="AJ13" i="13"/>
  <c r="AL13" i="13" s="1"/>
  <c r="AL12" i="13"/>
  <c r="AJ37" i="13"/>
  <c r="AL37" i="13" s="1"/>
  <c r="AL33" i="13"/>
  <c r="Z23" i="13"/>
  <c r="AH27" i="13"/>
  <c r="AJ10" i="13"/>
  <c r="AL10" i="13" s="1"/>
  <c r="AL9" i="13" s="1"/>
  <c r="X24" i="13" l="1"/>
  <c r="Z24" i="13" s="1"/>
  <c r="Z25" i="13" s="1"/>
  <c r="AL34" i="13"/>
  <c r="AP34" i="13"/>
  <c r="AL27" i="13"/>
  <c r="AF21" i="13"/>
  <c r="AH21" i="13" s="1"/>
  <c r="AF22" i="13"/>
  <c r="AH22" i="13" s="1"/>
  <c r="AF11" i="13"/>
  <c r="AH11" i="13" s="1"/>
  <c r="AF20" i="13"/>
  <c r="AH20" i="13" s="1"/>
  <c r="AD23" i="13"/>
  <c r="V42" i="13"/>
  <c r="V44" i="13"/>
  <c r="X35" i="13" l="1"/>
  <c r="Z35" i="13" s="1"/>
  <c r="Z38" i="13" s="1"/>
  <c r="Z40" i="13" s="1"/>
  <c r="AJ22" i="13"/>
  <c r="AL22" i="13" s="1"/>
  <c r="AJ11" i="13"/>
  <c r="AL11" i="13" s="1"/>
  <c r="AJ20" i="13"/>
  <c r="AL20" i="13" s="1"/>
  <c r="AJ21" i="13"/>
  <c r="AL21" i="13" s="1"/>
  <c r="AB24" i="13"/>
  <c r="AD24" i="13" s="1"/>
  <c r="AD25" i="13" s="1"/>
  <c r="AH23" i="13"/>
  <c r="AF24" i="13" s="1"/>
  <c r="AH24" i="13" s="1"/>
  <c r="AB35" i="13" l="1"/>
  <c r="AD35" i="13" s="1"/>
  <c r="AD38" i="13" s="1"/>
  <c r="AD40" i="13" s="1"/>
  <c r="Z44" i="13"/>
  <c r="Z51" i="13"/>
  <c r="Z42" i="13"/>
  <c r="AL23" i="13"/>
  <c r="AH25" i="13"/>
  <c r="AD44" i="13" l="1"/>
  <c r="AE40" i="13"/>
  <c r="AD42" i="13"/>
  <c r="AJ24" i="13"/>
  <c r="AL24" i="13" s="1"/>
  <c r="AL25" i="13" s="1"/>
  <c r="AF35" i="13"/>
  <c r="AH35" i="13" s="1"/>
  <c r="AH38" i="13" s="1"/>
  <c r="AH40" i="13" s="1"/>
  <c r="AH44" i="13" l="1"/>
  <c r="AH42" i="13"/>
  <c r="AH46" i="13"/>
  <c r="AJ35" i="13"/>
  <c r="AL35" i="13" s="1"/>
  <c r="AL38" i="13" s="1"/>
  <c r="AL40" i="13" s="1"/>
  <c r="AL44" i="13" l="1"/>
  <c r="AL42" i="13"/>
  <c r="AP42" i="13"/>
  <c r="C7" i="12" l="1"/>
  <c r="B4" i="12"/>
  <c r="F7" i="12" s="1"/>
  <c r="E9" i="12" l="1"/>
  <c r="E7" i="12"/>
  <c r="F9" i="12" l="1"/>
  <c r="F8" i="12"/>
  <c r="E8" i="12"/>
  <c r="E12" i="2"/>
  <c r="G12" i="2"/>
  <c r="G11" i="2" l="1"/>
  <c r="E11" i="2"/>
  <c r="E10" i="2"/>
  <c r="G10" i="2"/>
  <c r="E4" i="2" l="1"/>
  <c r="G9" i="2" l="1"/>
  <c r="E9" i="2" l="1"/>
  <c r="E6" i="2" l="1"/>
  <c r="G8" i="2"/>
  <c r="B8" i="6"/>
  <c r="E8" i="2"/>
  <c r="E7" i="2"/>
  <c r="E8" i="8" l="1"/>
  <c r="G8" i="8" s="1"/>
  <c r="D8" i="8"/>
  <c r="F8" i="8" s="1"/>
  <c r="H3" i="2"/>
  <c r="B6" i="6"/>
  <c r="E5" i="2"/>
  <c r="H17" i="2" l="1"/>
  <c r="H16" i="2"/>
  <c r="H15" i="2"/>
  <c r="H13" i="2"/>
  <c r="H14" i="2"/>
  <c r="H12" i="2"/>
  <c r="H11" i="2"/>
  <c r="H10" i="2"/>
  <c r="H9" i="2"/>
  <c r="H8" i="2"/>
  <c r="B3" i="6"/>
  <c r="G7" i="2"/>
  <c r="G6" i="2"/>
  <c r="B7" i="6"/>
  <c r="B4" i="6"/>
  <c r="B5" i="6"/>
  <c r="F17" i="8" l="1"/>
  <c r="D17" i="8" s="1"/>
  <c r="G17" i="8"/>
  <c r="E17" i="8" s="1"/>
  <c r="G15" i="8"/>
  <c r="E15" i="8" s="1"/>
  <c r="F15" i="8"/>
  <c r="D15" i="8" s="1"/>
  <c r="F16" i="8"/>
  <c r="D16" i="8" s="1"/>
  <c r="G16" i="8"/>
  <c r="E16" i="8" s="1"/>
  <c r="F18" i="8"/>
  <c r="D18" i="8" s="1"/>
  <c r="J3" i="8" s="1"/>
  <c r="G18" i="8"/>
  <c r="E18" i="8" s="1"/>
  <c r="J4" i="8" s="1"/>
  <c r="F14" i="8"/>
  <c r="G14" i="8"/>
  <c r="D19" i="8"/>
  <c r="D20" i="8" s="1"/>
  <c r="E19" i="8"/>
  <c r="E20" i="8" s="1"/>
  <c r="F20" i="8"/>
  <c r="G20" i="8"/>
  <c r="F13" i="8"/>
  <c r="D13" i="8" s="1"/>
  <c r="D14" i="8" s="1"/>
  <c r="G13" i="8"/>
  <c r="E13" i="8" s="1"/>
  <c r="E14" i="8" s="1"/>
  <c r="F12" i="8"/>
  <c r="D12" i="8" s="1"/>
  <c r="G12" i="8"/>
  <c r="E12" i="8" s="1"/>
  <c r="F11" i="8"/>
  <c r="G11" i="8"/>
  <c r="H7" i="2"/>
  <c r="H5" i="2"/>
  <c r="D10" i="8" l="1"/>
  <c r="D11" i="8" s="1"/>
  <c r="E10" i="8"/>
  <c r="E11" i="8" s="1"/>
  <c r="B10" i="4"/>
  <c r="K4" i="8" l="1"/>
  <c r="K3" i="8"/>
  <c r="K5" i="8" l="1"/>
  <c r="L4" i="8" s="1"/>
  <c r="L3" i="8" l="1"/>
</calcChain>
</file>

<file path=xl/sharedStrings.xml><?xml version="1.0" encoding="utf-8"?>
<sst xmlns="http://schemas.openxmlformats.org/spreadsheetml/2006/main" count="229" uniqueCount="108">
  <si>
    <t>Fecha</t>
  </si>
  <si>
    <t>Ítem 1 y 2 SE</t>
  </si>
  <si>
    <t>Aumento REM</t>
  </si>
  <si>
    <t>Aumento NO REM</t>
  </si>
  <si>
    <t>$Valor</t>
  </si>
  <si>
    <t>Cantidad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</si>
  <si>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</si>
  <si>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</si>
  <si>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</si>
  <si>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</si>
  <si>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</si>
  <si>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</si>
  <si>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</si>
  <si>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</si>
  <si>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</si>
  <si>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</si>
  <si>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</si>
  <si>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</si>
  <si>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</si>
  <si>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</si>
  <si>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</si>
  <si>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</si>
  <si>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</si>
  <si>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</si>
  <si>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</si>
  <si>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</si>
  <si>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</si>
  <si>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</si>
  <si>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</si>
  <si>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</si>
  <si>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</si>
  <si>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</si>
  <si>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</si>
  <si>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</si>
  <si>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</si>
  <si>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</si>
  <si>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</si>
  <si>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</si>
  <si>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</si>
  <si>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</si>
  <si>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IPIM NG</t>
  </si>
  <si>
    <t>Indec</t>
  </si>
  <si>
    <t>GO G3 s/Imp</t>
  </si>
  <si>
    <t>Estación de servicio la cordiellera. Gasoil Grado 3 precio s/imp</t>
  </si>
  <si>
    <t>Base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</si>
  <si>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</si>
  <si>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</si>
  <si>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</si>
  <si>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</si>
  <si>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</si>
  <si>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</si>
  <si>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</si>
  <si>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</si>
  <si>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</si>
  <si>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</si>
  <si>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</si>
  <si>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</si>
  <si>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</si>
  <si>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</si>
  <si>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</si>
  <si>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</si>
  <si>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</si>
  <si>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</si>
  <si>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</si>
  <si>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</si>
  <si>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</si>
  <si>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</si>
  <si>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</si>
  <si>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</si>
  <si>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</si>
  <si>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</si>
  <si>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Periodo Certificado</t>
  </si>
  <si>
    <t>IPIM (n-2)</t>
  </si>
  <si>
    <t>Base jun-22</t>
  </si>
  <si>
    <t>Tarifas certificadas</t>
  </si>
  <si>
    <t>Ítem1</t>
  </si>
  <si>
    <t>Ítem2</t>
  </si>
  <si>
    <t>Atención integral de Punto en Tto [ARS/punto-mes]</t>
  </si>
  <si>
    <t>Servicio de Batch a pozo [ARS/punto-mes]</t>
  </si>
  <si>
    <t>Variación [%]</t>
  </si>
  <si>
    <t>Gatillo</t>
  </si>
  <si>
    <t>Descripción de Tarifas</t>
  </si>
  <si>
    <t>Divisor K (IIBB+DyC)</t>
  </si>
  <si>
    <t>Cliente</t>
  </si>
  <si>
    <t>Afectación</t>
  </si>
  <si>
    <t>SE</t>
  </si>
  <si>
    <t>Se pago ARS</t>
  </si>
  <si>
    <t>Se debe ARS</t>
  </si>
  <si>
    <t>Tarifas Ajustadas con FA</t>
  </si>
  <si>
    <t>MO Mgue</t>
  </si>
  <si>
    <t>GO (n-1)</t>
  </si>
  <si>
    <t>No supera gatillo del 7%</t>
  </si>
  <si>
    <t>MO</t>
  </si>
  <si>
    <t>IPIM</t>
  </si>
  <si>
    <t>GO</t>
  </si>
  <si>
    <t>USD</t>
  </si>
  <si>
    <t>Indice</t>
  </si>
  <si>
    <t>USD Vta Publico (último día hábil del mes n-1)</t>
  </si>
  <si>
    <t>Estación Servicentro Malargue S.A. Gasoil Grado 3 precio s/imp</t>
  </si>
  <si>
    <t>Provincia</t>
  </si>
  <si>
    <t>Mgue</t>
  </si>
  <si>
    <t>feb-mar</t>
  </si>
  <si>
    <t>CONTRIB SINDICAL 148.000 (abr=1er cuota - NovMay=2da cuota)</t>
  </si>
  <si>
    <t>mar-abr</t>
  </si>
  <si>
    <t>Valor venta USD Divisa, último día hábil</t>
  </si>
  <si>
    <t>abr-may</t>
  </si>
  <si>
    <t>+/- 7%</t>
  </si>
  <si>
    <t>Tarifas a certificar abr-may24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</si>
</sst>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 ;[Red]\-#,##0\ "/>
    <numFmt numFmtId="168" formatCode="_-* #,##0.000\ _€_-;\-* #,##0.000\ _€_-;_-* &quot;-&quot;??\ _€_-;_-@_-"/>
    <numFmt numFmtId="169" formatCode="_ &quot;$&quot;\ * #,##0.00_ ;_ &quot;$&quot;\ * \-#,##0.00_ ;_ &quot;$&quot;\ * &quot;-&quot;??_ ;_ @_ "/>
    <numFmt numFmtId="170" formatCode="_ * #,##0.00_ ;_ * \-#,##0.00_ ;_ * &quot;-&quot;??_ ;_ @_ "/>
    <numFmt numFmtId="171" formatCode="_ [$€-2]\ * #,##0.00_ ;_ [$€-2]\ * \-#,##0.00_ ;_ [$€-2]\ * &quot;-&quot;??_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Exo"/>
    </font>
    <font>
      <b/>
      <sz val="11"/>
      <color theme="0"/>
      <name val="Calibri"/>
      <family val="2"/>
      <scheme val="minor"/>
    </font>
    <font>
      <b/>
      <sz val="10"/>
      <color theme="1"/>
      <name val="Exo"/>
    </font>
    <font>
      <b/>
      <sz val="10"/>
      <color theme="0"/>
      <name val="Ex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7" fillId="17" borderId="24" applyNumberFormat="0" applyAlignment="0" applyProtection="0"/>
    <xf numFmtId="0" fontId="18" fillId="18" borderId="25" applyNumberFormat="0" applyAlignment="0" applyProtection="0"/>
    <xf numFmtId="0" fontId="19" fillId="18" borderId="24" applyNumberFormat="0" applyAlignment="0" applyProtection="0"/>
    <xf numFmtId="0" fontId="20" fillId="0" borderId="26" applyNumberFormat="0" applyFill="0" applyAlignment="0" applyProtection="0"/>
    <xf numFmtId="0" fontId="5" fillId="19" borderId="27" applyNumberFormat="0" applyAlignment="0" applyProtection="0"/>
    <xf numFmtId="0" fontId="21" fillId="0" borderId="0" applyNumberFormat="0" applyFill="0" applyBorder="0" applyAlignment="0" applyProtection="0"/>
    <xf numFmtId="0" fontId="1" fillId="20" borderId="28" applyNumberFormat="0" applyFont="0" applyAlignment="0" applyProtection="0"/>
    <xf numFmtId="0" fontId="22" fillId="0" borderId="0" applyNumberFormat="0" applyFill="0" applyBorder="0" applyAlignment="0" applyProtection="0"/>
    <xf numFmtId="0" fontId="13" fillId="0" borderId="29" applyNumberFormat="0" applyFill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3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40" borderId="0" applyNumberFormat="0" applyBorder="0" applyAlignment="0" applyProtection="0"/>
    <xf numFmtId="0" fontId="23" fillId="44" borderId="0" applyNumberFormat="0" applyBorder="0" applyAlignment="0" applyProtection="0"/>
    <xf numFmtId="0" fontId="26" fillId="0" borderId="30" applyNumberFormat="0" applyFill="0" applyAlignment="0" applyProtection="0"/>
    <xf numFmtId="171" fontId="2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0" fontId="24" fillId="0" borderId="0" applyFont="0" applyFill="0" applyBorder="0" applyAlignment="0" applyProtection="0"/>
    <xf numFmtId="164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8" fillId="16" borderId="0" applyNumberFormat="0" applyBorder="0" applyAlignment="0" applyProtection="0"/>
    <xf numFmtId="0" fontId="25" fillId="0" borderId="0"/>
    <xf numFmtId="0" fontId="29" fillId="0" borderId="0"/>
    <xf numFmtId="0" fontId="25" fillId="0" borderId="0"/>
    <xf numFmtId="3" fontId="25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30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0" fontId="0" fillId="0" borderId="1" xfId="0" applyBorder="1"/>
    <xf numFmtId="0" fontId="0" fillId="0" borderId="0" xfId="0" applyAlignment="1">
      <alignment horizontal="center" vertical="center" wrapText="1"/>
    </xf>
    <xf numFmtId="17" fontId="0" fillId="0" borderId="1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7" fontId="0" fillId="10" borderId="1" xfId="0" applyNumberFormat="1" applyFill="1" applyBorder="1"/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/>
    <xf numFmtId="0" fontId="4" fillId="0" borderId="0" xfId="0" applyFont="1" applyAlignment="1">
      <alignment horizontal="center" wrapText="1"/>
    </xf>
    <xf numFmtId="0" fontId="5" fillId="12" borderId="1" xfId="0" applyFont="1" applyFill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3" fontId="6" fillId="0" borderId="0" xfId="1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7" fillId="13" borderId="2" xfId="0" applyFont="1" applyFill="1" applyBorder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10" fontId="8" fillId="0" borderId="0" xfId="0" applyNumberFormat="1" applyFont="1"/>
    <xf numFmtId="17" fontId="8" fillId="2" borderId="1" xfId="0" applyNumberFormat="1" applyFont="1" applyFill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43" fontId="8" fillId="0" borderId="5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43" fontId="8" fillId="3" borderId="5" xfId="0" applyNumberFormat="1" applyFont="1" applyFill="1" applyBorder="1" applyAlignment="1">
      <alignment horizontal="center" vertical="center"/>
    </xf>
    <xf numFmtId="10" fontId="8" fillId="0" borderId="5" xfId="1" applyNumberFormat="1" applyFont="1" applyBorder="1" applyAlignment="1">
      <alignment horizontal="center" vertical="center"/>
    </xf>
    <xf numFmtId="0" fontId="8" fillId="0" borderId="6" xfId="0" applyFont="1" applyBorder="1"/>
    <xf numFmtId="43" fontId="8" fillId="0" borderId="6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43" fontId="9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3" fontId="8" fillId="0" borderId="1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0" fontId="8" fillId="0" borderId="8" xfId="0" applyFont="1" applyBorder="1"/>
    <xf numFmtId="43" fontId="8" fillId="0" borderId="8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43" fontId="9" fillId="4" borderId="1" xfId="0" applyNumberFormat="1" applyFont="1" applyFill="1" applyBorder="1"/>
    <xf numFmtId="0" fontId="9" fillId="5" borderId="9" xfId="0" applyFont="1" applyFill="1" applyBorder="1"/>
    <xf numFmtId="0" fontId="9" fillId="5" borderId="10" xfId="0" applyFont="1" applyFill="1" applyBorder="1"/>
    <xf numFmtId="0" fontId="9" fillId="5" borderId="10" xfId="0" applyFont="1" applyFill="1" applyBorder="1" applyAlignment="1">
      <alignment horizontal="center" vertical="center"/>
    </xf>
    <xf numFmtId="43" fontId="9" fillId="5" borderId="1" xfId="0" applyNumberFormat="1" applyFont="1" applyFill="1" applyBorder="1"/>
    <xf numFmtId="10" fontId="8" fillId="0" borderId="0" xfId="1" applyNumberFormat="1" applyFont="1"/>
    <xf numFmtId="10" fontId="8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0" fillId="0" borderId="11" xfId="0" applyFont="1" applyBorder="1"/>
    <xf numFmtId="0" fontId="10" fillId="0" borderId="4" xfId="0" applyFont="1" applyBorder="1"/>
    <xf numFmtId="0" fontId="12" fillId="7" borderId="11" xfId="0" applyFont="1" applyFill="1" applyBorder="1"/>
    <xf numFmtId="10" fontId="12" fillId="7" borderId="13" xfId="0" applyNumberFormat="1" applyFont="1" applyFill="1" applyBorder="1"/>
    <xf numFmtId="10" fontId="12" fillId="7" borderId="14" xfId="0" applyNumberFormat="1" applyFont="1" applyFill="1" applyBorder="1"/>
    <xf numFmtId="0" fontId="10" fillId="0" borderId="0" xfId="0" applyFont="1"/>
    <xf numFmtId="0" fontId="10" fillId="0" borderId="15" xfId="0" applyFont="1" applyBorder="1" applyProtection="1">
      <protection locked="0"/>
    </xf>
    <xf numFmtId="10" fontId="10" fillId="8" borderId="16" xfId="0" applyNumberFormat="1" applyFont="1" applyFill="1" applyBorder="1" applyProtection="1">
      <protection locked="0"/>
    </xf>
    <xf numFmtId="0" fontId="10" fillId="0" borderId="17" xfId="0" applyFont="1" applyBorder="1" applyProtection="1">
      <protection locked="0"/>
    </xf>
    <xf numFmtId="0" fontId="10" fillId="0" borderId="4" xfId="0" applyFont="1" applyBorder="1" applyProtection="1">
      <protection locked="0"/>
    </xf>
    <xf numFmtId="0" fontId="10" fillId="0" borderId="18" xfId="0" applyFont="1" applyBorder="1" applyProtection="1">
      <protection locked="0"/>
    </xf>
    <xf numFmtId="10" fontId="10" fillId="8" borderId="19" xfId="0" applyNumberFormat="1" applyFont="1" applyFill="1" applyBorder="1" applyProtection="1">
      <protection locked="0"/>
    </xf>
    <xf numFmtId="0" fontId="10" fillId="0" borderId="20" xfId="0" applyFont="1" applyBorder="1" applyProtection="1">
      <protection locked="0"/>
    </xf>
    <xf numFmtId="0" fontId="10" fillId="0" borderId="20" xfId="0" applyFont="1" applyBorder="1" applyAlignment="1" applyProtection="1">
      <alignment horizontal="left" indent="1"/>
      <protection locked="0"/>
    </xf>
    <xf numFmtId="0" fontId="12" fillId="7" borderId="10" xfId="0" applyFont="1" applyFill="1" applyBorder="1"/>
    <xf numFmtId="10" fontId="12" fillId="7" borderId="9" xfId="0" applyNumberFormat="1" applyFont="1" applyFill="1" applyBorder="1"/>
    <xf numFmtId="10" fontId="12" fillId="7" borderId="12" xfId="0" applyNumberFormat="1" applyFont="1" applyFill="1" applyBorder="1"/>
    <xf numFmtId="0" fontId="10" fillId="0" borderId="0" xfId="0" applyFont="1" applyProtection="1">
      <protection locked="0"/>
    </xf>
    <xf numFmtId="0" fontId="10" fillId="0" borderId="20" xfId="0" applyFont="1" applyBorder="1" applyAlignment="1">
      <alignment horizontal="left"/>
    </xf>
    <xf numFmtId="10" fontId="10" fillId="9" borderId="19" xfId="0" applyNumberFormat="1" applyFont="1" applyFill="1" applyBorder="1" applyProtection="1">
      <protection locked="0"/>
    </xf>
    <xf numFmtId="10" fontId="10" fillId="8" borderId="1" xfId="0" applyNumberFormat="1" applyFont="1" applyFill="1" applyBorder="1" applyProtection="1">
      <protection locked="0"/>
    </xf>
    <xf numFmtId="17" fontId="0" fillId="0" borderId="1" xfId="0" applyNumberFormat="1" applyFill="1" applyBorder="1"/>
    <xf numFmtId="3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4" fontId="8" fillId="0" borderId="0" xfId="0" applyNumberFormat="1" applyFont="1"/>
    <xf numFmtId="2" fontId="8" fillId="0" borderId="0" xfId="0" applyNumberFormat="1" applyFont="1"/>
    <xf numFmtId="168" fontId="8" fillId="0" borderId="0" xfId="0" applyNumberFormat="1" applyFont="1"/>
    <xf numFmtId="2" fontId="13" fillId="0" borderId="1" xfId="0" applyNumberFormat="1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7" fontId="0" fillId="0" borderId="1" xfId="0" applyNumberFormat="1" applyFont="1" applyBorder="1"/>
    <xf numFmtId="17" fontId="0" fillId="0" borderId="1" xfId="0" applyNumberFormat="1" applyFont="1" applyFill="1" applyBorder="1"/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/>
    <xf numFmtId="3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7" fontId="7" fillId="13" borderId="2" xfId="0" applyNumberFormat="1" applyFont="1" applyFill="1" applyBorder="1" applyAlignment="1">
      <alignment horizontal="center" vertical="center" wrapText="1"/>
    </xf>
    <xf numFmtId="17" fontId="7" fillId="13" borderId="2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166" fontId="2" fillId="0" borderId="0" xfId="0" applyNumberFormat="1" applyFont="1"/>
    <xf numFmtId="0" fontId="0" fillId="0" borderId="1" xfId="0" applyBorder="1" applyAlignment="1"/>
    <xf numFmtId="0" fontId="4" fillId="0" borderId="0" xfId="0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3" fontId="6" fillId="1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45" borderId="1" xfId="0" applyFont="1" applyFill="1" applyBorder="1" applyAlignment="1">
      <alignment horizontal="center" vertical="center" wrapText="1"/>
    </xf>
    <xf numFmtId="0" fontId="5" fillId="4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8" fillId="3" borderId="0" xfId="0" applyNumberFormat="1" applyFont="1" applyFill="1"/>
    <xf numFmtId="3" fontId="6" fillId="3" borderId="1" xfId="0" applyNumberFormat="1" applyFont="1" applyFill="1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3" fontId="31" fillId="0" borderId="33" xfId="0" applyNumberFormat="1" applyFont="1" applyBorder="1" applyAlignment="1">
      <alignment horizontal="center" vertical="center" wrapText="1"/>
    </xf>
    <xf numFmtId="167" fontId="31" fillId="0" borderId="0" xfId="0" applyNumberFormat="1" applyFont="1" applyAlignment="1">
      <alignment horizontal="center"/>
    </xf>
    <xf numFmtId="0" fontId="31" fillId="0" borderId="34" xfId="0" applyFont="1" applyBorder="1"/>
    <xf numFmtId="167" fontId="31" fillId="0" borderId="35" xfId="0" applyNumberFormat="1" applyFont="1" applyBorder="1" applyAlignment="1">
      <alignment horizontal="center"/>
    </xf>
    <xf numFmtId="167" fontId="31" fillId="0" borderId="3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4" fillId="0" borderId="0" xfId="59" applyFont="1" applyAlignment="1">
      <alignment horizontal="left"/>
    </xf>
    <xf numFmtId="0" fontId="31" fillId="0" borderId="0" xfId="0" applyFont="1" applyBorder="1"/>
    <xf numFmtId="165" fontId="8" fillId="0" borderId="0" xfId="1" applyNumberFormat="1" applyFont="1"/>
    <xf numFmtId="43" fontId="8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/>
    <xf numFmtId="10" fontId="10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17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10" borderId="1" xfId="0" applyNumberFormat="1" applyFill="1" applyBorder="1"/>
    <xf numFmtId="3" fontId="0" fillId="0" borderId="1" xfId="0" applyNumberFormat="1" applyBorder="1"/>
    <xf numFmtId="3" fontId="0" fillId="0" borderId="1" xfId="0" applyNumberFormat="1" applyFont="1" applyBorder="1"/>
    <xf numFmtId="43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3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3" fontId="6" fillId="0" borderId="0" xfId="5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31" fillId="0" borderId="3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31" fillId="0" borderId="33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3" fillId="12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31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1" fillId="0" borderId="31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17" fontId="32" fillId="12" borderId="2" xfId="0" applyNumberFormat="1" applyFont="1" applyFill="1" applyBorder="1" applyAlignment="1">
      <alignment horizontal="center" vertical="center"/>
    </xf>
    <xf numFmtId="17" fontId="32" fillId="12" borderId="7" xfId="0" applyNumberFormat="1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10" fontId="11" fillId="7" borderId="9" xfId="0" applyNumberFormat="1" applyFont="1" applyFill="1" applyBorder="1" applyAlignment="1">
      <alignment horizontal="center"/>
    </xf>
    <xf numFmtId="10" fontId="11" fillId="7" borderId="12" xfId="0" applyNumberFormat="1" applyFont="1" applyFill="1" applyBorder="1" applyAlignment="1">
      <alignment horizontal="center"/>
    </xf>
  </cellXfs>
  <cellStyles count="61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73264597-4EA1-4906-B700-1BF52EC55032}"/>
    <cellStyle name="60% - Énfasis2 2" xfId="34" xr:uid="{A487A073-D8E7-4FB0-9F22-1768B5CB9334}"/>
    <cellStyle name="60% - Énfasis3 2" xfId="35" xr:uid="{7987CAE2-595C-4B83-A1B5-91E89A843DCA}"/>
    <cellStyle name="60% - Énfasis4 2" xfId="36" xr:uid="{A20AAEAC-B220-4A72-8DC5-DAB1339D2715}"/>
    <cellStyle name="60% - Énfasis5 2" xfId="37" xr:uid="{D99F3C2F-1BD9-4D19-8D40-8D500C5E6EC8}"/>
    <cellStyle name="60% - Énfasis6 2" xfId="38" xr:uid="{65A2E325-9BB7-4A44-99D0-3113BC5E4651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 2" xfId="39" xr:uid="{4990FAB1-7620-490A-8E0E-95148AEB3F20}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Euro" xfId="40" xr:uid="{73096C2C-B8E7-4C6A-A402-8B598BA5981F}"/>
    <cellStyle name="Hyperlink 2" xfId="41" xr:uid="{095CD191-613D-47F4-9FF1-D44CB2A9F46D}"/>
    <cellStyle name="Incorrecto" xfId="5" builtinId="27" customBuiltin="1"/>
    <cellStyle name="Millares" xfId="59" builtinId="3"/>
    <cellStyle name="Millares 2" xfId="42" xr:uid="{90988D5E-11AF-44A0-87FA-48EE24A4F4F1}"/>
    <cellStyle name="Millares 2 2" xfId="43" xr:uid="{5B451C3D-7C8C-4A13-B268-C2BF441AA8E4}"/>
    <cellStyle name="Millares 3" xfId="44" xr:uid="{5F78B2DF-5B26-494D-ABBE-BA58FDB414FC}"/>
    <cellStyle name="Millares 3 2" xfId="45" xr:uid="{BCAD2BBE-9CEA-49A8-A77F-AAD2AF135774}"/>
    <cellStyle name="Millares 4" xfId="46" xr:uid="{CCAE860F-A2BE-4114-8F3E-D2F52764A0F1}"/>
    <cellStyle name="Millares 5" xfId="60" xr:uid="{576AC5DF-1781-4832-87B7-651D4AC96EE2}"/>
    <cellStyle name="Moneda 2" xfId="58" xr:uid="{A556A8BC-BEA1-41EB-A38E-08783B1626F5}"/>
    <cellStyle name="Neutral 2" xfId="47" xr:uid="{A273F23D-F439-4130-A252-37F08FF8033E}"/>
    <cellStyle name="Normal" xfId="0" builtinId="0"/>
    <cellStyle name="Normal 2" xfId="48" xr:uid="{502B0AAF-F3D5-4EAB-AFD4-A5BA9CCFAEB2}"/>
    <cellStyle name="Normal 3" xfId="49" xr:uid="{09A21C7C-55C3-4C6B-BC35-152EB5683426}"/>
    <cellStyle name="Normal 3 2" xfId="50" xr:uid="{29621DF4-73FE-4A3E-98AB-48D10EBE3EB9}"/>
    <cellStyle name="Normal 3 3" xfId="51" xr:uid="{91BA6F76-5F68-4FE0-AF37-7786CF5CD566}"/>
    <cellStyle name="Normal 4" xfId="52" xr:uid="{2AA1C973-403F-4410-8A32-09DAB9B9A7CA}"/>
    <cellStyle name="Normal 5" xfId="53" xr:uid="{EAA9BFC1-97D9-4F2F-B528-D0F638A4EEDA}"/>
    <cellStyle name="Normal 6" xfId="54" xr:uid="{8B51B519-E8E9-4003-858D-0F67D2E6AA3E}"/>
    <cellStyle name="Normal 6 2" xfId="55" xr:uid="{C653373B-EE16-437E-B564-43D00E1D6F51}"/>
    <cellStyle name="Normal 7" xfId="56" xr:uid="{58E82FEB-0236-418F-B615-716C88437A80}"/>
    <cellStyle name="Notas" xfId="12" builtinId="10" customBuiltin="1"/>
    <cellStyle name="Porcentaje" xfId="1" builtinId="5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57" xr:uid="{B521B046-29ED-439E-9E88-74FA286D279E}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styles" Target="styles.xml"/><Relationship Id="rId89" Type="http://schemas.openxmlformats.org/officeDocument/2006/relationships/customXml" Target="../customXml/item3.xml"/><Relationship Id="rId16" Type="http://schemas.openxmlformats.org/officeDocument/2006/relationships/externalLink" Target="externalLinks/externalLink9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5" Type="http://schemas.openxmlformats.org/officeDocument/2006/relationships/worksheet" Target="worksheets/sheet5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3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83" Type="http://schemas.openxmlformats.org/officeDocument/2006/relationships/theme" Target="theme/theme1.xml"/><Relationship Id="rId88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externalLink" Target="externalLinks/externalLink74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customXml" Target="../customXml/item1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9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38</xdr:row>
      <xdr:rowOff>136072</xdr:rowOff>
    </xdr:from>
    <xdr:to>
      <xdr:col>2</xdr:col>
      <xdr:colOff>4450121</xdr:colOff>
      <xdr:row>42</xdr:row>
      <xdr:rowOff>142976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F0A08A9-CF2A-46DE-9B84-52FB663D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961" y="11251747"/>
          <a:ext cx="4191585" cy="730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26</xdr:row>
      <xdr:rowOff>104775</xdr:rowOff>
    </xdr:from>
    <xdr:to>
      <xdr:col>10</xdr:col>
      <xdr:colOff>162814</xdr:colOff>
      <xdr:row>34</xdr:row>
      <xdr:rowOff>19251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A01EFE1-B2FB-E9BE-729E-51F04647B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1219200"/>
          <a:ext cx="6373114" cy="14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186387</xdr:rowOff>
    </xdr:from>
    <xdr:to>
      <xdr:col>15</xdr:col>
      <xdr:colOff>601761</xdr:colOff>
      <xdr:row>34</xdr:row>
      <xdr:rowOff>171915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412F6-ABB4-3F06-3A55-DC4AB0EB6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86387"/>
          <a:ext cx="8926611" cy="2462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14</xdr:row>
      <xdr:rowOff>161925</xdr:rowOff>
    </xdr:from>
    <xdr:to>
      <xdr:col>6</xdr:col>
      <xdr:colOff>257563</xdr:colOff>
      <xdr:row>22</xdr:row>
      <xdr:rowOff>133559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CD1C1-57CB-7DCD-56FE-A996CA381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2828925"/>
          <a:ext cx="2781688" cy="1495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0"/>
  <sheetViews>
    <sheetView showGridLines="0" zoomScale="90" zoomScaleNormal="90" workbookViewId="0">
      <selection activeCell="F25" sqref="F25"/>
    </sheetView>
  </sheetViews>
  <sheetFormatPr baseColWidth="10" defaultColWidth="9.140625" defaultRowHeight="16.5"/>
  <cols>
    <col min="1" max="1" width="1.7109375" style="8" customWidth="1"/>
    <col min="2" max="2" width="17.140625" style="8" customWidth="1"/>
    <col min="3" max="3" width="16.28515625" style="8" customWidth="1"/>
    <col min="4" max="4" width="10.5703125" style="8" customWidth="1"/>
    <col min="5" max="5" width="8.42578125" style="8" bestFit="1" customWidth="1"/>
    <col min="6" max="6" width="12.140625" style="8" customWidth="1"/>
    <col min="7" max="7" width="8.42578125" style="8" bestFit="1" customWidth="1"/>
    <col min="8" max="8" width="9" style="8" customWidth="1"/>
    <col min="9" max="9" width="8.85546875" style="8" bestFit="1" customWidth="1"/>
    <col min="10" max="10" width="12" style="8" bestFit="1" customWidth="1"/>
    <col min="11" max="11" width="13.140625" style="8" bestFit="1" customWidth="1"/>
    <col min="12" max="12" width="30" style="8" customWidth="1"/>
    <col min="13" max="16384" width="9.140625" style="8"/>
  </cols>
  <sheetData>
    <row r="2" spans="2:15">
      <c r="C2" s="179" t="s">
        <v>81</v>
      </c>
      <c r="D2" s="179"/>
      <c r="E2" s="179"/>
      <c r="F2" s="179"/>
      <c r="G2" s="179"/>
      <c r="H2" s="179"/>
      <c r="I2" s="112">
        <f>+MAX(C16:C26)</f>
        <v>45413</v>
      </c>
      <c r="J2" s="113">
        <f>+LARGE(C16:C23,2)</f>
        <v>45383</v>
      </c>
      <c r="K2" s="24" t="s">
        <v>79</v>
      </c>
      <c r="L2" s="164" t="s">
        <v>107</v>
      </c>
    </row>
    <row r="3" spans="2:15" s="15" customFormat="1" ht="23.25" customHeight="1">
      <c r="B3" s="15">
        <v>1</v>
      </c>
      <c r="C3" s="178" t="s">
        <v>77</v>
      </c>
      <c r="D3" s="178"/>
      <c r="E3" s="178"/>
      <c r="F3" s="178"/>
      <c r="G3" s="178"/>
      <c r="H3" s="101" t="s">
        <v>75</v>
      </c>
      <c r="I3" s="21">
        <f>+VLOOKUP(I$2,$C$10:$K$23,4,0)</f>
        <v>295808.31692308822</v>
      </c>
      <c r="J3" s="21">
        <f>+VLOOKUP(J$2,$C$10:$K$23,B3+1,0)</f>
        <v>302590</v>
      </c>
      <c r="K3" s="20">
        <f>+I3/J3-1</f>
        <v>-2.2412118962661598E-2</v>
      </c>
      <c r="L3" s="17">
        <f>+IF($K$5&gt;=$O$3,I3,J3)</f>
        <v>302590</v>
      </c>
      <c r="N3" s="102" t="s">
        <v>80</v>
      </c>
      <c r="O3" s="172" t="s">
        <v>106</v>
      </c>
    </row>
    <row r="4" spans="2:15" s="15" customFormat="1" ht="23.25" customHeight="1">
      <c r="B4" s="15">
        <v>2</v>
      </c>
      <c r="C4" s="178" t="s">
        <v>78</v>
      </c>
      <c r="D4" s="178"/>
      <c r="E4" s="178"/>
      <c r="F4" s="178"/>
      <c r="G4" s="178"/>
      <c r="H4" s="101" t="s">
        <v>76</v>
      </c>
      <c r="I4" s="21">
        <f>+VLOOKUP(I$2,$C$10:$K$23,5,0)</f>
        <v>266948.96893059177</v>
      </c>
      <c r="J4" s="21">
        <f>+VLOOKUP(J$2,$C$10:$K$23,B4+1,0)</f>
        <v>273069</v>
      </c>
      <c r="K4" s="20">
        <f t="shared" ref="K4" si="0">+I4/J4-1</f>
        <v>-2.2412031645511643E-2</v>
      </c>
      <c r="L4" s="17">
        <f>+IF($K$5&gt;=$O$3,I4,J4)</f>
        <v>273069</v>
      </c>
    </row>
    <row r="5" spans="2:15" s="15" customFormat="1" ht="14.25" customHeight="1">
      <c r="C5" s="18"/>
      <c r="D5" s="18"/>
      <c r="E5" s="18"/>
      <c r="F5" s="18"/>
      <c r="G5" s="18"/>
      <c r="H5" s="18"/>
      <c r="I5" s="22"/>
      <c r="J5" s="22"/>
      <c r="K5" s="20">
        <f>+AVERAGE(K3:K4)</f>
        <v>-2.2412075304086621E-2</v>
      </c>
      <c r="L5" s="19"/>
    </row>
    <row r="6" spans="2:15" s="15" customFormat="1" ht="14.25" customHeight="1">
      <c r="C6" s="9">
        <v>1</v>
      </c>
      <c r="D6" s="9">
        <v>2</v>
      </c>
      <c r="E6" s="9">
        <v>3</v>
      </c>
      <c r="F6" s="9">
        <v>4</v>
      </c>
      <c r="G6" s="15">
        <v>5</v>
      </c>
    </row>
    <row r="7" spans="2:15" s="23" customFormat="1" ht="51" customHeight="1">
      <c r="C7" s="180" t="s">
        <v>0</v>
      </c>
      <c r="D7" s="180" t="s">
        <v>74</v>
      </c>
      <c r="E7" s="180"/>
      <c r="F7" s="180" t="s">
        <v>88</v>
      </c>
      <c r="G7" s="180"/>
      <c r="H7" s="177"/>
      <c r="I7" s="177"/>
      <c r="J7" s="177"/>
      <c r="K7" s="18"/>
    </row>
    <row r="8" spans="2:15" s="15" customFormat="1" ht="21" customHeight="1">
      <c r="C8" s="180"/>
      <c r="D8" s="114" t="str">
        <f>+H3</f>
        <v>Ítem1</v>
      </c>
      <c r="E8" s="114" t="str">
        <f>+H4</f>
        <v>Ítem2</v>
      </c>
      <c r="F8" s="114" t="str">
        <f t="shared" ref="F8:G8" si="1">+D8</f>
        <v>Ítem1</v>
      </c>
      <c r="G8" s="114" t="str">
        <f t="shared" si="1"/>
        <v>Ítem2</v>
      </c>
      <c r="H8" s="159"/>
      <c r="I8" s="159"/>
      <c r="J8" s="177"/>
      <c r="K8" s="9"/>
    </row>
    <row r="9" spans="2:15" s="15" customFormat="1" ht="28.5" customHeight="1">
      <c r="C9" s="157" t="s">
        <v>73</v>
      </c>
      <c r="D9" s="157"/>
      <c r="E9" s="157"/>
      <c r="F9" s="10">
        <v>41000</v>
      </c>
      <c r="G9" s="10">
        <v>37000</v>
      </c>
      <c r="H9" s="160"/>
      <c r="I9" s="160"/>
      <c r="J9" s="160"/>
      <c r="K9" s="94"/>
    </row>
    <row r="10" spans="2:15" hidden="1">
      <c r="C10" s="151">
        <v>45108</v>
      </c>
      <c r="D10" s="10">
        <f t="shared" ref="D10:E10" si="2">+F10</f>
        <v>91426</v>
      </c>
      <c r="E10" s="10">
        <f t="shared" si="2"/>
        <v>82507</v>
      </c>
      <c r="F10" s="121">
        <v>91426</v>
      </c>
      <c r="G10" s="121">
        <v>82507</v>
      </c>
      <c r="H10" s="120"/>
      <c r="I10" s="120"/>
      <c r="J10" s="120"/>
    </row>
    <row r="11" spans="2:15" hidden="1">
      <c r="B11" s="123" t="s">
        <v>91</v>
      </c>
      <c r="C11" s="151">
        <v>45139</v>
      </c>
      <c r="D11" s="122">
        <f>+D10</f>
        <v>91426</v>
      </c>
      <c r="E11" s="122">
        <f>+E10</f>
        <v>82507</v>
      </c>
      <c r="F11" s="152">
        <f>+$F$9*'Seguimiento FA'!H8</f>
        <v>97513.588376433443</v>
      </c>
      <c r="G11" s="152">
        <f>+$G$9*'Seguimiento FA'!H8</f>
        <v>88000.067559220421</v>
      </c>
      <c r="H11" s="123"/>
      <c r="I11" s="120"/>
      <c r="J11" s="120"/>
    </row>
    <row r="12" spans="2:15" hidden="1">
      <c r="B12" s="120"/>
      <c r="C12" s="151">
        <v>45170</v>
      </c>
      <c r="D12" s="152">
        <f t="shared" ref="D12" si="3">+F12</f>
        <v>103207.57185250428</v>
      </c>
      <c r="E12" s="152">
        <f t="shared" ref="E12" si="4">+G12</f>
        <v>93138.540452259957</v>
      </c>
      <c r="F12" s="152">
        <f>+$F$9*'Seguimiento FA'!H9</f>
        <v>103207.57185250428</v>
      </c>
      <c r="G12" s="152">
        <f>+$G$9*'Seguimiento FA'!H9</f>
        <v>93138.540452259957</v>
      </c>
      <c r="H12" s="120"/>
      <c r="I12" s="120"/>
      <c r="J12" s="120"/>
    </row>
    <row r="13" spans="2:15" hidden="1">
      <c r="C13" s="151">
        <v>45200</v>
      </c>
      <c r="D13" s="152">
        <f t="shared" ref="D13" si="5">+F13</f>
        <v>117468.37902011334</v>
      </c>
      <c r="E13" s="152">
        <f t="shared" ref="E13" si="6">+G13</f>
        <v>106008.04935961448</v>
      </c>
      <c r="F13" s="152">
        <f>+$F$9*'Seguimiento FA'!H10</f>
        <v>117468.37902011334</v>
      </c>
      <c r="G13" s="152">
        <f>+$G$9*'Seguimiento FA'!H10</f>
        <v>106008.04935961448</v>
      </c>
      <c r="H13" s="120"/>
      <c r="I13" s="120"/>
      <c r="J13" s="120"/>
    </row>
    <row r="14" spans="2:15" hidden="1">
      <c r="B14" s="123" t="s">
        <v>91</v>
      </c>
      <c r="C14" s="151">
        <v>45231</v>
      </c>
      <c r="D14" s="131">
        <f>+D13</f>
        <v>117468.37902011334</v>
      </c>
      <c r="E14" s="131">
        <f>+E13</f>
        <v>106008.04935961448</v>
      </c>
      <c r="F14" s="131">
        <f>+$F$9*'Seguimiento FA'!H11</f>
        <v>129987.23133522843</v>
      </c>
      <c r="G14" s="131">
        <f>+$G$9*'Seguimiento FA'!H11</f>
        <v>117305.55022935248</v>
      </c>
      <c r="H14" s="161"/>
      <c r="I14" s="161"/>
      <c r="J14" s="162"/>
      <c r="K14" s="142"/>
    </row>
    <row r="15" spans="2:15" hidden="1">
      <c r="C15" s="151">
        <v>45261</v>
      </c>
      <c r="D15" s="152">
        <f t="shared" ref="D15:E17" si="7">+F15</f>
        <v>139873.28493126828</v>
      </c>
      <c r="E15" s="152">
        <f t="shared" si="7"/>
        <v>126227.11079163235</v>
      </c>
      <c r="F15" s="152">
        <f>+$F$9*'Seguimiento FA'!H12</f>
        <v>139873.28493126828</v>
      </c>
      <c r="G15" s="152">
        <f>+$G$9*'Seguimiento FA'!H12</f>
        <v>126227.11079163235</v>
      </c>
      <c r="H15" s="120"/>
      <c r="I15" s="120"/>
      <c r="J15" s="120"/>
    </row>
    <row r="16" spans="2:15" hidden="1">
      <c r="C16" s="151">
        <v>45292</v>
      </c>
      <c r="D16" s="152">
        <f t="shared" si="7"/>
        <v>168774.51619244239</v>
      </c>
      <c r="E16" s="152">
        <f t="shared" si="7"/>
        <v>152308.70973464314</v>
      </c>
      <c r="F16" s="152">
        <f>+$F$9*'Seguimiento FA'!H13</f>
        <v>168774.51619244239</v>
      </c>
      <c r="G16" s="152">
        <f>+$G$9*'Seguimiento FA'!H13</f>
        <v>152308.70973464314</v>
      </c>
      <c r="H16" s="120"/>
      <c r="I16" s="120"/>
      <c r="J16" s="120"/>
    </row>
    <row r="17" spans="3:7" hidden="1">
      <c r="C17" s="151">
        <v>45323</v>
      </c>
      <c r="D17" s="152">
        <f t="shared" si="7"/>
        <v>221807.12096283209</v>
      </c>
      <c r="E17" s="152">
        <f t="shared" si="7"/>
        <v>200167.40184450703</v>
      </c>
      <c r="F17" s="152">
        <f>+$F$9*'Seguimiento FA'!H14</f>
        <v>221807.12096283209</v>
      </c>
      <c r="G17" s="152">
        <f>+$G$9*'Seguimiento FA'!H14</f>
        <v>200167.40184450703</v>
      </c>
    </row>
    <row r="18" spans="3:7" hidden="1">
      <c r="C18" s="151">
        <v>45352</v>
      </c>
      <c r="D18" s="152">
        <f t="shared" ref="D18" si="8">+F18</f>
        <v>231741.60238276704</v>
      </c>
      <c r="E18" s="152">
        <f t="shared" ref="E18" si="9">+G18</f>
        <v>209132.66556493609</v>
      </c>
      <c r="F18" s="152">
        <f>+$F$9*'Seguimiento FA'!H15</f>
        <v>231741.60238276704</v>
      </c>
      <c r="G18" s="152">
        <f>+$G$9*'Seguimiento FA'!H15</f>
        <v>209132.66556493609</v>
      </c>
    </row>
    <row r="19" spans="3:7">
      <c r="C19" s="151">
        <v>45383</v>
      </c>
      <c r="D19" s="152">
        <f t="shared" ref="D19" si="10">+F19</f>
        <v>302590</v>
      </c>
      <c r="E19" s="152">
        <f t="shared" ref="E19" si="11">+G19</f>
        <v>273069</v>
      </c>
      <c r="F19" s="152">
        <v>302590</v>
      </c>
      <c r="G19" s="152">
        <v>273069</v>
      </c>
    </row>
    <row r="20" spans="3:7">
      <c r="C20" s="151">
        <v>45413</v>
      </c>
      <c r="D20" s="131">
        <f>+D19</f>
        <v>302590</v>
      </c>
      <c r="E20" s="131">
        <f>+E19</f>
        <v>273069</v>
      </c>
      <c r="F20" s="131">
        <f>+$F$9*'Seguimiento FA'!H17</f>
        <v>295808.31692308822</v>
      </c>
      <c r="G20" s="131">
        <f>+$G$9*'Seguimiento FA'!H17</f>
        <v>266948.96893059177</v>
      </c>
    </row>
  </sheetData>
  <mergeCells count="8">
    <mergeCell ref="J7:J8"/>
    <mergeCell ref="C3:G3"/>
    <mergeCell ref="C4:G4"/>
    <mergeCell ref="C2:H2"/>
    <mergeCell ref="C7:C8"/>
    <mergeCell ref="D7:E7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"/>
  <sheetViews>
    <sheetView showGridLines="0" zoomScale="90" zoomScaleNormal="90" workbookViewId="0">
      <selection activeCell="M22" sqref="M22"/>
    </sheetView>
  </sheetViews>
  <sheetFormatPr baseColWidth="10" defaultRowHeight="15"/>
  <cols>
    <col min="1" max="1" width="5.140625" bestFit="1" customWidth="1"/>
    <col min="2" max="2" width="19.7109375" customWidth="1"/>
    <col min="3" max="3" width="22.7109375" bestFit="1" customWidth="1"/>
    <col min="4" max="4" width="14.140625" customWidth="1"/>
    <col min="5" max="5" width="15.7109375" style="2" customWidth="1"/>
    <col min="6" max="6" width="13" style="2" customWidth="1"/>
    <col min="7" max="7" width="11.85546875" style="2" customWidth="1"/>
    <col min="8" max="8" width="9.28515625" customWidth="1"/>
    <col min="9" max="10" width="7.85546875" bestFit="1" customWidth="1"/>
  </cols>
  <sheetData>
    <row r="1" spans="1:15">
      <c r="B1" s="181" t="s">
        <v>96</v>
      </c>
      <c r="C1" s="181"/>
      <c r="D1" s="127" t="s">
        <v>92</v>
      </c>
      <c r="E1" s="127" t="s">
        <v>93</v>
      </c>
      <c r="F1" s="127" t="s">
        <v>94</v>
      </c>
      <c r="G1" s="127" t="s">
        <v>95</v>
      </c>
    </row>
    <row r="2" spans="1:15">
      <c r="B2" s="182" t="s">
        <v>1</v>
      </c>
      <c r="C2" s="183"/>
      <c r="D2" s="111">
        <v>0.56299999999999994</v>
      </c>
      <c r="E2" s="111">
        <v>0.39450000000000002</v>
      </c>
      <c r="F2" s="111">
        <v>3.9E-2</v>
      </c>
      <c r="G2" s="111">
        <v>3.5000000000000001E-3</v>
      </c>
    </row>
    <row r="3" spans="1:15" s="6" customFormat="1" ht="86.25" customHeight="1">
      <c r="B3" s="16" t="s">
        <v>0</v>
      </c>
      <c r="C3" s="16" t="s">
        <v>71</v>
      </c>
      <c r="D3" s="124" t="s">
        <v>89</v>
      </c>
      <c r="E3" s="124" t="s">
        <v>72</v>
      </c>
      <c r="F3" s="124" t="s">
        <v>90</v>
      </c>
      <c r="G3" s="124" t="s">
        <v>97</v>
      </c>
      <c r="H3" s="125" t="str">
        <f>+B2</f>
        <v>Ítem 1 y 2 SE</v>
      </c>
    </row>
    <row r="4" spans="1:15" s="116" customFormat="1" ht="12" customHeight="1">
      <c r="A4" s="116" t="s">
        <v>44</v>
      </c>
      <c r="B4" s="12">
        <v>44986</v>
      </c>
      <c r="C4" s="12"/>
      <c r="D4" s="109"/>
      <c r="E4" s="13">
        <f>+IPIM!B15</f>
        <v>1999.6036244611848</v>
      </c>
      <c r="F4" s="13"/>
      <c r="G4" s="110"/>
      <c r="H4" s="14"/>
    </row>
    <row r="5" spans="1:15">
      <c r="A5" t="s">
        <v>44</v>
      </c>
      <c r="B5" s="12">
        <v>44713</v>
      </c>
      <c r="C5" s="12"/>
      <c r="D5" s="153">
        <v>455093.81172676396</v>
      </c>
      <c r="E5" s="13">
        <f>+IPIM!B7</f>
        <v>1214.824148470205</v>
      </c>
      <c r="F5" s="13">
        <v>125.3</v>
      </c>
      <c r="G5" s="110">
        <v>130</v>
      </c>
      <c r="H5" s="14">
        <f>+++$D$2*D5/$D$5+$E$2*E5/$E$5+$F$2*F5/$F$5+$G$2*G5/$G$5</f>
        <v>1</v>
      </c>
    </row>
    <row r="6" spans="1:15">
      <c r="A6" t="s">
        <v>44</v>
      </c>
      <c r="B6" s="12">
        <v>45078</v>
      </c>
      <c r="C6" s="12"/>
      <c r="D6" s="153">
        <v>1006428.1665195873</v>
      </c>
      <c r="E6" s="13">
        <f>+IPIM!$B$17</f>
        <v>2246.4</v>
      </c>
      <c r="F6" s="13">
        <v>217.54900000000001</v>
      </c>
      <c r="G6" s="110">
        <f>+USD!B15</f>
        <v>249</v>
      </c>
      <c r="H6" s="14"/>
    </row>
    <row r="7" spans="1:15">
      <c r="B7" s="104">
        <v>45108</v>
      </c>
      <c r="C7" s="105"/>
      <c r="D7" s="155">
        <v>1108081.9764276384</v>
      </c>
      <c r="E7" s="106">
        <f>+IPIM!B18</f>
        <v>2405.5</v>
      </c>
      <c r="F7" s="107">
        <v>226.905</v>
      </c>
      <c r="G7" s="103">
        <f>+USD!B16</f>
        <v>268</v>
      </c>
      <c r="H7" s="108">
        <f t="shared" ref="H7:H17" si="0">+++$D$2*D7/$D$5+$E$2*E7/$E$5+$F$2*F7/$F$5+$G$2*G7/$G$5</f>
        <v>2.2298149689597699</v>
      </c>
    </row>
    <row r="8" spans="1:15">
      <c r="B8" s="7">
        <v>45139</v>
      </c>
      <c r="C8" s="93"/>
      <c r="D8" s="154">
        <v>1178648.2031202717</v>
      </c>
      <c r="E8" s="11">
        <f>+IPIM!B19</f>
        <v>2585.6999999999998</v>
      </c>
      <c r="F8" s="103">
        <v>234.13800000000001</v>
      </c>
      <c r="G8" s="103">
        <f>+USD!B17</f>
        <v>286.5</v>
      </c>
      <c r="H8" s="100">
        <f t="shared" si="0"/>
        <v>2.3783802043032547</v>
      </c>
    </row>
    <row r="9" spans="1:15">
      <c r="B9" s="7">
        <v>45170</v>
      </c>
      <c r="C9" s="119"/>
      <c r="D9" s="154">
        <v>1231572.8731397467</v>
      </c>
      <c r="E9" s="11">
        <f>+IPIM!B20</f>
        <v>2767.1062720711398</v>
      </c>
      <c r="F9" s="115">
        <v>273.87299999999999</v>
      </c>
      <c r="G9" s="115">
        <f>+USD!B18</f>
        <v>365.5</v>
      </c>
      <c r="H9" s="100">
        <f t="shared" si="0"/>
        <v>2.51725785006108</v>
      </c>
    </row>
    <row r="10" spans="1:15">
      <c r="B10" s="7">
        <v>45200</v>
      </c>
      <c r="C10" s="5"/>
      <c r="D10" s="156">
        <v>1371618.5547156562</v>
      </c>
      <c r="E10" s="11">
        <f>+IPIM!B21</f>
        <v>3284.9</v>
      </c>
      <c r="F10" s="126">
        <v>294.517</v>
      </c>
      <c r="G10" s="126">
        <f>+USD!B19</f>
        <v>365.5</v>
      </c>
      <c r="H10" s="100">
        <f t="shared" si="0"/>
        <v>2.8650824151247156</v>
      </c>
    </row>
    <row r="11" spans="1:15">
      <c r="B11" s="7">
        <v>45231</v>
      </c>
      <c r="C11" s="5"/>
      <c r="D11" s="156">
        <v>1534626.5383756394</v>
      </c>
      <c r="E11" s="128">
        <f>+IPIM!B22</f>
        <v>3587.5</v>
      </c>
      <c r="F11" s="128">
        <v>311.91000000000003</v>
      </c>
      <c r="G11" s="128">
        <f>+USD!B20</f>
        <v>365.5</v>
      </c>
      <c r="H11" s="100">
        <f t="shared" si="0"/>
        <v>3.1704202764689859</v>
      </c>
    </row>
    <row r="12" spans="1:15">
      <c r="B12" s="7">
        <v>45261</v>
      </c>
      <c r="C12" s="5"/>
      <c r="D12" s="156">
        <v>1658117.4350877474</v>
      </c>
      <c r="E12" s="129">
        <f>+IPIM!B23</f>
        <v>3858.7</v>
      </c>
      <c r="F12" s="129">
        <v>311.91000000000003</v>
      </c>
      <c r="G12" s="129">
        <f>+USD!B21</f>
        <v>376</v>
      </c>
      <c r="H12" s="100">
        <f t="shared" si="0"/>
        <v>3.4115435349089824</v>
      </c>
    </row>
    <row r="13" spans="1:15">
      <c r="B13" s="7">
        <v>45292</v>
      </c>
      <c r="C13" s="5"/>
      <c r="D13" s="156">
        <f>+'MO 2023-24'!AP40</f>
        <v>2063151.4592157714</v>
      </c>
      <c r="E13" s="158">
        <f>+IPIM!B24</f>
        <v>4287</v>
      </c>
      <c r="F13" s="158">
        <f>+GO!C21</f>
        <v>482.54</v>
      </c>
      <c r="G13" s="158">
        <f>+USD!B22</f>
        <v>808.45</v>
      </c>
      <c r="H13" s="100">
        <f t="shared" si="0"/>
        <v>4.1164516144498142</v>
      </c>
    </row>
    <row r="14" spans="1:15">
      <c r="B14" s="7">
        <v>45323</v>
      </c>
      <c r="C14" s="5"/>
      <c r="D14" s="156">
        <f>+'MO 2023-24'!AT40</f>
        <v>2435035.4738859488</v>
      </c>
      <c r="E14" s="163">
        <f>+IPIM!B25</f>
        <v>6603.4</v>
      </c>
      <c r="F14" s="163">
        <f>+GO!C22</f>
        <v>740.19600000000003</v>
      </c>
      <c r="G14" s="163">
        <f>+USD!B23</f>
        <v>845.5</v>
      </c>
      <c r="H14" s="100">
        <f t="shared" si="0"/>
        <v>5.4099297795812706</v>
      </c>
      <c r="O14" s="6"/>
    </row>
    <row r="15" spans="1:15">
      <c r="B15" s="7">
        <v>45352</v>
      </c>
      <c r="C15" s="5" t="s">
        <v>101</v>
      </c>
      <c r="D15" s="156">
        <f>+'MO 2023-24'!AX40</f>
        <v>2505601.7005785815</v>
      </c>
      <c r="E15" s="165">
        <f>+IPIM!B26</f>
        <v>7788.9</v>
      </c>
      <c r="F15" s="165">
        <f>+GO!C23</f>
        <v>0</v>
      </c>
      <c r="G15" s="165">
        <f>+USD!B24</f>
        <v>861</v>
      </c>
      <c r="H15" s="100">
        <f t="shared" si="0"/>
        <v>5.6522342044577325</v>
      </c>
    </row>
    <row r="16" spans="1:15">
      <c r="B16" s="7">
        <v>45383</v>
      </c>
      <c r="C16" s="5" t="s">
        <v>103</v>
      </c>
      <c r="D16" s="156">
        <f>+'MO 2023-24'!BB40</f>
        <v>3432937.1401249003</v>
      </c>
      <c r="E16" s="167">
        <f>+IPIM!B27</f>
        <v>8579.9</v>
      </c>
      <c r="F16" s="167">
        <f>+GO!C24</f>
        <v>848.3</v>
      </c>
      <c r="G16" s="167">
        <f>+USD!B25</f>
        <v>858</v>
      </c>
      <c r="H16" s="100">
        <f t="shared" si="0"/>
        <v>7.3202710838256788</v>
      </c>
    </row>
    <row r="17" spans="2:8">
      <c r="B17" s="7">
        <v>45413</v>
      </c>
      <c r="C17" s="5" t="s">
        <v>105</v>
      </c>
      <c r="D17" s="156">
        <f>+'MO 2023-24'!BF40</f>
        <v>3216298.8241785164</v>
      </c>
      <c r="E17" s="168">
        <f>+IPIM!B28</f>
        <v>9044.9</v>
      </c>
      <c r="F17" s="168">
        <f>+GO!C25</f>
        <v>883.86400000000003</v>
      </c>
      <c r="G17" s="168">
        <f>+USD!B26</f>
        <v>876.5</v>
      </c>
      <c r="H17" s="100">
        <f t="shared" si="0"/>
        <v>7.2148369981241025</v>
      </c>
    </row>
  </sheetData>
  <mergeCells count="2">
    <mergeCell ref="B1:C1"/>
    <mergeCell ref="B2:C2"/>
  </mergeCells>
  <pageMargins left="0.7" right="0.7" top="0.75" bottom="0.75" header="0.3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4E7E-EE58-4D15-8BBC-728DF6124572}">
  <dimension ref="A1:F10"/>
  <sheetViews>
    <sheetView showGridLines="0" tabSelected="1" topLeftCell="B1" zoomScale="80" zoomScaleNormal="80" workbookViewId="0">
      <selection activeCell="F4" sqref="F4"/>
    </sheetView>
  </sheetViews>
  <sheetFormatPr baseColWidth="10" defaultRowHeight="14.25"/>
  <cols>
    <col min="1" max="1" width="14.85546875" style="132" customWidth="1"/>
    <col min="2" max="2" width="13.28515625" style="133" bestFit="1" customWidth="1"/>
    <col min="3" max="3" width="93.42578125" style="133" customWidth="1"/>
    <col min="4" max="4" width="14" style="133" bestFit="1" customWidth="1"/>
    <col min="5" max="6" width="10.5703125" style="133" bestFit="1" customWidth="1"/>
    <col min="7" max="16384" width="11.42578125" style="132"/>
  </cols>
  <sheetData>
    <row r="1" spans="1:6" ht="4.5" customHeight="1"/>
    <row r="2" spans="1:6">
      <c r="A2" s="193" t="s">
        <v>99</v>
      </c>
      <c r="B2" s="193" t="s">
        <v>82</v>
      </c>
      <c r="C2" s="194" t="s">
        <v>83</v>
      </c>
      <c r="D2" s="194" t="s">
        <v>84</v>
      </c>
      <c r="E2" s="191">
        <v>45383</v>
      </c>
      <c r="F2" s="191">
        <v>45413</v>
      </c>
    </row>
    <row r="3" spans="1:6">
      <c r="A3" s="193"/>
      <c r="B3" s="193"/>
      <c r="C3" s="194"/>
      <c r="D3" s="194"/>
      <c r="E3" s="192"/>
      <c r="F3" s="192"/>
    </row>
    <row r="4" spans="1:6" ht="18" customHeight="1">
      <c r="A4" s="134" t="s">
        <v>100</v>
      </c>
      <c r="B4" s="134">
        <f>1-4.75%-0.973%</f>
        <v>0.94277</v>
      </c>
      <c r="C4" s="134" t="s">
        <v>85</v>
      </c>
      <c r="D4" s="135">
        <v>1.5</v>
      </c>
      <c r="E4" s="135">
        <v>1</v>
      </c>
      <c r="F4" s="135">
        <v>-1</v>
      </c>
    </row>
    <row r="5" spans="1:6" ht="6" customHeight="1" thickBot="1"/>
    <row r="6" spans="1:6" ht="13.5" customHeight="1">
      <c r="C6" s="189" t="s">
        <v>102</v>
      </c>
      <c r="D6" s="190"/>
      <c r="E6" s="171">
        <f>148000/2</f>
        <v>74000</v>
      </c>
      <c r="F6" s="136">
        <f>148000/2</f>
        <v>74000</v>
      </c>
    </row>
    <row r="7" spans="1:6" ht="15" thickBot="1">
      <c r="B7" s="184"/>
      <c r="C7" s="138" t="str">
        <f>+C4</f>
        <v>SE</v>
      </c>
      <c r="D7" s="143"/>
      <c r="E7" s="139">
        <f>+SUM($E$6:$E$6)*E4*D4/B4</f>
        <v>117738.15458701485</v>
      </c>
      <c r="F7" s="139">
        <f>+SUM($E$6:$E$6)*F4*D4/B4</f>
        <v>-117738.15458701485</v>
      </c>
    </row>
    <row r="8" spans="1:6">
      <c r="C8" s="185" t="s">
        <v>86</v>
      </c>
      <c r="D8" s="186"/>
      <c r="E8" s="166">
        <f>+SUMIF(E7:E7,"&gt;0",E7:E7)</f>
        <v>117738.15458701485</v>
      </c>
      <c r="F8" s="166">
        <f>+SUMIF(F7:F7,"&gt;0",F7:F7)</f>
        <v>0</v>
      </c>
    </row>
    <row r="9" spans="1:6" ht="15" thickBot="1">
      <c r="C9" s="187" t="s">
        <v>87</v>
      </c>
      <c r="D9" s="188"/>
      <c r="E9" s="140">
        <f>+SUMIF(E7:E7,"&lt;0",E7:E7)</f>
        <v>0</v>
      </c>
      <c r="F9" s="140">
        <f>+SUMIF(F7:F7,"&lt;0",F7:F7)</f>
        <v>-117738.15458701485</v>
      </c>
    </row>
    <row r="10" spans="1:6" ht="4.5" customHeight="1">
      <c r="E10" s="137"/>
      <c r="F10" s="137"/>
    </row>
  </sheetData>
  <mergeCells count="10">
    <mergeCell ref="A2:A3"/>
    <mergeCell ref="B2:B3"/>
    <mergeCell ref="C2:C3"/>
    <mergeCell ref="D2:D3"/>
    <mergeCell ref="E2:E3"/>
    <mergeCell ref="B7"/>
    <mergeCell ref="C8:D8"/>
    <mergeCell ref="C9:D9"/>
    <mergeCell ref="C6:D6"/>
    <mergeCell ref="F2:F3"/>
  </mergeCells>
  <dataValidations count="1">
    <dataValidation type="list" allowBlank="1" showInputMessage="1" showErrorMessage="1" sqref="E4:F4" xr:uid="{F8A8EC9B-6347-45C2-9A7D-B54CD93D19CC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6"/>
  <sheetViews>
    <sheetView showGridLines="0" workbookViewId="0">
      <pane ySplit="2" topLeftCell="A25" activePane="bottomLeft" state="frozen"/>
      <selection pane="bottomLeft" activeCell="A24" sqref="A3:XFD24"/>
    </sheetView>
  </sheetViews>
  <sheetFormatPr baseColWidth="10" defaultRowHeight="15"/>
  <cols>
    <col min="1" max="1" width="25.5703125" style="2" customWidth="1"/>
    <col min="2" max="2" width="21.28515625" style="2" customWidth="1"/>
    <col min="3" max="3" width="19" customWidth="1"/>
  </cols>
  <sheetData>
    <row r="2" spans="1:2" s="170" customFormat="1" ht="42.75" customHeight="1">
      <c r="A2" s="169" t="s">
        <v>0</v>
      </c>
      <c r="B2" s="169" t="s">
        <v>104</v>
      </c>
    </row>
    <row r="3" spans="1:2" hidden="1">
      <c r="A3" s="96">
        <v>44682</v>
      </c>
      <c r="B3" s="95" t="e">
        <f>VLOOKUP(_xlfn.MAXIFS(#REF!,#REF!,#REF!),#REF!,3,0)</f>
        <v>#REF!</v>
      </c>
    </row>
    <row r="4" spans="1:2" hidden="1">
      <c r="A4" s="96">
        <v>44713</v>
      </c>
      <c r="B4" s="95" t="e">
        <f>VLOOKUP(_xlfn.MAXIFS(#REF!,#REF!,#REF!),#REF!,3,0)</f>
        <v>#REF!</v>
      </c>
    </row>
    <row r="5" spans="1:2" hidden="1">
      <c r="A5" s="96">
        <v>44743</v>
      </c>
      <c r="B5" s="95" t="e">
        <f>VLOOKUP(_xlfn.MAXIFS(#REF!,#REF!,#REF!),#REF!,3,0)</f>
        <v>#REF!</v>
      </c>
    </row>
    <row r="6" spans="1:2" hidden="1">
      <c r="A6" s="96">
        <v>44774</v>
      </c>
      <c r="B6" s="95" t="e">
        <f>VLOOKUP(_xlfn.MAXIFS(#REF!,#REF!,#REF!),#REF!,3,0)</f>
        <v>#REF!</v>
      </c>
    </row>
    <row r="7" spans="1:2" hidden="1">
      <c r="A7" s="96">
        <v>44805</v>
      </c>
      <c r="B7" s="95" t="e">
        <f>VLOOKUP(_xlfn.MAXIFS(#REF!,#REF!,#REF!),#REF!,3,0)</f>
        <v>#REF!</v>
      </c>
    </row>
    <row r="8" spans="1:2" hidden="1">
      <c r="A8" s="96">
        <v>44835</v>
      </c>
      <c r="B8" s="95" t="e">
        <f>VLOOKUP(_xlfn.MAXIFS(#REF!,#REF!,#REF!),#REF!,3,0)</f>
        <v>#REF!</v>
      </c>
    </row>
    <row r="9" spans="1:2" hidden="1">
      <c r="A9" s="96">
        <v>44866</v>
      </c>
      <c r="B9" s="95">
        <v>174.25</v>
      </c>
    </row>
    <row r="10" spans="1:2" hidden="1">
      <c r="A10" s="96">
        <v>44896</v>
      </c>
      <c r="B10" s="95">
        <v>183.25</v>
      </c>
    </row>
    <row r="11" spans="1:2" hidden="1">
      <c r="A11" s="96">
        <v>44927</v>
      </c>
      <c r="B11" s="95">
        <v>194</v>
      </c>
    </row>
    <row r="12" spans="1:2" hidden="1">
      <c r="A12" s="96">
        <v>44958</v>
      </c>
      <c r="B12" s="95">
        <v>204</v>
      </c>
    </row>
    <row r="13" spans="1:2" hidden="1">
      <c r="A13" s="96">
        <v>44986</v>
      </c>
      <c r="B13" s="95">
        <v>215.5</v>
      </c>
    </row>
    <row r="14" spans="1:2" hidden="1">
      <c r="A14" s="96">
        <v>45017</v>
      </c>
      <c r="B14" s="95">
        <v>229</v>
      </c>
    </row>
    <row r="15" spans="1:2" hidden="1">
      <c r="A15" s="96">
        <v>45047</v>
      </c>
      <c r="B15" s="95">
        <v>249</v>
      </c>
    </row>
    <row r="16" spans="1:2" hidden="1">
      <c r="A16" s="96">
        <v>45078</v>
      </c>
      <c r="B16" s="95">
        <v>268</v>
      </c>
    </row>
    <row r="17" spans="1:2" hidden="1">
      <c r="A17" s="96">
        <v>45108</v>
      </c>
      <c r="B17" s="95">
        <v>286.5</v>
      </c>
    </row>
    <row r="18" spans="1:2" hidden="1">
      <c r="A18" s="96">
        <v>45139</v>
      </c>
      <c r="B18" s="115">
        <v>365.5</v>
      </c>
    </row>
    <row r="19" spans="1:2" hidden="1">
      <c r="A19" s="96">
        <v>45170</v>
      </c>
      <c r="B19" s="126">
        <v>365.5</v>
      </c>
    </row>
    <row r="20" spans="1:2" hidden="1">
      <c r="A20" s="96">
        <v>45200</v>
      </c>
      <c r="B20" s="128">
        <v>365.5</v>
      </c>
    </row>
    <row r="21" spans="1:2" hidden="1">
      <c r="A21" s="96">
        <v>45231</v>
      </c>
      <c r="B21" s="129">
        <v>376</v>
      </c>
    </row>
    <row r="22" spans="1:2" hidden="1">
      <c r="A22" s="96">
        <v>45261</v>
      </c>
      <c r="B22" s="141">
        <v>808.45</v>
      </c>
    </row>
    <row r="23" spans="1:2" hidden="1">
      <c r="A23" s="96">
        <v>45292</v>
      </c>
      <c r="B23" s="168">
        <v>845.5</v>
      </c>
    </row>
    <row r="24" spans="1:2" hidden="1">
      <c r="A24" s="96">
        <v>45323</v>
      </c>
      <c r="B24" s="168">
        <v>861</v>
      </c>
    </row>
    <row r="25" spans="1:2">
      <c r="A25" s="96">
        <v>45352</v>
      </c>
      <c r="B25" s="168">
        <v>858</v>
      </c>
    </row>
    <row r="26" spans="1:2">
      <c r="A26" s="96">
        <v>45383</v>
      </c>
      <c r="B26" s="168">
        <v>876.5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5"/>
  <sheetViews>
    <sheetView showGridLines="0" workbookViewId="0">
      <selection activeCell="C41" sqref="C41"/>
    </sheetView>
  </sheetViews>
  <sheetFormatPr baseColWidth="10" defaultRowHeight="15"/>
  <cols>
    <col min="2" max="2" width="13.85546875" customWidth="1"/>
    <col min="3" max="3" width="17" customWidth="1"/>
  </cols>
  <sheetData>
    <row r="2" spans="2:4">
      <c r="B2" s="176" t="s">
        <v>0</v>
      </c>
      <c r="C2" s="176" t="s">
        <v>42</v>
      </c>
      <c r="D2" s="150"/>
    </row>
    <row r="3" spans="2:4" hidden="1">
      <c r="B3" s="173">
        <v>44713</v>
      </c>
      <c r="C3" s="150">
        <v>125.3</v>
      </c>
      <c r="D3" s="150" t="s">
        <v>43</v>
      </c>
    </row>
    <row r="4" spans="2:4" hidden="1">
      <c r="B4" s="173">
        <v>44743</v>
      </c>
      <c r="C4" s="150">
        <v>136.37899999999999</v>
      </c>
      <c r="D4" s="150" t="s">
        <v>43</v>
      </c>
    </row>
    <row r="5" spans="2:4" hidden="1">
      <c r="B5" s="173">
        <v>44774</v>
      </c>
      <c r="C5" s="150">
        <v>140.24</v>
      </c>
      <c r="D5" s="150" t="s">
        <v>43</v>
      </c>
    </row>
    <row r="6" spans="2:4" hidden="1">
      <c r="B6" s="173">
        <v>44805</v>
      </c>
      <c r="C6" s="150">
        <v>147.30000000000001</v>
      </c>
      <c r="D6" s="150" t="s">
        <v>43</v>
      </c>
    </row>
    <row r="7" spans="2:4" hidden="1">
      <c r="B7" s="174">
        <v>44835</v>
      </c>
      <c r="C7" s="150">
        <v>159.63300000000001</v>
      </c>
      <c r="D7" s="150" t="s">
        <v>43</v>
      </c>
    </row>
    <row r="8" spans="2:4" hidden="1">
      <c r="B8" s="173">
        <v>44866</v>
      </c>
      <c r="C8" s="150">
        <v>173.57</v>
      </c>
      <c r="D8" s="150" t="s">
        <v>43</v>
      </c>
    </row>
    <row r="9" spans="2:4" hidden="1">
      <c r="B9" s="173">
        <v>44896</v>
      </c>
      <c r="C9" s="150">
        <v>182.4</v>
      </c>
      <c r="D9" s="150" t="s">
        <v>43</v>
      </c>
    </row>
    <row r="10" spans="2:4" hidden="1">
      <c r="B10" s="173">
        <v>44927</v>
      </c>
      <c r="C10" s="150">
        <v>189.767</v>
      </c>
      <c r="D10" s="150" t="s">
        <v>43</v>
      </c>
    </row>
    <row r="11" spans="2:4" hidden="1">
      <c r="B11" s="173">
        <v>44958</v>
      </c>
      <c r="C11" s="150">
        <v>201.19</v>
      </c>
      <c r="D11" s="150" t="s">
        <v>43</v>
      </c>
    </row>
    <row r="12" spans="2:4" hidden="1">
      <c r="B12" s="173">
        <v>44986</v>
      </c>
      <c r="C12" s="150">
        <v>210.81299999999999</v>
      </c>
      <c r="D12" s="150" t="s">
        <v>43</v>
      </c>
    </row>
    <row r="13" spans="2:4" hidden="1">
      <c r="B13" s="173">
        <v>45017</v>
      </c>
      <c r="C13" s="150">
        <v>217.54900000000001</v>
      </c>
      <c r="D13" s="150" t="s">
        <v>43</v>
      </c>
    </row>
    <row r="14" spans="2:4" hidden="1">
      <c r="B14" s="173">
        <v>45047</v>
      </c>
      <c r="C14" s="150">
        <v>226.905</v>
      </c>
      <c r="D14" s="150" t="s">
        <v>43</v>
      </c>
    </row>
    <row r="15" spans="2:4" hidden="1">
      <c r="B15" s="173">
        <v>45078</v>
      </c>
      <c r="C15" s="150">
        <v>234.13800000000001</v>
      </c>
      <c r="D15" s="150" t="s">
        <v>43</v>
      </c>
    </row>
    <row r="16" spans="2:4" hidden="1">
      <c r="B16" s="173">
        <v>45108</v>
      </c>
      <c r="C16" s="150">
        <v>247.35</v>
      </c>
      <c r="D16" s="150" t="s">
        <v>43</v>
      </c>
    </row>
    <row r="17" spans="2:4" hidden="1">
      <c r="B17" s="173">
        <v>45139</v>
      </c>
      <c r="C17" s="150">
        <v>273.87299999999999</v>
      </c>
      <c r="D17" s="150" t="s">
        <v>43</v>
      </c>
    </row>
    <row r="18" spans="2:4" hidden="1">
      <c r="B18" s="173">
        <v>45170</v>
      </c>
      <c r="C18" s="150">
        <v>294.517</v>
      </c>
      <c r="D18" s="150" t="s">
        <v>43</v>
      </c>
    </row>
    <row r="19" spans="2:4" hidden="1">
      <c r="B19" s="173">
        <v>45200</v>
      </c>
      <c r="C19" s="175">
        <v>311.91000000000003</v>
      </c>
      <c r="D19" s="150" t="s">
        <v>98</v>
      </c>
    </row>
    <row r="20" spans="2:4" hidden="1">
      <c r="B20" s="174">
        <v>45231</v>
      </c>
      <c r="C20" s="175">
        <v>339.81599999999997</v>
      </c>
      <c r="D20" s="175" t="s">
        <v>43</v>
      </c>
    </row>
    <row r="21" spans="2:4" hidden="1">
      <c r="B21" s="173">
        <v>45261</v>
      </c>
      <c r="C21" s="175">
        <v>482.54</v>
      </c>
      <c r="D21" s="175" t="s">
        <v>43</v>
      </c>
    </row>
    <row r="22" spans="2:4" hidden="1">
      <c r="B22" s="173">
        <v>45292</v>
      </c>
      <c r="C22" s="175">
        <v>740.19600000000003</v>
      </c>
      <c r="D22" s="175" t="s">
        <v>43</v>
      </c>
    </row>
    <row r="23" spans="2:4" hidden="1">
      <c r="B23" s="173">
        <v>45323</v>
      </c>
      <c r="C23" s="175"/>
      <c r="D23" s="175" t="s">
        <v>43</v>
      </c>
    </row>
    <row r="24" spans="2:4">
      <c r="B24" s="173">
        <v>45352</v>
      </c>
      <c r="C24" s="175">
        <v>848.3</v>
      </c>
      <c r="D24" s="175" t="s">
        <v>43</v>
      </c>
    </row>
    <row r="25" spans="2:4">
      <c r="B25" s="173">
        <v>45383</v>
      </c>
      <c r="C25" s="175">
        <v>883.86400000000003</v>
      </c>
      <c r="D25" s="175" t="s">
        <v>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topLeftCell="A4" workbookViewId="0">
      <selection activeCell="K24" sqref="K24"/>
    </sheetView>
  </sheetViews>
  <sheetFormatPr baseColWidth="10" defaultRowHeight="15"/>
  <sheetData>
    <row r="1" spans="1:3">
      <c r="A1" t="s">
        <v>0</v>
      </c>
      <c r="B1" t="s">
        <v>40</v>
      </c>
      <c r="C1" t="s">
        <v>41</v>
      </c>
    </row>
    <row r="2" spans="1:3">
      <c r="A2" s="1">
        <v>44562</v>
      </c>
      <c r="B2" s="3">
        <v>934.33619002336945</v>
      </c>
    </row>
    <row r="3" spans="1:3">
      <c r="A3" s="1">
        <v>44593</v>
      </c>
      <c r="B3" s="3">
        <v>978.60325697028588</v>
      </c>
    </row>
    <row r="4" spans="1:3">
      <c r="A4" s="1">
        <v>44621</v>
      </c>
      <c r="B4" s="3">
        <v>1040.5419938330967</v>
      </c>
    </row>
    <row r="5" spans="1:3">
      <c r="A5" s="1">
        <v>44652</v>
      </c>
      <c r="B5" s="3">
        <v>1101.9533166314045</v>
      </c>
    </row>
    <row r="6" spans="1:3">
      <c r="A6" s="1">
        <v>44682</v>
      </c>
      <c r="B6" s="3">
        <v>1158.9222798841117</v>
      </c>
    </row>
    <row r="7" spans="1:3">
      <c r="A7" s="1">
        <v>44713</v>
      </c>
      <c r="B7" s="3">
        <v>1214.824148470205</v>
      </c>
    </row>
    <row r="8" spans="1:3">
      <c r="A8" s="1">
        <v>44743</v>
      </c>
      <c r="B8" s="3">
        <v>1300.837282675061</v>
      </c>
    </row>
    <row r="9" spans="1:3">
      <c r="A9" s="1">
        <v>44774</v>
      </c>
      <c r="B9" s="4">
        <v>1407.2</v>
      </c>
    </row>
    <row r="10" spans="1:3">
      <c r="A10" s="1">
        <v>44805</v>
      </c>
      <c r="B10" s="4">
        <f>+B9*(100%+6.2%)</f>
        <v>1494.4464</v>
      </c>
    </row>
    <row r="11" spans="1:3">
      <c r="A11" s="1">
        <v>44835</v>
      </c>
      <c r="B11" s="4">
        <v>1555.2267205419</v>
      </c>
    </row>
    <row r="12" spans="1:3">
      <c r="A12" s="1">
        <v>44866</v>
      </c>
      <c r="B12">
        <v>1653.1</v>
      </c>
    </row>
    <row r="13" spans="1:3">
      <c r="A13" s="1">
        <v>44896</v>
      </c>
      <c r="B13" s="4">
        <v>1754.6</v>
      </c>
    </row>
    <row r="14" spans="1:3">
      <c r="A14" s="1">
        <v>44927</v>
      </c>
      <c r="B14" s="4">
        <v>1868.3</v>
      </c>
    </row>
    <row r="15" spans="1:3">
      <c r="A15" s="1">
        <v>44958</v>
      </c>
      <c r="B15" s="3">
        <v>1999.6036244611848</v>
      </c>
    </row>
    <row r="16" spans="1:3">
      <c r="A16" s="1">
        <v>44986</v>
      </c>
      <c r="B16" s="4">
        <v>2100.8000000000002</v>
      </c>
    </row>
    <row r="17" spans="1:2">
      <c r="A17" s="1">
        <v>45017</v>
      </c>
      <c r="B17" s="4">
        <v>2246.4</v>
      </c>
    </row>
    <row r="18" spans="1:2">
      <c r="A18" s="1">
        <v>45047</v>
      </c>
      <c r="B18" s="4">
        <v>2405.5</v>
      </c>
    </row>
    <row r="19" spans="1:2">
      <c r="A19" s="1">
        <v>45078</v>
      </c>
      <c r="B19" s="4">
        <v>2585.6999999999998</v>
      </c>
    </row>
    <row r="20" spans="1:2">
      <c r="A20" s="1">
        <v>45108</v>
      </c>
      <c r="B20" s="118">
        <v>2767.1062720711398</v>
      </c>
    </row>
    <row r="21" spans="1:2">
      <c r="A21" s="1">
        <v>45139</v>
      </c>
      <c r="B21" s="4">
        <v>3284.9</v>
      </c>
    </row>
    <row r="22" spans="1:2">
      <c r="A22" s="1">
        <v>45170</v>
      </c>
      <c r="B22" s="4">
        <v>3587.5</v>
      </c>
    </row>
    <row r="23" spans="1:2">
      <c r="A23" s="1">
        <v>45200</v>
      </c>
      <c r="B23" s="4">
        <v>3858.7</v>
      </c>
    </row>
    <row r="24" spans="1:2">
      <c r="A24" s="1">
        <v>45231</v>
      </c>
      <c r="B24" s="4">
        <v>4287</v>
      </c>
    </row>
    <row r="25" spans="1:2">
      <c r="A25" s="1">
        <v>45261</v>
      </c>
      <c r="B25" s="4">
        <v>6603.4</v>
      </c>
    </row>
    <row r="26" spans="1:2">
      <c r="A26" s="1">
        <v>45292</v>
      </c>
      <c r="B26" s="4">
        <v>7788.9</v>
      </c>
    </row>
    <row r="27" spans="1:2">
      <c r="A27" s="1">
        <v>45323</v>
      </c>
      <c r="B27" s="4">
        <v>8579.9</v>
      </c>
    </row>
    <row r="28" spans="1:2">
      <c r="A28" s="1">
        <v>45352</v>
      </c>
      <c r="B28" s="4">
        <v>9044.9</v>
      </c>
    </row>
    <row r="29" spans="1:2">
      <c r="A29" s="1">
        <v>45383</v>
      </c>
      <c r="B29" s="4">
        <v>9356.9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1C9-B031-47E6-B5FC-B4540F2D0F8E}">
  <dimension ref="B2:BF76"/>
  <sheetViews>
    <sheetView showWhiteSpace="0" topLeftCell="AR1" zoomScaleNormal="100" workbookViewId="0">
      <pane ySplit="6" topLeftCell="A22" activePane="bottomLeft" state="frozen"/>
      <selection pane="bottomLeft" activeCell="BF6" sqref="BF6"/>
    </sheetView>
  </sheetViews>
  <sheetFormatPr baseColWidth="10" defaultColWidth="17.28515625" defaultRowHeight="12.75"/>
  <cols>
    <col min="1" max="1" width="3.5703125" style="25" customWidth="1"/>
    <col min="2" max="2" width="50.140625" style="25" customWidth="1"/>
    <col min="3" max="3" width="32.85546875" style="25" customWidth="1"/>
    <col min="4" max="4" width="14.140625" style="25" customWidth="1"/>
    <col min="5" max="5" width="7.85546875" style="25" bestFit="1" customWidth="1"/>
    <col min="6" max="6" width="17.28515625" style="25"/>
    <col min="7" max="7" width="1.7109375" style="25" customWidth="1"/>
    <col min="8" max="8" width="11" style="25" bestFit="1" customWidth="1"/>
    <col min="9" max="9" width="14.5703125" style="25" bestFit="1" customWidth="1"/>
    <col min="10" max="10" width="17.28515625" style="25"/>
    <col min="11" max="11" width="2.42578125" style="25" customWidth="1"/>
    <col min="12" max="12" width="11" style="25" bestFit="1" customWidth="1"/>
    <col min="13" max="13" width="14.5703125" style="25" bestFit="1" customWidth="1"/>
    <col min="14" max="14" width="17.28515625" style="25"/>
    <col min="15" max="15" width="1.85546875" style="25" customWidth="1"/>
    <col min="16" max="16" width="11" style="25" bestFit="1" customWidth="1"/>
    <col min="17" max="17" width="14.5703125" style="25" bestFit="1" customWidth="1"/>
    <col min="18" max="18" width="17.28515625" style="25"/>
    <col min="19" max="19" width="3.140625" style="25" customWidth="1"/>
    <col min="20" max="20" width="11" style="25" bestFit="1" customWidth="1"/>
    <col min="21" max="21" width="14.5703125" style="25" bestFit="1" customWidth="1"/>
    <col min="22" max="22" width="17.28515625" style="25"/>
    <col min="23" max="23" width="2.42578125" style="25" customWidth="1"/>
    <col min="24" max="24" width="11" style="25" bestFit="1" customWidth="1"/>
    <col min="25" max="25" width="14.5703125" style="25" bestFit="1" customWidth="1"/>
    <col min="26" max="26" width="17.28515625" style="25"/>
    <col min="27" max="27" width="2.42578125" style="25" customWidth="1"/>
    <col min="28" max="28" width="11" style="25" bestFit="1" customWidth="1"/>
    <col min="29" max="29" width="14.5703125" style="25" bestFit="1" customWidth="1"/>
    <col min="30" max="30" width="17.28515625" style="25"/>
    <col min="31" max="31" width="2.42578125" style="25" customWidth="1"/>
    <col min="32" max="32" width="11" style="25" bestFit="1" customWidth="1"/>
    <col min="33" max="33" width="14.5703125" style="25" bestFit="1" customWidth="1"/>
    <col min="34" max="34" width="17.28515625" style="25"/>
    <col min="35" max="35" width="2" style="25" customWidth="1"/>
    <col min="36" max="36" width="11" style="25" bestFit="1" customWidth="1"/>
    <col min="37" max="37" width="14.5703125" style="25" bestFit="1" customWidth="1"/>
    <col min="38" max="38" width="17.28515625" style="25"/>
    <col min="39" max="39" width="5.28515625" style="25" customWidth="1"/>
    <col min="40" max="40" width="11" style="25" bestFit="1" customWidth="1"/>
    <col min="41" max="41" width="14.5703125" style="25" bestFit="1" customWidth="1"/>
    <col min="42" max="42" width="17.28515625" style="25"/>
    <col min="43" max="43" width="3.42578125" style="25" customWidth="1"/>
    <col min="44" max="44" width="11" style="25" bestFit="1" customWidth="1"/>
    <col min="45" max="45" width="14.5703125" style="25" bestFit="1" customWidth="1"/>
    <col min="46" max="46" width="17.28515625" style="25"/>
    <col min="47" max="47" width="1.85546875" style="25" customWidth="1"/>
    <col min="48" max="48" width="11" style="25" bestFit="1" customWidth="1"/>
    <col min="49" max="49" width="14.5703125" style="25" bestFit="1" customWidth="1"/>
    <col min="50" max="50" width="17.28515625" style="25"/>
    <col min="51" max="51" width="2.5703125" style="25" customWidth="1"/>
    <col min="52" max="52" width="11" style="25" bestFit="1" customWidth="1"/>
    <col min="53" max="53" width="14.5703125" style="25" bestFit="1" customWidth="1"/>
    <col min="54" max="54" width="17.28515625" style="25"/>
    <col min="55" max="55" width="2.7109375" style="25" customWidth="1"/>
    <col min="56" max="56" width="11" style="25" bestFit="1" customWidth="1"/>
    <col min="57" max="57" width="14.5703125" style="25" bestFit="1" customWidth="1"/>
    <col min="58" max="16384" width="17.28515625" style="25"/>
  </cols>
  <sheetData>
    <row r="2" spans="2:58">
      <c r="F2" s="26"/>
      <c r="I2" s="27" t="s">
        <v>2</v>
      </c>
      <c r="J2" s="26">
        <v>0</v>
      </c>
      <c r="M2" s="27" t="s">
        <v>2</v>
      </c>
      <c r="N2" s="26">
        <v>0</v>
      </c>
      <c r="Q2" s="27" t="s">
        <v>2</v>
      </c>
      <c r="R2" s="26">
        <f>N3</f>
        <v>0.24999999999999997</v>
      </c>
      <c r="U2" s="27" t="s">
        <v>2</v>
      </c>
      <c r="V2" s="26">
        <f>+R2</f>
        <v>0.24999999999999997</v>
      </c>
      <c r="Y2" s="27" t="s">
        <v>2</v>
      </c>
      <c r="Z2" s="26">
        <f>+V2</f>
        <v>0.24999999999999997</v>
      </c>
      <c r="AC2" s="27" t="s">
        <v>2</v>
      </c>
      <c r="AD2" s="28">
        <f>+Z2+Z3</f>
        <v>0.52500000000000002</v>
      </c>
      <c r="AG2" s="27" t="s">
        <v>2</v>
      </c>
      <c r="AH2" s="28">
        <f>+AD2</f>
        <v>0.52500000000000002</v>
      </c>
      <c r="AK2" s="27" t="s">
        <v>2</v>
      </c>
      <c r="AL2" s="28">
        <f>+AH2</f>
        <v>0.52500000000000002</v>
      </c>
      <c r="AO2" s="27" t="s">
        <v>2</v>
      </c>
      <c r="AP2" s="28">
        <f>+AL2+AL3</f>
        <v>1.081</v>
      </c>
      <c r="AS2" s="27" t="s">
        <v>2</v>
      </c>
      <c r="AT2" s="28">
        <f>+AP2</f>
        <v>1.081</v>
      </c>
      <c r="AW2" s="27" t="s">
        <v>2</v>
      </c>
      <c r="AX2" s="28">
        <f>+AT2</f>
        <v>1.081</v>
      </c>
      <c r="BA2" s="27" t="s">
        <v>2</v>
      </c>
      <c r="BB2" s="28">
        <f>+AX2+AX3+69.1%</f>
        <v>2.875</v>
      </c>
      <c r="BE2" s="27" t="s">
        <v>2</v>
      </c>
      <c r="BF2" s="28">
        <f>+BB2</f>
        <v>2.875</v>
      </c>
    </row>
    <row r="3" spans="2:58">
      <c r="I3" s="27" t="s">
        <v>3</v>
      </c>
      <c r="J3" s="28">
        <v>0.11</v>
      </c>
      <c r="K3" s="28"/>
      <c r="M3" s="27" t="s">
        <v>3</v>
      </c>
      <c r="N3" s="28">
        <f>11%+12%+2%</f>
        <v>0.24999999999999997</v>
      </c>
      <c r="Q3" s="27" t="s">
        <v>3</v>
      </c>
      <c r="R3" s="28">
        <v>0.1</v>
      </c>
      <c r="U3" s="27" t="s">
        <v>3</v>
      </c>
      <c r="V3" s="28">
        <f>10%+R3</f>
        <v>0.2</v>
      </c>
      <c r="Y3" s="27" t="s">
        <v>3</v>
      </c>
      <c r="Z3" s="28">
        <f>7.5%+V3</f>
        <v>0.27500000000000002</v>
      </c>
      <c r="AC3" s="27" t="s">
        <v>3</v>
      </c>
      <c r="AD3" s="28">
        <v>0.15</v>
      </c>
      <c r="AG3" s="27" t="s">
        <v>3</v>
      </c>
      <c r="AH3" s="130">
        <f>10%+15%+13.1%</f>
        <v>0.38100000000000001</v>
      </c>
      <c r="AK3" s="27" t="s">
        <v>3</v>
      </c>
      <c r="AL3" s="130">
        <f>17.5%+10%+15%+13.1%</f>
        <v>0.55600000000000005</v>
      </c>
      <c r="AO3" s="27" t="s">
        <v>3</v>
      </c>
      <c r="AP3" s="130">
        <v>0.47599999999999998</v>
      </c>
      <c r="AS3" s="27" t="s">
        <v>3</v>
      </c>
      <c r="AT3" s="130">
        <f>47.6%+17.5%+52.7%-17.5%</f>
        <v>1.0029999999999999</v>
      </c>
      <c r="AW3" s="27" t="s">
        <v>3</v>
      </c>
      <c r="AX3" s="130">
        <f>47.6%+17.5%+52.7%-17.5%+10%</f>
        <v>1.103</v>
      </c>
      <c r="BA3" s="27" t="s">
        <v>3</v>
      </c>
      <c r="BB3" s="130">
        <v>0.307</v>
      </c>
      <c r="BE3" s="27" t="s">
        <v>3</v>
      </c>
      <c r="BF3" s="130"/>
    </row>
    <row r="5" spans="2:58">
      <c r="F5" s="29">
        <v>45017</v>
      </c>
      <c r="J5" s="29">
        <v>45047</v>
      </c>
      <c r="N5" s="29">
        <v>45078</v>
      </c>
      <c r="R5" s="29">
        <v>45108</v>
      </c>
      <c r="V5" s="29">
        <v>45139</v>
      </c>
      <c r="Z5" s="29">
        <v>45170</v>
      </c>
      <c r="AD5" s="29">
        <v>45200</v>
      </c>
      <c r="AH5" s="29">
        <v>45231</v>
      </c>
      <c r="AL5" s="29">
        <v>45261</v>
      </c>
      <c r="AP5" s="29">
        <v>45292</v>
      </c>
      <c r="AT5" s="29">
        <v>45323</v>
      </c>
      <c r="AX5" s="29">
        <v>45352</v>
      </c>
      <c r="BB5" s="29">
        <v>45383</v>
      </c>
      <c r="BF5" s="29">
        <v>45413</v>
      </c>
    </row>
    <row r="7" spans="2:58">
      <c r="D7" s="30" t="s">
        <v>4</v>
      </c>
      <c r="E7" s="30" t="s">
        <v>5</v>
      </c>
      <c r="F7" s="31" t="s">
        <v>6</v>
      </c>
      <c r="H7" s="30" t="s">
        <v>4</v>
      </c>
      <c r="I7" s="30" t="s">
        <v>5</v>
      </c>
      <c r="J7" s="31" t="s">
        <v>6</v>
      </c>
      <c r="L7" s="30" t="s">
        <v>4</v>
      </c>
      <c r="M7" s="30" t="s">
        <v>5</v>
      </c>
      <c r="N7" s="31" t="s">
        <v>6</v>
      </c>
      <c r="P7" s="30" t="s">
        <v>4</v>
      </c>
      <c r="Q7" s="30" t="s">
        <v>5</v>
      </c>
      <c r="R7" s="31" t="s">
        <v>6</v>
      </c>
      <c r="T7" s="30" t="s">
        <v>4</v>
      </c>
      <c r="U7" s="30" t="s">
        <v>5</v>
      </c>
      <c r="V7" s="31" t="s">
        <v>6</v>
      </c>
      <c r="X7" s="30" t="s">
        <v>4</v>
      </c>
      <c r="Y7" s="30" t="s">
        <v>5</v>
      </c>
      <c r="Z7" s="31" t="s">
        <v>6</v>
      </c>
      <c r="AB7" s="30" t="s">
        <v>4</v>
      </c>
      <c r="AC7" s="30" t="s">
        <v>5</v>
      </c>
      <c r="AD7" s="31" t="s">
        <v>6</v>
      </c>
      <c r="AF7" s="30" t="s">
        <v>4</v>
      </c>
      <c r="AG7" s="30" t="s">
        <v>5</v>
      </c>
      <c r="AH7" s="31" t="s">
        <v>6</v>
      </c>
      <c r="AJ7" s="30" t="s">
        <v>4</v>
      </c>
      <c r="AK7" s="30" t="s">
        <v>5</v>
      </c>
      <c r="AL7" s="31" t="s">
        <v>6</v>
      </c>
      <c r="AN7" s="30" t="s">
        <v>4</v>
      </c>
      <c r="AO7" s="30" t="s">
        <v>5</v>
      </c>
      <c r="AP7" s="31" t="s">
        <v>6</v>
      </c>
      <c r="AR7" s="30" t="s">
        <v>4</v>
      </c>
      <c r="AS7" s="30" t="s">
        <v>5</v>
      </c>
      <c r="AT7" s="31" t="s">
        <v>6</v>
      </c>
      <c r="AV7" s="30" t="s">
        <v>4</v>
      </c>
      <c r="AW7" s="30" t="s">
        <v>5</v>
      </c>
      <c r="AX7" s="31" t="s">
        <v>6</v>
      </c>
      <c r="AZ7" s="30" t="s">
        <v>4</v>
      </c>
      <c r="BA7" s="30" t="s">
        <v>5</v>
      </c>
      <c r="BB7" s="31" t="s">
        <v>6</v>
      </c>
      <c r="BD7" s="30" t="s">
        <v>4</v>
      </c>
      <c r="BE7" s="30" t="s">
        <v>5</v>
      </c>
      <c r="BF7" s="31" t="s">
        <v>6</v>
      </c>
    </row>
    <row r="8" spans="2:58">
      <c r="B8" s="195" t="s">
        <v>7</v>
      </c>
      <c r="C8" s="32" t="s">
        <v>8</v>
      </c>
      <c r="D8" s="33" t="s">
        <v>9</v>
      </c>
      <c r="E8" s="33"/>
      <c r="F8" s="34">
        <v>110241.60000000001</v>
      </c>
      <c r="H8" s="33" t="s">
        <v>9</v>
      </c>
      <c r="I8" s="33"/>
      <c r="J8" s="34">
        <f>$F$8*(1+J$2)</f>
        <v>110241.60000000001</v>
      </c>
      <c r="L8" s="33" t="s">
        <v>9</v>
      </c>
      <c r="M8" s="33"/>
      <c r="N8" s="34">
        <f>$F$8*(1+N$2)</f>
        <v>110241.60000000001</v>
      </c>
      <c r="P8" s="33" t="s">
        <v>9</v>
      </c>
      <c r="Q8" s="33"/>
      <c r="R8" s="34">
        <f>$F$8*(1+R$2)</f>
        <v>137802</v>
      </c>
      <c r="T8" s="33" t="s">
        <v>9</v>
      </c>
      <c r="U8" s="33"/>
      <c r="V8" s="34">
        <f>$F$8*(1+V$2)</f>
        <v>137802</v>
      </c>
      <c r="X8" s="33" t="s">
        <v>9</v>
      </c>
      <c r="Y8" s="33"/>
      <c r="Z8" s="34">
        <f>$F$8*(1+Z$2)</f>
        <v>137802</v>
      </c>
      <c r="AB8" s="33" t="s">
        <v>9</v>
      </c>
      <c r="AC8" s="33"/>
      <c r="AD8" s="34">
        <f>$F$8*(1+AD$2)</f>
        <v>168118.44</v>
      </c>
      <c r="AF8" s="33" t="s">
        <v>9</v>
      </c>
      <c r="AG8" s="33"/>
      <c r="AH8" s="34">
        <f>$F$8*(1+AH$2)</f>
        <v>168118.44</v>
      </c>
      <c r="AJ8" s="33" t="s">
        <v>9</v>
      </c>
      <c r="AK8" s="33"/>
      <c r="AL8" s="34">
        <f>$F$8*(1+AL$2)</f>
        <v>168118.44</v>
      </c>
      <c r="AN8" s="33" t="s">
        <v>9</v>
      </c>
      <c r="AO8" s="33"/>
      <c r="AP8" s="34">
        <f>$F$8*(1+AP$2)</f>
        <v>229412.7696</v>
      </c>
      <c r="AR8" s="33" t="s">
        <v>9</v>
      </c>
      <c r="AS8" s="33"/>
      <c r="AT8" s="34">
        <f>$F$8*(1+AT$2)</f>
        <v>229412.7696</v>
      </c>
      <c r="AV8" s="33" t="s">
        <v>9</v>
      </c>
      <c r="AW8" s="33"/>
      <c r="AX8" s="34">
        <f>$F$8*(1+AX$2)</f>
        <v>229412.7696</v>
      </c>
      <c r="AZ8" s="33" t="s">
        <v>9</v>
      </c>
      <c r="BA8" s="33"/>
      <c r="BB8" s="34">
        <f>$F$8*(1+BB$2)</f>
        <v>427186.2</v>
      </c>
      <c r="BD8" s="33" t="s">
        <v>9</v>
      </c>
      <c r="BE8" s="33"/>
      <c r="BF8" s="34">
        <f>$F$8*(1+BF$2)</f>
        <v>427186.2</v>
      </c>
    </row>
    <row r="9" spans="2:58">
      <c r="B9" s="196"/>
      <c r="C9" s="35" t="s">
        <v>10</v>
      </c>
      <c r="D9" s="36" t="s">
        <v>11</v>
      </c>
      <c r="E9" s="37">
        <v>0.05</v>
      </c>
      <c r="F9" s="38">
        <f>(F8+F10)*E9</f>
        <v>9921.7440000000006</v>
      </c>
      <c r="H9" s="36" t="s">
        <v>11</v>
      </c>
      <c r="I9" s="37">
        <v>0.05</v>
      </c>
      <c r="J9" s="38">
        <f>(J8+J10)*I9</f>
        <v>9921.7440000000006</v>
      </c>
      <c r="L9" s="36" t="s">
        <v>11</v>
      </c>
      <c r="M9" s="37">
        <v>0.05</v>
      </c>
      <c r="N9" s="38">
        <f>(N8+N10)*M9</f>
        <v>9921.7440000000006</v>
      </c>
      <c r="P9" s="36" t="s">
        <v>11</v>
      </c>
      <c r="Q9" s="37">
        <v>0.05</v>
      </c>
      <c r="R9" s="38">
        <f>(R8+R10)*Q9</f>
        <v>12402.18</v>
      </c>
      <c r="T9" s="36" t="s">
        <v>11</v>
      </c>
      <c r="U9" s="37">
        <v>0.05</v>
      </c>
      <c r="V9" s="38">
        <f>(V8+V10)*U9</f>
        <v>12402.18</v>
      </c>
      <c r="X9" s="36" t="s">
        <v>11</v>
      </c>
      <c r="Y9" s="37">
        <v>0.05</v>
      </c>
      <c r="Z9" s="38">
        <f>(Z8+Z10)*Y9</f>
        <v>12402.18</v>
      </c>
      <c r="AB9" s="36" t="s">
        <v>11</v>
      </c>
      <c r="AC9" s="37">
        <v>0.05</v>
      </c>
      <c r="AD9" s="38">
        <f>(AD8+AD10)*AC9</f>
        <v>15130.659600000003</v>
      </c>
      <c r="AF9" s="36" t="s">
        <v>11</v>
      </c>
      <c r="AG9" s="37">
        <v>0.05</v>
      </c>
      <c r="AH9" s="38">
        <f>(AH8+AH10)*AG9</f>
        <v>15130.659600000003</v>
      </c>
      <c r="AJ9" s="36" t="s">
        <v>11</v>
      </c>
      <c r="AK9" s="37">
        <v>0.05</v>
      </c>
      <c r="AL9" s="38">
        <f>(AL8+AL10)*AK9</f>
        <v>15130.659600000003</v>
      </c>
      <c r="AN9" s="36" t="s">
        <v>11</v>
      </c>
      <c r="AO9" s="37">
        <v>0.05</v>
      </c>
      <c r="AP9" s="38">
        <f>(AP8+AP10)*AO9</f>
        <v>20647.149264000003</v>
      </c>
      <c r="AR9" s="36" t="s">
        <v>11</v>
      </c>
      <c r="AS9" s="37">
        <v>0.05</v>
      </c>
      <c r="AT9" s="38">
        <f>(AT8+AT10)*AS9</f>
        <v>20647.149264000003</v>
      </c>
      <c r="AV9" s="36" t="s">
        <v>11</v>
      </c>
      <c r="AW9" s="37">
        <v>0.05</v>
      </c>
      <c r="AX9" s="38">
        <f>(AX8+AX10)*AW9</f>
        <v>20647.149264000003</v>
      </c>
      <c r="AZ9" s="36" t="s">
        <v>11</v>
      </c>
      <c r="BA9" s="37">
        <v>0.05</v>
      </c>
      <c r="BB9" s="38">
        <f>(BB8+BB10)*BA9</f>
        <v>38446.758000000002</v>
      </c>
      <c r="BD9" s="36" t="s">
        <v>11</v>
      </c>
      <c r="BE9" s="37">
        <v>0.05</v>
      </c>
      <c r="BF9" s="38">
        <f>(BF8+BF10)*BE9</f>
        <v>38446.758000000002</v>
      </c>
    </row>
    <row r="10" spans="2:58">
      <c r="B10" s="196"/>
      <c r="C10" s="35" t="s">
        <v>12</v>
      </c>
      <c r="D10" s="38">
        <f>F8</f>
        <v>110241.60000000001</v>
      </c>
      <c r="E10" s="37">
        <v>0.8</v>
      </c>
      <c r="F10" s="38">
        <f>D10*E10</f>
        <v>88193.280000000013</v>
      </c>
      <c r="H10" s="38">
        <f>(J8)</f>
        <v>110241.60000000001</v>
      </c>
      <c r="I10" s="37">
        <v>0.8</v>
      </c>
      <c r="J10" s="38">
        <f t="shared" ref="J10:J22" si="0">H10*I10</f>
        <v>88193.280000000013</v>
      </c>
      <c r="L10" s="38">
        <f>(N8)</f>
        <v>110241.60000000001</v>
      </c>
      <c r="M10" s="37">
        <v>0.8</v>
      </c>
      <c r="N10" s="38">
        <f t="shared" ref="N10:N22" si="1">L10*M10</f>
        <v>88193.280000000013</v>
      </c>
      <c r="P10" s="38">
        <f>(R8)</f>
        <v>137802</v>
      </c>
      <c r="Q10" s="37">
        <v>0.8</v>
      </c>
      <c r="R10" s="38">
        <f t="shared" ref="R10:R22" si="2">P10*Q10</f>
        <v>110241.60000000001</v>
      </c>
      <c r="T10" s="38">
        <f>(V8)</f>
        <v>137802</v>
      </c>
      <c r="U10" s="37">
        <v>0.8</v>
      </c>
      <c r="V10" s="38">
        <f t="shared" ref="V10:V22" si="3">T10*U10</f>
        <v>110241.60000000001</v>
      </c>
      <c r="X10" s="38">
        <f>(Z8)</f>
        <v>137802</v>
      </c>
      <c r="Y10" s="37">
        <v>0.8</v>
      </c>
      <c r="Z10" s="38">
        <f t="shared" ref="Z10:Z22" si="4">X10*Y10</f>
        <v>110241.60000000001</v>
      </c>
      <c r="AB10" s="38">
        <f>(AD8)</f>
        <v>168118.44</v>
      </c>
      <c r="AC10" s="37">
        <v>0.8</v>
      </c>
      <c r="AD10" s="38">
        <f t="shared" ref="AD10:AD22" si="5">AB10*AC10</f>
        <v>134494.75200000001</v>
      </c>
      <c r="AF10" s="38">
        <f>(AH8)</f>
        <v>168118.44</v>
      </c>
      <c r="AG10" s="37">
        <v>0.8</v>
      </c>
      <c r="AH10" s="38">
        <f t="shared" ref="AH10:AH22" si="6">AF10*AG10</f>
        <v>134494.75200000001</v>
      </c>
      <c r="AJ10" s="38">
        <f>(AL8)</f>
        <v>168118.44</v>
      </c>
      <c r="AK10" s="37">
        <v>0.8</v>
      </c>
      <c r="AL10" s="38">
        <f t="shared" ref="AL10:AL22" si="7">AJ10*AK10</f>
        <v>134494.75200000001</v>
      </c>
      <c r="AN10" s="38">
        <f>(AP8)</f>
        <v>229412.7696</v>
      </c>
      <c r="AO10" s="37">
        <v>0.8</v>
      </c>
      <c r="AP10" s="38">
        <f t="shared" ref="AP10:AP22" si="8">AN10*AO10</f>
        <v>183530.21568000002</v>
      </c>
      <c r="AR10" s="38">
        <f>(AT8)</f>
        <v>229412.7696</v>
      </c>
      <c r="AS10" s="37">
        <v>0.8</v>
      </c>
      <c r="AT10" s="38">
        <f t="shared" ref="AT10:AT22" si="9">AR10*AS10</f>
        <v>183530.21568000002</v>
      </c>
      <c r="AV10" s="38">
        <f>(AX8)</f>
        <v>229412.7696</v>
      </c>
      <c r="AW10" s="37">
        <v>0.8</v>
      </c>
      <c r="AX10" s="38">
        <f t="shared" ref="AX10:AX22" si="10">AV10*AW10</f>
        <v>183530.21568000002</v>
      </c>
      <c r="AZ10" s="38">
        <f>(BB8)</f>
        <v>427186.2</v>
      </c>
      <c r="BA10" s="37">
        <v>0.8</v>
      </c>
      <c r="BB10" s="38">
        <f t="shared" ref="BB10:BB22" si="11">AZ10*BA10</f>
        <v>341748.96</v>
      </c>
      <c r="BD10" s="38">
        <f>(BF8)</f>
        <v>427186.2</v>
      </c>
      <c r="BE10" s="37">
        <v>0.8</v>
      </c>
      <c r="BF10" s="38">
        <f t="shared" ref="BF10:BF22" si="12">BD10*BE10</f>
        <v>341748.96</v>
      </c>
    </row>
    <row r="11" spans="2:58">
      <c r="B11" s="196"/>
      <c r="C11" s="35" t="s">
        <v>13</v>
      </c>
      <c r="D11" s="38">
        <f>F27/180*(68/60-1)</f>
        <v>209.88073066666661</v>
      </c>
      <c r="E11" s="36">
        <v>0</v>
      </c>
      <c r="F11" s="38">
        <f t="shared" ref="F11:F24" si="13">D11*E11</f>
        <v>0</v>
      </c>
      <c r="H11" s="38">
        <f>J27/180*(68/60-1)</f>
        <v>209.88073066666661</v>
      </c>
      <c r="I11" s="36">
        <v>0</v>
      </c>
      <c r="J11" s="38">
        <f t="shared" si="0"/>
        <v>0</v>
      </c>
      <c r="L11" s="38">
        <f>N27/180*(68/60-1)</f>
        <v>209.88073066666661</v>
      </c>
      <c r="M11" s="36">
        <v>0</v>
      </c>
      <c r="N11" s="38">
        <f t="shared" si="1"/>
        <v>0</v>
      </c>
      <c r="P11" s="38">
        <f>R27/180*(68/60-1)</f>
        <v>262.35091333333327</v>
      </c>
      <c r="Q11" s="36">
        <v>0</v>
      </c>
      <c r="R11" s="38">
        <f t="shared" si="2"/>
        <v>0</v>
      </c>
      <c r="T11" s="38">
        <f>V27/180*(68/60-1)</f>
        <v>262.35091333333327</v>
      </c>
      <c r="U11" s="36">
        <v>0</v>
      </c>
      <c r="V11" s="38">
        <f t="shared" si="3"/>
        <v>0</v>
      </c>
      <c r="X11" s="38">
        <f>Z27/180*(68/60-1)</f>
        <v>262.35091333333327</v>
      </c>
      <c r="Y11" s="36">
        <v>0</v>
      </c>
      <c r="Z11" s="38">
        <f t="shared" si="4"/>
        <v>0</v>
      </c>
      <c r="AB11" s="38">
        <f>AD27/180*(68/60-1)</f>
        <v>320.06811426666661</v>
      </c>
      <c r="AC11" s="36">
        <v>0</v>
      </c>
      <c r="AD11" s="38">
        <f t="shared" si="5"/>
        <v>0</v>
      </c>
      <c r="AF11" s="38">
        <f>AH27/180*(68/60-1)</f>
        <v>320.06811426666661</v>
      </c>
      <c r="AG11" s="36">
        <v>0</v>
      </c>
      <c r="AH11" s="38">
        <f t="shared" si="6"/>
        <v>0</v>
      </c>
      <c r="AJ11" s="38">
        <f>AL27/180*(68/60-1)</f>
        <v>320.06811426666661</v>
      </c>
      <c r="AK11" s="36">
        <v>0</v>
      </c>
      <c r="AL11" s="38">
        <f t="shared" si="7"/>
        <v>0</v>
      </c>
      <c r="AN11" s="38">
        <f>AP27/180*(68/60-1)</f>
        <v>436.76180051733326</v>
      </c>
      <c r="AO11" s="36">
        <v>0</v>
      </c>
      <c r="AP11" s="38">
        <f t="shared" si="8"/>
        <v>0</v>
      </c>
      <c r="AR11" s="38">
        <f>AT27/180*(68/60-1)</f>
        <v>436.76180051733326</v>
      </c>
      <c r="AS11" s="36">
        <v>0</v>
      </c>
      <c r="AT11" s="38">
        <f t="shared" si="9"/>
        <v>0</v>
      </c>
      <c r="AV11" s="38">
        <f>AX27/180*(68/60-1)</f>
        <v>436.76180051733326</v>
      </c>
      <c r="AW11" s="36">
        <v>0</v>
      </c>
      <c r="AX11" s="38">
        <f t="shared" si="10"/>
        <v>0</v>
      </c>
      <c r="AZ11" s="38">
        <f>BB27/180*(68/60-1)</f>
        <v>813.28783133333332</v>
      </c>
      <c r="BA11" s="36">
        <v>0</v>
      </c>
      <c r="BB11" s="38">
        <f t="shared" si="11"/>
        <v>0</v>
      </c>
      <c r="BD11" s="38">
        <f>BF27/180*(68/60-1)</f>
        <v>813.28783133333332</v>
      </c>
      <c r="BE11" s="36">
        <v>0</v>
      </c>
      <c r="BF11" s="38">
        <f t="shared" si="12"/>
        <v>0</v>
      </c>
    </row>
    <row r="12" spans="2:58">
      <c r="B12" s="196"/>
      <c r="C12" s="35" t="s">
        <v>14</v>
      </c>
      <c r="D12" s="38">
        <v>948.17160000000001</v>
      </c>
      <c r="E12" s="39">
        <v>0</v>
      </c>
      <c r="F12" s="38">
        <f t="shared" si="13"/>
        <v>0</v>
      </c>
      <c r="H12" s="38">
        <f>$D$12*(1+J$2)</f>
        <v>948.17160000000001</v>
      </c>
      <c r="I12" s="39">
        <v>0</v>
      </c>
      <c r="J12" s="38">
        <f t="shared" si="0"/>
        <v>0</v>
      </c>
      <c r="L12" s="38">
        <f>$D$12*(1+N$2)</f>
        <v>948.17160000000001</v>
      </c>
      <c r="M12" s="39">
        <v>0</v>
      </c>
      <c r="N12" s="38">
        <f t="shared" si="1"/>
        <v>0</v>
      </c>
      <c r="P12" s="38">
        <f>$D$12*(1+R$2)</f>
        <v>1185.2145</v>
      </c>
      <c r="Q12" s="39">
        <v>0</v>
      </c>
      <c r="R12" s="38">
        <f t="shared" si="2"/>
        <v>0</v>
      </c>
      <c r="T12" s="38">
        <f>$D$12*(1+V$2)</f>
        <v>1185.2145</v>
      </c>
      <c r="U12" s="39">
        <v>0</v>
      </c>
      <c r="V12" s="38">
        <f t="shared" si="3"/>
        <v>0</v>
      </c>
      <c r="X12" s="38">
        <f>$D$12*(1+Z$2)</f>
        <v>1185.2145</v>
      </c>
      <c r="Y12" s="39">
        <v>0</v>
      </c>
      <c r="Z12" s="38">
        <f t="shared" si="4"/>
        <v>0</v>
      </c>
      <c r="AB12" s="38">
        <f>$D$12*(1+AD$2)</f>
        <v>1445.9616899999999</v>
      </c>
      <c r="AC12" s="39">
        <v>0</v>
      </c>
      <c r="AD12" s="38">
        <f t="shared" si="5"/>
        <v>0</v>
      </c>
      <c r="AF12" s="38">
        <f>$D$12*(1+AH$2)</f>
        <v>1445.9616899999999</v>
      </c>
      <c r="AG12" s="39">
        <v>0</v>
      </c>
      <c r="AH12" s="38">
        <f t="shared" si="6"/>
        <v>0</v>
      </c>
      <c r="AJ12" s="38">
        <f>$D$12*(1+AL$2)</f>
        <v>1445.9616899999999</v>
      </c>
      <c r="AK12" s="39">
        <v>0</v>
      </c>
      <c r="AL12" s="38">
        <f t="shared" si="7"/>
        <v>0</v>
      </c>
      <c r="AN12" s="38">
        <f>$D$12*(1+AP$2)</f>
        <v>1973.1450996000001</v>
      </c>
      <c r="AO12" s="39">
        <v>0</v>
      </c>
      <c r="AP12" s="38">
        <f t="shared" si="8"/>
        <v>0</v>
      </c>
      <c r="AR12" s="38">
        <f>$D$12*(1+AT$2)</f>
        <v>1973.1450996000001</v>
      </c>
      <c r="AS12" s="39">
        <v>0</v>
      </c>
      <c r="AT12" s="38">
        <f t="shared" si="9"/>
        <v>0</v>
      </c>
      <c r="AV12" s="38">
        <f>$D$12*(1+AX$2)</f>
        <v>1973.1450996000001</v>
      </c>
      <c r="AW12" s="39">
        <v>0</v>
      </c>
      <c r="AX12" s="38">
        <f t="shared" si="10"/>
        <v>0</v>
      </c>
      <c r="AZ12" s="38">
        <f>$D$12*(1+BB$2)</f>
        <v>3674.1649499999999</v>
      </c>
      <c r="BA12" s="39">
        <v>0</v>
      </c>
      <c r="BB12" s="38">
        <f t="shared" si="11"/>
        <v>0</v>
      </c>
      <c r="BD12" s="38">
        <f>$D$12*(1+BF$2)</f>
        <v>3674.1649499999999</v>
      </c>
      <c r="BE12" s="39">
        <v>0</v>
      </c>
      <c r="BF12" s="38">
        <f t="shared" si="12"/>
        <v>0</v>
      </c>
    </row>
    <row r="13" spans="2:58">
      <c r="B13" s="196"/>
      <c r="C13" s="35" t="s">
        <v>15</v>
      </c>
      <c r="D13" s="38">
        <f>D12*1.35</f>
        <v>1280.0316600000001</v>
      </c>
      <c r="E13" s="39">
        <v>0</v>
      </c>
      <c r="F13" s="38">
        <f t="shared" si="13"/>
        <v>0</v>
      </c>
      <c r="H13" s="38">
        <f>H12*1.35</f>
        <v>1280.0316600000001</v>
      </c>
      <c r="I13" s="39">
        <v>0</v>
      </c>
      <c r="J13" s="38">
        <f t="shared" si="0"/>
        <v>0</v>
      </c>
      <c r="L13" s="38">
        <f>L12*1.35</f>
        <v>1280.0316600000001</v>
      </c>
      <c r="M13" s="39">
        <v>0</v>
      </c>
      <c r="N13" s="38">
        <f t="shared" si="1"/>
        <v>0</v>
      </c>
      <c r="P13" s="38">
        <f>P12*1.35</f>
        <v>1600.0395750000002</v>
      </c>
      <c r="Q13" s="39">
        <v>0</v>
      </c>
      <c r="R13" s="38">
        <f t="shared" si="2"/>
        <v>0</v>
      </c>
      <c r="T13" s="38">
        <f>T12*1.35</f>
        <v>1600.0395750000002</v>
      </c>
      <c r="U13" s="39">
        <v>0</v>
      </c>
      <c r="V13" s="38">
        <f t="shared" si="3"/>
        <v>0</v>
      </c>
      <c r="X13" s="38">
        <f>X12*1.35</f>
        <v>1600.0395750000002</v>
      </c>
      <c r="Y13" s="39">
        <v>0</v>
      </c>
      <c r="Z13" s="38">
        <f t="shared" si="4"/>
        <v>0</v>
      </c>
      <c r="AB13" s="38">
        <f>AB12*1.35</f>
        <v>1952.0482815</v>
      </c>
      <c r="AC13" s="39">
        <v>0</v>
      </c>
      <c r="AD13" s="38">
        <f t="shared" si="5"/>
        <v>0</v>
      </c>
      <c r="AF13" s="38">
        <f>AF12*1.35</f>
        <v>1952.0482815</v>
      </c>
      <c r="AG13" s="39">
        <v>0</v>
      </c>
      <c r="AH13" s="38">
        <f t="shared" si="6"/>
        <v>0</v>
      </c>
      <c r="AJ13" s="38">
        <f>AJ12*1.35</f>
        <v>1952.0482815</v>
      </c>
      <c r="AK13" s="39">
        <v>0</v>
      </c>
      <c r="AL13" s="38">
        <f t="shared" si="7"/>
        <v>0</v>
      </c>
      <c r="AN13" s="38">
        <f>AN12*1.35</f>
        <v>2663.7458844600005</v>
      </c>
      <c r="AO13" s="39">
        <v>0</v>
      </c>
      <c r="AP13" s="38">
        <f t="shared" si="8"/>
        <v>0</v>
      </c>
      <c r="AR13" s="38">
        <f>AR12*1.35</f>
        <v>2663.7458844600005</v>
      </c>
      <c r="AS13" s="39">
        <v>0</v>
      </c>
      <c r="AT13" s="38">
        <f t="shared" si="9"/>
        <v>0</v>
      </c>
      <c r="AV13" s="38">
        <f>AV12*1.35</f>
        <v>2663.7458844600005</v>
      </c>
      <c r="AW13" s="39">
        <v>0</v>
      </c>
      <c r="AX13" s="38">
        <f t="shared" si="10"/>
        <v>0</v>
      </c>
      <c r="AZ13" s="38">
        <f>AZ12*1.35</f>
        <v>4960.1226825000003</v>
      </c>
      <c r="BA13" s="39">
        <v>0</v>
      </c>
      <c r="BB13" s="38">
        <f t="shared" si="11"/>
        <v>0</v>
      </c>
      <c r="BD13" s="38">
        <f>BD12*1.35</f>
        <v>4960.1226825000003</v>
      </c>
      <c r="BE13" s="39">
        <v>0</v>
      </c>
      <c r="BF13" s="38">
        <f t="shared" si="12"/>
        <v>0</v>
      </c>
    </row>
    <row r="14" spans="2:58">
      <c r="B14" s="196"/>
      <c r="C14" s="35" t="s">
        <v>16</v>
      </c>
      <c r="D14" s="38">
        <v>948.17160000000001</v>
      </c>
      <c r="E14" s="40">
        <v>14</v>
      </c>
      <c r="F14" s="38">
        <f t="shared" si="13"/>
        <v>13274.402400000001</v>
      </c>
      <c r="H14" s="38">
        <f>$D$14*(1+J$2)</f>
        <v>948.17160000000001</v>
      </c>
      <c r="I14" s="40">
        <v>14</v>
      </c>
      <c r="J14" s="38">
        <f t="shared" si="0"/>
        <v>13274.402400000001</v>
      </c>
      <c r="L14" s="38">
        <f>$D$14*(1+N$2)</f>
        <v>948.17160000000001</v>
      </c>
      <c r="M14" s="40">
        <v>14</v>
      </c>
      <c r="N14" s="38">
        <f t="shared" si="1"/>
        <v>13274.402400000001</v>
      </c>
      <c r="P14" s="38">
        <f>$D$14*(1+R$2)</f>
        <v>1185.2145</v>
      </c>
      <c r="Q14" s="40">
        <v>14</v>
      </c>
      <c r="R14" s="38">
        <f t="shared" si="2"/>
        <v>16593.003000000001</v>
      </c>
      <c r="T14" s="38">
        <f>$D$14*(1+V$2)</f>
        <v>1185.2145</v>
      </c>
      <c r="U14" s="40">
        <v>14</v>
      </c>
      <c r="V14" s="38">
        <f t="shared" si="3"/>
        <v>16593.003000000001</v>
      </c>
      <c r="X14" s="38">
        <f>$D$14*(1+Z$2)</f>
        <v>1185.2145</v>
      </c>
      <c r="Y14" s="40">
        <v>14</v>
      </c>
      <c r="Z14" s="38">
        <f t="shared" si="4"/>
        <v>16593.003000000001</v>
      </c>
      <c r="AB14" s="38">
        <f>$D$14*(1+AD$2)</f>
        <v>1445.9616899999999</v>
      </c>
      <c r="AC14" s="40">
        <v>14</v>
      </c>
      <c r="AD14" s="38">
        <f t="shared" si="5"/>
        <v>20243.463659999998</v>
      </c>
      <c r="AF14" s="38">
        <f>$D$14*(1+AH$2)</f>
        <v>1445.9616899999999</v>
      </c>
      <c r="AG14" s="40">
        <v>14</v>
      </c>
      <c r="AH14" s="38">
        <f t="shared" si="6"/>
        <v>20243.463659999998</v>
      </c>
      <c r="AJ14" s="38">
        <f>$D$14*(1+AL$2)</f>
        <v>1445.9616899999999</v>
      </c>
      <c r="AK14" s="40">
        <v>14</v>
      </c>
      <c r="AL14" s="38">
        <f t="shared" si="7"/>
        <v>20243.463659999998</v>
      </c>
      <c r="AN14" s="38">
        <f>$D$14*(1+AP$2)</f>
        <v>1973.1450996000001</v>
      </c>
      <c r="AO14" s="40">
        <v>14</v>
      </c>
      <c r="AP14" s="38">
        <f t="shared" si="8"/>
        <v>27624.031394400001</v>
      </c>
      <c r="AR14" s="38">
        <f>$D$14*(1+AT$2)</f>
        <v>1973.1450996000001</v>
      </c>
      <c r="AS14" s="40">
        <v>14</v>
      </c>
      <c r="AT14" s="38">
        <f t="shared" si="9"/>
        <v>27624.031394400001</v>
      </c>
      <c r="AV14" s="38">
        <f>$D$14*(1+AX$2)</f>
        <v>1973.1450996000001</v>
      </c>
      <c r="AW14" s="40">
        <v>14</v>
      </c>
      <c r="AX14" s="38">
        <f t="shared" si="10"/>
        <v>27624.031394400001</v>
      </c>
      <c r="AZ14" s="38">
        <f>$D$14*(1+BB$2)</f>
        <v>3674.1649499999999</v>
      </c>
      <c r="BA14" s="40">
        <v>14</v>
      </c>
      <c r="BB14" s="38">
        <f t="shared" si="11"/>
        <v>51438.309300000001</v>
      </c>
      <c r="BD14" s="38">
        <f>$D$14*(1+BF$2)</f>
        <v>3674.1649499999999</v>
      </c>
      <c r="BE14" s="40">
        <v>14</v>
      </c>
      <c r="BF14" s="38">
        <f t="shared" si="12"/>
        <v>51438.309300000001</v>
      </c>
    </row>
    <row r="15" spans="2:58">
      <c r="B15" s="196"/>
      <c r="C15" s="35" t="s">
        <v>17</v>
      </c>
      <c r="D15" s="38">
        <v>39551.520000000004</v>
      </c>
      <c r="E15" s="40">
        <v>1</v>
      </c>
      <c r="F15" s="38">
        <f t="shared" si="13"/>
        <v>39551.520000000004</v>
      </c>
      <c r="H15" s="38">
        <f>$D$15*(1+J$2)</f>
        <v>39551.520000000004</v>
      </c>
      <c r="I15" s="40">
        <v>1</v>
      </c>
      <c r="J15" s="38">
        <f t="shared" si="0"/>
        <v>39551.520000000004</v>
      </c>
      <c r="L15" s="38">
        <f>$D$15*(1+N$2)</f>
        <v>39551.520000000004</v>
      </c>
      <c r="M15" s="40">
        <v>1</v>
      </c>
      <c r="N15" s="38">
        <f t="shared" si="1"/>
        <v>39551.520000000004</v>
      </c>
      <c r="P15" s="38">
        <f>$D$15*(1+R$2)</f>
        <v>49439.400000000009</v>
      </c>
      <c r="Q15" s="40">
        <v>1</v>
      </c>
      <c r="R15" s="38">
        <f t="shared" si="2"/>
        <v>49439.400000000009</v>
      </c>
      <c r="T15" s="38">
        <f>$D$15*(1+V$2)</f>
        <v>49439.400000000009</v>
      </c>
      <c r="U15" s="40">
        <v>1</v>
      </c>
      <c r="V15" s="38">
        <f t="shared" si="3"/>
        <v>49439.400000000009</v>
      </c>
      <c r="X15" s="38">
        <f>$D$15*(1+Z$2)</f>
        <v>49439.400000000009</v>
      </c>
      <c r="Y15" s="40">
        <v>1</v>
      </c>
      <c r="Z15" s="38">
        <f t="shared" si="4"/>
        <v>49439.400000000009</v>
      </c>
      <c r="AB15" s="38">
        <f>$D$15*(1+AD$2)</f>
        <v>60316.067999999999</v>
      </c>
      <c r="AC15" s="40">
        <v>1</v>
      </c>
      <c r="AD15" s="38">
        <f t="shared" si="5"/>
        <v>60316.067999999999</v>
      </c>
      <c r="AF15" s="38">
        <f>$D$15*(1+AH$2)</f>
        <v>60316.067999999999</v>
      </c>
      <c r="AG15" s="40">
        <v>1</v>
      </c>
      <c r="AH15" s="38">
        <f t="shared" si="6"/>
        <v>60316.067999999999</v>
      </c>
      <c r="AJ15" s="38">
        <f>$D$15*(1+AL$2)</f>
        <v>60316.067999999999</v>
      </c>
      <c r="AK15" s="40">
        <v>1</v>
      </c>
      <c r="AL15" s="38">
        <f t="shared" si="7"/>
        <v>60316.067999999999</v>
      </c>
      <c r="AN15" s="38">
        <f>$D$15*(1+AP$2)</f>
        <v>82306.71312</v>
      </c>
      <c r="AO15" s="40">
        <v>1</v>
      </c>
      <c r="AP15" s="38">
        <f t="shared" si="8"/>
        <v>82306.71312</v>
      </c>
      <c r="AR15" s="38">
        <f>$D$15*(1+AT$2)</f>
        <v>82306.71312</v>
      </c>
      <c r="AS15" s="40">
        <v>1</v>
      </c>
      <c r="AT15" s="38">
        <f t="shared" si="9"/>
        <v>82306.71312</v>
      </c>
      <c r="AV15" s="38">
        <f>$D$15*(1+AX$2)</f>
        <v>82306.71312</v>
      </c>
      <c r="AW15" s="40">
        <v>1</v>
      </c>
      <c r="AX15" s="38">
        <f t="shared" si="10"/>
        <v>82306.71312</v>
      </c>
      <c r="AZ15" s="38">
        <f>$D$15*(1+BB$2)</f>
        <v>153262.14000000001</v>
      </c>
      <c r="BA15" s="40">
        <v>1</v>
      </c>
      <c r="BB15" s="38">
        <f t="shared" si="11"/>
        <v>153262.14000000001</v>
      </c>
      <c r="BD15" s="38">
        <f>$D$15*(1+BF$2)</f>
        <v>153262.14000000001</v>
      </c>
      <c r="BE15" s="40">
        <v>1</v>
      </c>
      <c r="BF15" s="38">
        <f t="shared" si="12"/>
        <v>153262.14000000001</v>
      </c>
    </row>
    <row r="16" spans="2:58">
      <c r="B16" s="196"/>
      <c r="C16" s="35" t="s">
        <v>18</v>
      </c>
      <c r="D16" s="38">
        <v>22156.44</v>
      </c>
      <c r="E16" s="40">
        <v>1</v>
      </c>
      <c r="F16" s="38">
        <f t="shared" si="13"/>
        <v>22156.44</v>
      </c>
      <c r="H16" s="38">
        <f>$D$16*(1+J$2)</f>
        <v>22156.44</v>
      </c>
      <c r="I16" s="40">
        <v>1</v>
      </c>
      <c r="J16" s="38">
        <f t="shared" si="0"/>
        <v>22156.44</v>
      </c>
      <c r="L16" s="38">
        <f>$D$16*(1+N$2)</f>
        <v>22156.44</v>
      </c>
      <c r="M16" s="40">
        <v>1</v>
      </c>
      <c r="N16" s="38">
        <f t="shared" si="1"/>
        <v>22156.44</v>
      </c>
      <c r="P16" s="38">
        <f>$D$16*(1+R$2)</f>
        <v>27695.55</v>
      </c>
      <c r="Q16" s="40">
        <v>1</v>
      </c>
      <c r="R16" s="38">
        <f t="shared" si="2"/>
        <v>27695.55</v>
      </c>
      <c r="T16" s="38">
        <f>$D$16*(1+V$2)</f>
        <v>27695.55</v>
      </c>
      <c r="U16" s="40">
        <v>1</v>
      </c>
      <c r="V16" s="38">
        <f t="shared" si="3"/>
        <v>27695.55</v>
      </c>
      <c r="X16" s="38">
        <f>$D$16*(1+Z$2)</f>
        <v>27695.55</v>
      </c>
      <c r="Y16" s="40">
        <v>1</v>
      </c>
      <c r="Z16" s="38">
        <f t="shared" si="4"/>
        <v>27695.55</v>
      </c>
      <c r="AB16" s="38">
        <f>$D$16*(1+AD$2)</f>
        <v>33788.570999999996</v>
      </c>
      <c r="AC16" s="40">
        <v>1</v>
      </c>
      <c r="AD16" s="38">
        <f t="shared" si="5"/>
        <v>33788.570999999996</v>
      </c>
      <c r="AF16" s="38">
        <f>$D$16*(1+AH$2)</f>
        <v>33788.570999999996</v>
      </c>
      <c r="AG16" s="40">
        <v>1</v>
      </c>
      <c r="AH16" s="38">
        <f t="shared" si="6"/>
        <v>33788.570999999996</v>
      </c>
      <c r="AJ16" s="38">
        <f>$D$16*(1+AL$2)</f>
        <v>33788.570999999996</v>
      </c>
      <c r="AK16" s="40">
        <v>1</v>
      </c>
      <c r="AL16" s="38">
        <f t="shared" si="7"/>
        <v>33788.570999999996</v>
      </c>
      <c r="AN16" s="38">
        <f>$D$16*(1+AP$2)</f>
        <v>46107.551639999998</v>
      </c>
      <c r="AO16" s="40">
        <v>1</v>
      </c>
      <c r="AP16" s="38">
        <f t="shared" si="8"/>
        <v>46107.551639999998</v>
      </c>
      <c r="AR16" s="38">
        <f>$D$16*(1+AT$2)</f>
        <v>46107.551639999998</v>
      </c>
      <c r="AS16" s="40">
        <v>1</v>
      </c>
      <c r="AT16" s="38">
        <f t="shared" si="9"/>
        <v>46107.551639999998</v>
      </c>
      <c r="AV16" s="38">
        <f>$D$16*(1+AX$2)</f>
        <v>46107.551639999998</v>
      </c>
      <c r="AW16" s="40">
        <v>1</v>
      </c>
      <c r="AX16" s="38">
        <f t="shared" si="10"/>
        <v>46107.551639999998</v>
      </c>
      <c r="AZ16" s="38">
        <f>$D$16*(1+BB$2)</f>
        <v>85856.205000000002</v>
      </c>
      <c r="BA16" s="40">
        <v>1</v>
      </c>
      <c r="BB16" s="38">
        <f t="shared" si="11"/>
        <v>85856.205000000002</v>
      </c>
      <c r="BD16" s="38">
        <f>$D$16*(1+BF$2)</f>
        <v>85856.205000000002</v>
      </c>
      <c r="BE16" s="40">
        <v>1</v>
      </c>
      <c r="BF16" s="38">
        <f t="shared" si="12"/>
        <v>85856.205000000002</v>
      </c>
    </row>
    <row r="17" spans="2:58">
      <c r="B17" s="196"/>
      <c r="C17" s="35" t="s">
        <v>19</v>
      </c>
      <c r="D17" s="38">
        <v>22157.490600000001</v>
      </c>
      <c r="E17" s="40"/>
      <c r="F17" s="38">
        <f t="shared" si="13"/>
        <v>0</v>
      </c>
      <c r="H17" s="38">
        <f>$D$17*(1+J$2)</f>
        <v>22157.490600000001</v>
      </c>
      <c r="I17" s="40"/>
      <c r="J17" s="38">
        <f t="shared" si="0"/>
        <v>0</v>
      </c>
      <c r="L17" s="38">
        <f>$D$17*(1+N$2)</f>
        <v>22157.490600000001</v>
      </c>
      <c r="M17" s="40"/>
      <c r="N17" s="38">
        <f t="shared" si="1"/>
        <v>0</v>
      </c>
      <c r="P17" s="38">
        <f>$D$17*(1+R$2)</f>
        <v>27696.863250000002</v>
      </c>
      <c r="Q17" s="40"/>
      <c r="R17" s="38">
        <f t="shared" si="2"/>
        <v>0</v>
      </c>
      <c r="T17" s="38">
        <f>$D$17*(1+V$2)</f>
        <v>27696.863250000002</v>
      </c>
      <c r="U17" s="40"/>
      <c r="V17" s="38">
        <f t="shared" si="3"/>
        <v>0</v>
      </c>
      <c r="X17" s="38">
        <f>$D$17*(1+Z$2)</f>
        <v>27696.863250000002</v>
      </c>
      <c r="Y17" s="40"/>
      <c r="Z17" s="38">
        <f t="shared" si="4"/>
        <v>0</v>
      </c>
      <c r="AB17" s="38">
        <f>$D$17*(1+AD$2)</f>
        <v>33790.173165</v>
      </c>
      <c r="AC17" s="40"/>
      <c r="AD17" s="38">
        <f t="shared" si="5"/>
        <v>0</v>
      </c>
      <c r="AF17" s="38">
        <f>$D$17*(1+AH$2)</f>
        <v>33790.173165</v>
      </c>
      <c r="AG17" s="40"/>
      <c r="AH17" s="38">
        <f t="shared" si="6"/>
        <v>0</v>
      </c>
      <c r="AJ17" s="38">
        <f>$D$17*(1+AL$2)</f>
        <v>33790.173165</v>
      </c>
      <c r="AK17" s="40"/>
      <c r="AL17" s="38">
        <f t="shared" si="7"/>
        <v>0</v>
      </c>
      <c r="AN17" s="38">
        <f>$D$17*(1+AP$2)</f>
        <v>46109.737938600003</v>
      </c>
      <c r="AO17" s="40"/>
      <c r="AP17" s="38">
        <f t="shared" si="8"/>
        <v>0</v>
      </c>
      <c r="AR17" s="38">
        <f>$D$17*(1+AT$2)</f>
        <v>46109.737938600003</v>
      </c>
      <c r="AS17" s="40"/>
      <c r="AT17" s="38">
        <f t="shared" si="9"/>
        <v>0</v>
      </c>
      <c r="AV17" s="38">
        <f>$D$17*(1+AX$2)</f>
        <v>46109.737938600003</v>
      </c>
      <c r="AW17" s="40"/>
      <c r="AX17" s="38">
        <f t="shared" si="10"/>
        <v>0</v>
      </c>
      <c r="AZ17" s="38">
        <f>$D$17*(1+BB$2)</f>
        <v>85860.276075000002</v>
      </c>
      <c r="BA17" s="40"/>
      <c r="BB17" s="38">
        <f t="shared" si="11"/>
        <v>0</v>
      </c>
      <c r="BD17" s="38">
        <f>$D$17*(1+BF$2)</f>
        <v>85860.276075000002</v>
      </c>
      <c r="BE17" s="40"/>
      <c r="BF17" s="38">
        <f t="shared" si="12"/>
        <v>0</v>
      </c>
    </row>
    <row r="18" spans="2:58">
      <c r="B18" s="196"/>
      <c r="C18" s="35" t="s">
        <v>20</v>
      </c>
      <c r="D18" s="41">
        <v>121452.38593199999</v>
      </c>
      <c r="E18" s="42">
        <f>1/12</f>
        <v>8.3333333333333329E-2</v>
      </c>
      <c r="F18" s="38">
        <f t="shared" si="13"/>
        <v>10121.032160999999</v>
      </c>
      <c r="H18" s="38">
        <f>$D$18*(1+J$2)</f>
        <v>121452.38593199999</v>
      </c>
      <c r="I18" s="42">
        <f>1/12</f>
        <v>8.3333333333333329E-2</v>
      </c>
      <c r="J18" s="38">
        <f t="shared" si="0"/>
        <v>10121.032160999999</v>
      </c>
      <c r="L18" s="38">
        <f>$D$18*(1+N$2)</f>
        <v>121452.38593199999</v>
      </c>
      <c r="M18" s="42">
        <f>1/12</f>
        <v>8.3333333333333329E-2</v>
      </c>
      <c r="N18" s="38">
        <f t="shared" si="1"/>
        <v>10121.032160999999</v>
      </c>
      <c r="P18" s="38">
        <f>$D$18*(1+R$2)</f>
        <v>151815.48241499998</v>
      </c>
      <c r="Q18" s="42">
        <f>1/12</f>
        <v>8.3333333333333329E-2</v>
      </c>
      <c r="R18" s="38">
        <f t="shared" si="2"/>
        <v>12651.290201249998</v>
      </c>
      <c r="T18" s="38">
        <f>$D$18*(1+V$2)</f>
        <v>151815.48241499998</v>
      </c>
      <c r="U18" s="42">
        <f>1/12</f>
        <v>8.3333333333333329E-2</v>
      </c>
      <c r="V18" s="38">
        <f t="shared" si="3"/>
        <v>12651.290201249998</v>
      </c>
      <c r="X18" s="38">
        <f>$D$18*(1+Z$2)</f>
        <v>151815.48241499998</v>
      </c>
      <c r="Y18" s="42">
        <f>1/12</f>
        <v>8.3333333333333329E-2</v>
      </c>
      <c r="Z18" s="38">
        <f t="shared" si="4"/>
        <v>12651.290201249998</v>
      </c>
      <c r="AB18" s="38">
        <f>$D$18*(1+AD$2)</f>
        <v>185214.88854629998</v>
      </c>
      <c r="AC18" s="42">
        <f>1/12</f>
        <v>8.3333333333333329E-2</v>
      </c>
      <c r="AD18" s="38">
        <f t="shared" si="5"/>
        <v>15434.574045524998</v>
      </c>
      <c r="AF18" s="38">
        <f>$D$18*(1+AH$2)</f>
        <v>185214.88854629998</v>
      </c>
      <c r="AG18" s="42">
        <f>1/12</f>
        <v>8.3333333333333329E-2</v>
      </c>
      <c r="AH18" s="38">
        <f t="shared" si="6"/>
        <v>15434.574045524998</v>
      </c>
      <c r="AJ18" s="38">
        <f>$D$18*(1+AL$2)</f>
        <v>185214.88854629998</v>
      </c>
      <c r="AK18" s="42">
        <f>1/12</f>
        <v>8.3333333333333329E-2</v>
      </c>
      <c r="AL18" s="38">
        <f t="shared" si="7"/>
        <v>15434.574045524998</v>
      </c>
      <c r="AN18" s="38">
        <f>$D$18*(1+AP$2)</f>
        <v>252742.41512449196</v>
      </c>
      <c r="AO18" s="42">
        <f>1/12</f>
        <v>8.3333333333333329E-2</v>
      </c>
      <c r="AP18" s="38">
        <f t="shared" si="8"/>
        <v>21061.867927040996</v>
      </c>
      <c r="AR18" s="38">
        <f>$D$18*(1+AT$2)</f>
        <v>252742.41512449196</v>
      </c>
      <c r="AS18" s="42">
        <f>1/12</f>
        <v>8.3333333333333329E-2</v>
      </c>
      <c r="AT18" s="38">
        <f t="shared" si="9"/>
        <v>21061.867927040996</v>
      </c>
      <c r="AV18" s="38">
        <f>$D$18*(1+AX$2)</f>
        <v>252742.41512449196</v>
      </c>
      <c r="AW18" s="42">
        <f>1/12</f>
        <v>8.3333333333333329E-2</v>
      </c>
      <c r="AX18" s="38">
        <f t="shared" si="10"/>
        <v>21061.867927040996</v>
      </c>
      <c r="AZ18" s="38">
        <f>$D$18*(1+BB$2)</f>
        <v>470627.99548649997</v>
      </c>
      <c r="BA18" s="42">
        <f>1/12</f>
        <v>8.3333333333333329E-2</v>
      </c>
      <c r="BB18" s="38">
        <f t="shared" si="11"/>
        <v>39218.999623874995</v>
      </c>
      <c r="BD18" s="38">
        <f>$D$18*(1+BF$2)</f>
        <v>470627.99548649997</v>
      </c>
      <c r="BE18" s="42">
        <f>1/12</f>
        <v>8.3333333333333329E-2</v>
      </c>
      <c r="BF18" s="38">
        <f t="shared" si="12"/>
        <v>39218.999623874995</v>
      </c>
    </row>
    <row r="19" spans="2:58">
      <c r="B19" s="196"/>
      <c r="C19" s="35" t="s">
        <v>21</v>
      </c>
      <c r="D19" s="38">
        <v>3457.3577280000004</v>
      </c>
      <c r="E19" s="36">
        <v>10</v>
      </c>
      <c r="F19" s="38">
        <f t="shared" si="13"/>
        <v>34573.577280000005</v>
      </c>
      <c r="H19" s="38">
        <f>$D$19*(1+J$2)</f>
        <v>3457.3577280000004</v>
      </c>
      <c r="I19" s="36">
        <v>10</v>
      </c>
      <c r="J19" s="38">
        <f t="shared" si="0"/>
        <v>34573.577280000005</v>
      </c>
      <c r="L19" s="38">
        <f>$D$19*(1+N$2)</f>
        <v>3457.3577280000004</v>
      </c>
      <c r="M19" s="36">
        <v>10</v>
      </c>
      <c r="N19" s="38">
        <f t="shared" si="1"/>
        <v>34573.577280000005</v>
      </c>
      <c r="P19" s="38">
        <f>$D$19*(1+R$2)</f>
        <v>4321.6971600000006</v>
      </c>
      <c r="Q19" s="36">
        <v>10</v>
      </c>
      <c r="R19" s="38">
        <f t="shared" si="2"/>
        <v>43216.971600000004</v>
      </c>
      <c r="T19" s="38">
        <f>$D$19*(1+V$2)</f>
        <v>4321.6971600000006</v>
      </c>
      <c r="U19" s="36">
        <v>10</v>
      </c>
      <c r="V19" s="38">
        <f t="shared" si="3"/>
        <v>43216.971600000004</v>
      </c>
      <c r="X19" s="38">
        <f>$D$19*(1+Z$2)</f>
        <v>4321.6971600000006</v>
      </c>
      <c r="Y19" s="36">
        <v>10</v>
      </c>
      <c r="Z19" s="38">
        <f t="shared" si="4"/>
        <v>43216.971600000004</v>
      </c>
      <c r="AB19" s="38">
        <f>$D$19*(1+AD$2)</f>
        <v>5272.4705352000001</v>
      </c>
      <c r="AC19" s="36">
        <v>10</v>
      </c>
      <c r="AD19" s="38">
        <f t="shared" si="5"/>
        <v>52724.705352000004</v>
      </c>
      <c r="AF19" s="38">
        <f>$D$19*(1+AH$2)</f>
        <v>5272.4705352000001</v>
      </c>
      <c r="AG19" s="36">
        <v>10</v>
      </c>
      <c r="AH19" s="38">
        <f t="shared" si="6"/>
        <v>52724.705352000004</v>
      </c>
      <c r="AJ19" s="38">
        <f>$D$19*(1+AL$2)</f>
        <v>5272.4705352000001</v>
      </c>
      <c r="AK19" s="36">
        <v>10</v>
      </c>
      <c r="AL19" s="38">
        <f t="shared" si="7"/>
        <v>52724.705352000004</v>
      </c>
      <c r="AN19" s="38">
        <f>$D$19*(1+AP$2)</f>
        <v>7194.7614319680006</v>
      </c>
      <c r="AO19" s="36">
        <v>10</v>
      </c>
      <c r="AP19" s="38">
        <f t="shared" si="8"/>
        <v>71947.614319680011</v>
      </c>
      <c r="AR19" s="38">
        <f>$D$19*(1+AT$2)</f>
        <v>7194.7614319680006</v>
      </c>
      <c r="AS19" s="36">
        <v>10</v>
      </c>
      <c r="AT19" s="38">
        <f t="shared" si="9"/>
        <v>71947.614319680011</v>
      </c>
      <c r="AV19" s="38">
        <f>$D$19*(1+AX$2)</f>
        <v>7194.7614319680006</v>
      </c>
      <c r="AW19" s="36">
        <v>10</v>
      </c>
      <c r="AX19" s="38">
        <f t="shared" si="10"/>
        <v>71947.614319680011</v>
      </c>
      <c r="AZ19" s="38">
        <f>$D$19*(1+BB$2)</f>
        <v>13397.261196000001</v>
      </c>
      <c r="BA19" s="36">
        <v>10</v>
      </c>
      <c r="BB19" s="38">
        <f t="shared" si="11"/>
        <v>133972.61196000001</v>
      </c>
      <c r="BD19" s="38">
        <f>$D$19*(1+BF$2)</f>
        <v>13397.261196000001</v>
      </c>
      <c r="BE19" s="36">
        <v>10</v>
      </c>
      <c r="BF19" s="38">
        <f t="shared" si="12"/>
        <v>133972.61196000001</v>
      </c>
    </row>
    <row r="20" spans="2:58">
      <c r="B20" s="196"/>
      <c r="C20" s="35" t="s">
        <v>22</v>
      </c>
      <c r="D20" s="38">
        <f>F27/180*1.5</f>
        <v>2361.1582199999998</v>
      </c>
      <c r="E20" s="36">
        <f>21*2.5</f>
        <v>52.5</v>
      </c>
      <c r="F20" s="38">
        <f t="shared" si="13"/>
        <v>123960.80654999999</v>
      </c>
      <c r="H20" s="38">
        <f>J27/180*1.5</f>
        <v>2361.1582199999998</v>
      </c>
      <c r="I20" s="36">
        <f>21*2.5</f>
        <v>52.5</v>
      </c>
      <c r="J20" s="38">
        <f t="shared" si="0"/>
        <v>123960.80654999999</v>
      </c>
      <c r="L20" s="38">
        <f>N27/180*1.5</f>
        <v>2361.1582199999998</v>
      </c>
      <c r="M20" s="36">
        <f>21*2.5</f>
        <v>52.5</v>
      </c>
      <c r="N20" s="38">
        <f t="shared" si="1"/>
        <v>123960.80654999999</v>
      </c>
      <c r="P20" s="38">
        <f>R27/180*1.5</f>
        <v>2951.4477750000001</v>
      </c>
      <c r="Q20" s="36">
        <f>21*2.5</f>
        <v>52.5</v>
      </c>
      <c r="R20" s="38">
        <f t="shared" si="2"/>
        <v>154951.0081875</v>
      </c>
      <c r="T20" s="38">
        <f>V27/180*1.5</f>
        <v>2951.4477750000001</v>
      </c>
      <c r="U20" s="36">
        <f>21*2.5</f>
        <v>52.5</v>
      </c>
      <c r="V20" s="38">
        <f t="shared" si="3"/>
        <v>154951.0081875</v>
      </c>
      <c r="X20" s="38">
        <f>Z27/180*1.5</f>
        <v>2951.4477750000001</v>
      </c>
      <c r="Y20" s="36">
        <f>21*2.5</f>
        <v>52.5</v>
      </c>
      <c r="Z20" s="38">
        <f t="shared" si="4"/>
        <v>154951.0081875</v>
      </c>
      <c r="AB20" s="38">
        <f>AD27/180*1.5</f>
        <v>3600.7662855000003</v>
      </c>
      <c r="AC20" s="36">
        <f>21*2.5</f>
        <v>52.5</v>
      </c>
      <c r="AD20" s="38">
        <f t="shared" si="5"/>
        <v>189040.22998875001</v>
      </c>
      <c r="AF20" s="38">
        <f>AH27/180*1.5</f>
        <v>3600.7662855000003</v>
      </c>
      <c r="AG20" s="36">
        <f>21*2.5</f>
        <v>52.5</v>
      </c>
      <c r="AH20" s="38">
        <f t="shared" si="6"/>
        <v>189040.22998875001</v>
      </c>
      <c r="AJ20" s="38">
        <f>AL27/180*1.5</f>
        <v>3600.7662855000003</v>
      </c>
      <c r="AK20" s="36">
        <f>21*2.5</f>
        <v>52.5</v>
      </c>
      <c r="AL20" s="38">
        <f t="shared" si="7"/>
        <v>189040.22998875001</v>
      </c>
      <c r="AN20" s="38">
        <f>AP27/180*1.5</f>
        <v>4913.5702558200001</v>
      </c>
      <c r="AO20" s="36">
        <f>21*2.5</f>
        <v>52.5</v>
      </c>
      <c r="AP20" s="38">
        <f t="shared" si="8"/>
        <v>257962.43843055001</v>
      </c>
      <c r="AR20" s="38">
        <f>AT27/180*1.5</f>
        <v>4913.5702558200001</v>
      </c>
      <c r="AS20" s="36">
        <f>21*2.5</f>
        <v>52.5</v>
      </c>
      <c r="AT20" s="38">
        <f t="shared" si="9"/>
        <v>257962.43843055001</v>
      </c>
      <c r="AV20" s="38">
        <f>AX27/180*1.5</f>
        <v>4913.5702558200001</v>
      </c>
      <c r="AW20" s="36">
        <f>21*2.5</f>
        <v>52.5</v>
      </c>
      <c r="AX20" s="38">
        <f t="shared" si="10"/>
        <v>257962.43843055001</v>
      </c>
      <c r="AZ20" s="38">
        <f>BB27/180*1.5</f>
        <v>9149.4881025000013</v>
      </c>
      <c r="BA20" s="36">
        <f>21*2.5</f>
        <v>52.5</v>
      </c>
      <c r="BB20" s="38">
        <f t="shared" si="11"/>
        <v>480348.12538125005</v>
      </c>
      <c r="BD20" s="38">
        <f>BF27/180*1.5</f>
        <v>9149.4881025000013</v>
      </c>
      <c r="BE20" s="36">
        <f>21*2.5</f>
        <v>52.5</v>
      </c>
      <c r="BF20" s="38">
        <f t="shared" si="12"/>
        <v>480348.12538125005</v>
      </c>
    </row>
    <row r="21" spans="2:58">
      <c r="B21" s="196"/>
      <c r="C21" s="35" t="s">
        <v>23</v>
      </c>
      <c r="D21" s="38">
        <f>F27/180*68/60*1.5</f>
        <v>2675.9793159999999</v>
      </c>
      <c r="E21" s="36">
        <v>0</v>
      </c>
      <c r="F21" s="38">
        <f t="shared" si="13"/>
        <v>0</v>
      </c>
      <c r="H21" s="38">
        <f>J27/180*68/60*1.5</f>
        <v>2675.9793159999999</v>
      </c>
      <c r="I21" s="36">
        <v>0</v>
      </c>
      <c r="J21" s="38">
        <f t="shared" si="0"/>
        <v>0</v>
      </c>
      <c r="L21" s="38">
        <f>N27/180*68/60*1.5</f>
        <v>2675.9793159999999</v>
      </c>
      <c r="M21" s="36">
        <v>0</v>
      </c>
      <c r="N21" s="38">
        <f t="shared" si="1"/>
        <v>0</v>
      </c>
      <c r="P21" s="38">
        <f>R27/180*68/60*1.5</f>
        <v>3344.9741450000001</v>
      </c>
      <c r="Q21" s="36">
        <v>0</v>
      </c>
      <c r="R21" s="38">
        <f t="shared" si="2"/>
        <v>0</v>
      </c>
      <c r="T21" s="38">
        <f>V27/180*68/60*1.5</f>
        <v>3344.9741450000001</v>
      </c>
      <c r="U21" s="36">
        <v>0</v>
      </c>
      <c r="V21" s="38">
        <f t="shared" si="3"/>
        <v>0</v>
      </c>
      <c r="X21" s="38">
        <f>Z27/180*68/60*1.5</f>
        <v>3344.9741450000001</v>
      </c>
      <c r="Y21" s="36">
        <v>0</v>
      </c>
      <c r="Z21" s="38">
        <f t="shared" si="4"/>
        <v>0</v>
      </c>
      <c r="AB21" s="38">
        <f>AD27/180*68/60*1.5</f>
        <v>4080.8684569000006</v>
      </c>
      <c r="AC21" s="36">
        <v>0</v>
      </c>
      <c r="AD21" s="38">
        <f t="shared" si="5"/>
        <v>0</v>
      </c>
      <c r="AF21" s="38">
        <f>AH27/180*68/60*1.5</f>
        <v>4080.8684569000006</v>
      </c>
      <c r="AG21" s="36">
        <v>0</v>
      </c>
      <c r="AH21" s="38">
        <f t="shared" si="6"/>
        <v>0</v>
      </c>
      <c r="AJ21" s="38">
        <f>AL27/180*68/60*1.5</f>
        <v>4080.8684569000006</v>
      </c>
      <c r="AK21" s="36">
        <v>0</v>
      </c>
      <c r="AL21" s="38">
        <f t="shared" si="7"/>
        <v>0</v>
      </c>
      <c r="AN21" s="38">
        <f>AP27/180*68/60*1.5</f>
        <v>5568.7129565960004</v>
      </c>
      <c r="AO21" s="36">
        <v>0</v>
      </c>
      <c r="AP21" s="38">
        <f t="shared" si="8"/>
        <v>0</v>
      </c>
      <c r="AR21" s="38">
        <f>AT27/180*68/60*1.5</f>
        <v>5568.7129565960004</v>
      </c>
      <c r="AS21" s="36">
        <v>0</v>
      </c>
      <c r="AT21" s="38">
        <f t="shared" si="9"/>
        <v>0</v>
      </c>
      <c r="AV21" s="38">
        <f>AX27/180*68/60*1.5</f>
        <v>5568.7129565960004</v>
      </c>
      <c r="AW21" s="36">
        <v>0</v>
      </c>
      <c r="AX21" s="38">
        <f t="shared" si="10"/>
        <v>0</v>
      </c>
      <c r="AZ21" s="38">
        <f>BB27/180*68/60*1.5</f>
        <v>10369.419849500002</v>
      </c>
      <c r="BA21" s="36">
        <v>0</v>
      </c>
      <c r="BB21" s="38">
        <f t="shared" si="11"/>
        <v>0</v>
      </c>
      <c r="BD21" s="38">
        <f>BF27/180*68/60*1.5</f>
        <v>10369.419849500002</v>
      </c>
      <c r="BE21" s="36">
        <v>0</v>
      </c>
      <c r="BF21" s="38">
        <f t="shared" si="12"/>
        <v>0</v>
      </c>
    </row>
    <row r="22" spans="2:58">
      <c r="B22" s="196"/>
      <c r="C22" s="35" t="s">
        <v>24</v>
      </c>
      <c r="D22" s="38">
        <f>F27/180*2</f>
        <v>3148.2109599999999</v>
      </c>
      <c r="E22" s="36">
        <v>0</v>
      </c>
      <c r="F22" s="38">
        <f t="shared" si="13"/>
        <v>0</v>
      </c>
      <c r="H22" s="38">
        <f>J27/180*2</f>
        <v>3148.2109599999999</v>
      </c>
      <c r="I22" s="36">
        <v>0</v>
      </c>
      <c r="J22" s="38">
        <f t="shared" si="0"/>
        <v>0</v>
      </c>
      <c r="L22" s="38">
        <f>N27/180*2</f>
        <v>3148.2109599999999</v>
      </c>
      <c r="M22" s="36">
        <v>0</v>
      </c>
      <c r="N22" s="38">
        <f t="shared" si="1"/>
        <v>0</v>
      </c>
      <c r="P22" s="38">
        <f>R27/180*2</f>
        <v>3935.2637</v>
      </c>
      <c r="Q22" s="36">
        <v>0</v>
      </c>
      <c r="R22" s="38">
        <f t="shared" si="2"/>
        <v>0</v>
      </c>
      <c r="T22" s="38">
        <f>V27/180*2</f>
        <v>3935.2637</v>
      </c>
      <c r="U22" s="36">
        <v>0</v>
      </c>
      <c r="V22" s="38">
        <f t="shared" si="3"/>
        <v>0</v>
      </c>
      <c r="X22" s="38">
        <f>Z27/180*2</f>
        <v>3935.2637</v>
      </c>
      <c r="Y22" s="36">
        <v>0</v>
      </c>
      <c r="Z22" s="38">
        <f t="shared" si="4"/>
        <v>0</v>
      </c>
      <c r="AB22" s="38">
        <f>AD27/180*2</f>
        <v>4801.0217140000004</v>
      </c>
      <c r="AC22" s="36">
        <v>0</v>
      </c>
      <c r="AD22" s="38">
        <f t="shared" si="5"/>
        <v>0</v>
      </c>
      <c r="AF22" s="38">
        <f>AH27/180*2</f>
        <v>4801.0217140000004</v>
      </c>
      <c r="AG22" s="36">
        <v>0</v>
      </c>
      <c r="AH22" s="38">
        <f t="shared" si="6"/>
        <v>0</v>
      </c>
      <c r="AJ22" s="38">
        <f>AL27/180*2</f>
        <v>4801.0217140000004</v>
      </c>
      <c r="AK22" s="36">
        <v>0</v>
      </c>
      <c r="AL22" s="38">
        <f t="shared" si="7"/>
        <v>0</v>
      </c>
      <c r="AN22" s="38">
        <f>AP27/180*2</f>
        <v>6551.4270077600004</v>
      </c>
      <c r="AO22" s="36">
        <v>0</v>
      </c>
      <c r="AP22" s="38">
        <f t="shared" si="8"/>
        <v>0</v>
      </c>
      <c r="AR22" s="38">
        <f>AT27/180*2</f>
        <v>6551.4270077600004</v>
      </c>
      <c r="AS22" s="36">
        <v>0</v>
      </c>
      <c r="AT22" s="38">
        <f t="shared" si="9"/>
        <v>0</v>
      </c>
      <c r="AV22" s="38">
        <f>AX27/180*2</f>
        <v>6551.4270077600004</v>
      </c>
      <c r="AW22" s="36">
        <v>0</v>
      </c>
      <c r="AX22" s="38">
        <f t="shared" si="10"/>
        <v>0</v>
      </c>
      <c r="AZ22" s="38">
        <f>BB27/180*2</f>
        <v>12199.317470000002</v>
      </c>
      <c r="BA22" s="36">
        <v>0</v>
      </c>
      <c r="BB22" s="38">
        <f t="shared" si="11"/>
        <v>0</v>
      </c>
      <c r="BD22" s="38">
        <f>BF27/180*2</f>
        <v>12199.317470000002</v>
      </c>
      <c r="BE22" s="36">
        <v>0</v>
      </c>
      <c r="BF22" s="38">
        <f t="shared" si="12"/>
        <v>0</v>
      </c>
    </row>
    <row r="23" spans="2:58">
      <c r="B23" s="196"/>
      <c r="C23" s="35" t="s">
        <v>25</v>
      </c>
      <c r="D23" s="37">
        <v>0.1</v>
      </c>
      <c r="E23" s="36"/>
      <c r="F23" s="38">
        <f t="shared" si="13"/>
        <v>0</v>
      </c>
      <c r="H23" s="37">
        <v>0.1</v>
      </c>
      <c r="I23" s="36"/>
      <c r="J23" s="38">
        <f>SUM(J8:J11,J14:J17,J20:J22)/30*H23*I23</f>
        <v>0</v>
      </c>
      <c r="L23" s="37">
        <v>0.1</v>
      </c>
      <c r="M23" s="36"/>
      <c r="N23" s="38">
        <f>SUM(N8:N11,N14:N17,N20:N22)/30*L23*M23</f>
        <v>0</v>
      </c>
      <c r="P23" s="37">
        <v>0.1</v>
      </c>
      <c r="Q23" s="36"/>
      <c r="R23" s="38">
        <f>SUM(R8:R11,R14:R17,R20:R22)/30*P23*Q23</f>
        <v>0</v>
      </c>
      <c r="T23" s="37">
        <v>0.1</v>
      </c>
      <c r="U23" s="36"/>
      <c r="V23" s="38">
        <f>SUM(V8:V11,V14:V17,V20:V22)/30*T23*U23</f>
        <v>0</v>
      </c>
      <c r="X23" s="37">
        <v>0.1</v>
      </c>
      <c r="Y23" s="36"/>
      <c r="Z23" s="38">
        <f>SUM(Z8:Z11,Z14:Z17,Z20:Z22)/30*X23*Y23</f>
        <v>0</v>
      </c>
      <c r="AB23" s="37">
        <v>0.1</v>
      </c>
      <c r="AC23" s="36"/>
      <c r="AD23" s="38">
        <f>SUM(AD8:AD11,AD14:AD17,AD20:AD22)/30*AB23*AC23</f>
        <v>0</v>
      </c>
      <c r="AF23" s="37">
        <v>0.1</v>
      </c>
      <c r="AG23" s="36"/>
      <c r="AH23" s="38">
        <f>SUM(AH8:AH11,AH14:AH17,AH20:AH22)/30*AF23*AG23</f>
        <v>0</v>
      </c>
      <c r="AJ23" s="37">
        <v>0.1</v>
      </c>
      <c r="AK23" s="36"/>
      <c r="AL23" s="38">
        <f>SUM(AL8:AL11,AL14:AL17,AL20:AL22)/30*AJ23*AK23</f>
        <v>0</v>
      </c>
      <c r="AN23" s="37">
        <v>0.1</v>
      </c>
      <c r="AO23" s="36"/>
      <c r="AP23" s="38">
        <f>SUM(AP8:AP11,AP14:AP17,AP20:AP22)/30*AN23*AO23</f>
        <v>0</v>
      </c>
      <c r="AR23" s="37">
        <v>0.1</v>
      </c>
      <c r="AS23" s="36"/>
      <c r="AT23" s="38">
        <f>SUM(AT8:AT11,AT14:AT17,AT20:AT22)/30*AR23*AS23</f>
        <v>0</v>
      </c>
      <c r="AV23" s="37">
        <v>0.1</v>
      </c>
      <c r="AW23" s="36"/>
      <c r="AX23" s="38">
        <f>SUM(AX8:AX11,AX14:AX17,AX20:AX22)/30*AV23*AW23</f>
        <v>0</v>
      </c>
      <c r="AZ23" s="37">
        <v>0.1</v>
      </c>
      <c r="BA23" s="36"/>
      <c r="BB23" s="38">
        <f>SUM(BB8:BB11,BB14:BB17,BB20:BB22)/30*AZ23*BA23</f>
        <v>0</v>
      </c>
      <c r="BD23" s="37">
        <v>0.1</v>
      </c>
      <c r="BE23" s="36"/>
      <c r="BF23" s="38">
        <f>SUM(BF8:BF11,BF14:BF17,BF20:BF22)/30*BD23*BE23</f>
        <v>0</v>
      </c>
    </row>
    <row r="24" spans="2:58">
      <c r="B24" s="196"/>
      <c r="C24" s="43" t="s">
        <v>26</v>
      </c>
      <c r="D24" s="44">
        <f>SUM(F8:F23)</f>
        <v>451994.40239100001</v>
      </c>
      <c r="E24" s="45">
        <v>0.06</v>
      </c>
      <c r="F24" s="38">
        <f t="shared" si="13"/>
        <v>27119.664143459999</v>
      </c>
      <c r="H24" s="44">
        <f>SUM(J8:J23)</f>
        <v>451994.40239100001</v>
      </c>
      <c r="I24" s="45">
        <v>0.06</v>
      </c>
      <c r="J24" s="44">
        <f>H24*I24</f>
        <v>27119.664143459999</v>
      </c>
      <c r="L24" s="44">
        <f>SUM(N8:N23)</f>
        <v>451994.40239100001</v>
      </c>
      <c r="M24" s="45">
        <v>0.06</v>
      </c>
      <c r="N24" s="44">
        <f>L24*M24</f>
        <v>27119.664143459999</v>
      </c>
      <c r="P24" s="44">
        <f>SUM(R8:R23)</f>
        <v>564993.00298875</v>
      </c>
      <c r="Q24" s="45">
        <v>0.06</v>
      </c>
      <c r="R24" s="44">
        <f>P24*Q24</f>
        <v>33899.580179324999</v>
      </c>
      <c r="T24" s="44">
        <f>SUM(V8:V23)</f>
        <v>564993.00298875</v>
      </c>
      <c r="U24" s="45">
        <v>0.06</v>
      </c>
      <c r="V24" s="44">
        <f>T24*U24</f>
        <v>33899.580179324999</v>
      </c>
      <c r="X24" s="44">
        <f>SUM(Z8:Z23)</f>
        <v>564993.00298875</v>
      </c>
      <c r="Y24" s="45">
        <v>0.06</v>
      </c>
      <c r="Z24" s="44">
        <f>X24*Y24</f>
        <v>33899.580179324999</v>
      </c>
      <c r="AB24" s="44">
        <f>SUM(AD8:AD23)</f>
        <v>689291.46364627499</v>
      </c>
      <c r="AC24" s="45">
        <v>0.06</v>
      </c>
      <c r="AD24" s="44">
        <f>AB24*AC24</f>
        <v>41357.487818776499</v>
      </c>
      <c r="AF24" s="44">
        <f>SUM(AH8:AH23)</f>
        <v>689291.46364627499</v>
      </c>
      <c r="AG24" s="45">
        <v>0.06</v>
      </c>
      <c r="AH24" s="44">
        <f>AF24*AG24</f>
        <v>41357.487818776499</v>
      </c>
      <c r="AJ24" s="44">
        <f>SUM(AL8:AL23)</f>
        <v>689291.46364627499</v>
      </c>
      <c r="AK24" s="45">
        <v>0.06</v>
      </c>
      <c r="AL24" s="44">
        <f>AJ24*AK24</f>
        <v>41357.487818776499</v>
      </c>
      <c r="AN24" s="44">
        <f>SUM(AP8:AP23)</f>
        <v>940600.3513756711</v>
      </c>
      <c r="AO24" s="45">
        <v>0.06</v>
      </c>
      <c r="AP24" s="44">
        <f>AN24*AO24</f>
        <v>56436.021082540261</v>
      </c>
      <c r="AR24" s="44">
        <f>SUM(AT8:AT23)</f>
        <v>940600.3513756711</v>
      </c>
      <c r="AS24" s="45">
        <v>0.06</v>
      </c>
      <c r="AT24" s="44">
        <f>AR24*AS24</f>
        <v>56436.021082540261</v>
      </c>
      <c r="AV24" s="44">
        <f>SUM(AX8:AX23)</f>
        <v>940600.3513756711</v>
      </c>
      <c r="AW24" s="45">
        <v>0.06</v>
      </c>
      <c r="AX24" s="44">
        <f>AV24*AW24</f>
        <v>56436.021082540261</v>
      </c>
      <c r="AZ24" s="44">
        <f>SUM(BB8:BB23)</f>
        <v>1751478.3092651251</v>
      </c>
      <c r="BA24" s="45">
        <v>0.06</v>
      </c>
      <c r="BB24" s="44">
        <f>AZ24*BA24</f>
        <v>105088.6985559075</v>
      </c>
      <c r="BD24" s="44">
        <f>SUM(BF8:BF23)</f>
        <v>1751478.3092651251</v>
      </c>
      <c r="BE24" s="45">
        <v>0.06</v>
      </c>
      <c r="BF24" s="44">
        <f>BD24*BE24</f>
        <v>105088.6985559075</v>
      </c>
    </row>
    <row r="25" spans="2:58">
      <c r="B25" s="197"/>
      <c r="C25" s="46" t="s">
        <v>27</v>
      </c>
      <c r="D25" s="47"/>
      <c r="E25" s="47"/>
      <c r="F25" s="48">
        <f>SUM(F8:F24)</f>
        <v>479114.06653446</v>
      </c>
      <c r="H25" s="47"/>
      <c r="I25" s="47"/>
      <c r="J25" s="48">
        <f>SUM(J8:J24)</f>
        <v>479114.06653446</v>
      </c>
      <c r="L25" s="47"/>
      <c r="M25" s="47"/>
      <c r="N25" s="48">
        <f>SUM(N8:N24)</f>
        <v>479114.06653446</v>
      </c>
      <c r="O25" s="98" t="e">
        <f>+N25/B25</f>
        <v>#DIV/0!</v>
      </c>
      <c r="P25" s="47"/>
      <c r="Q25" s="47"/>
      <c r="R25" s="48">
        <f>SUM(R8:R24)</f>
        <v>598892.58316807495</v>
      </c>
      <c r="S25" s="98">
        <f>+R25/F25</f>
        <v>1.25</v>
      </c>
      <c r="T25" s="47"/>
      <c r="U25" s="47"/>
      <c r="V25" s="48">
        <f>SUM(V8:V24)</f>
        <v>598892.58316807495</v>
      </c>
      <c r="X25" s="47"/>
      <c r="Y25" s="47"/>
      <c r="Z25" s="48">
        <f>SUM(Z8:Z24)</f>
        <v>598892.58316807495</v>
      </c>
      <c r="AB25" s="47"/>
      <c r="AC25" s="47"/>
      <c r="AD25" s="48">
        <f>SUM(AD8:AD24)</f>
        <v>730648.9514650515</v>
      </c>
      <c r="AE25" s="99"/>
      <c r="AF25" s="47"/>
      <c r="AG25" s="47"/>
      <c r="AH25" s="48">
        <f>SUM(AH8:AH24)</f>
        <v>730648.9514650515</v>
      </c>
      <c r="AJ25" s="47"/>
      <c r="AK25" s="47"/>
      <c r="AL25" s="48">
        <f>SUM(AL8:AL24)</f>
        <v>730648.9514650515</v>
      </c>
      <c r="AN25" s="47"/>
      <c r="AO25" s="47"/>
      <c r="AP25" s="48">
        <f>SUM(AP8:AP24)</f>
        <v>997036.37245821138</v>
      </c>
      <c r="AQ25" s="144"/>
      <c r="AR25" s="47"/>
      <c r="AS25" s="47"/>
      <c r="AT25" s="48">
        <f>SUM(AT8:AT24)</f>
        <v>997036.37245821138</v>
      </c>
      <c r="AV25" s="47"/>
      <c r="AW25" s="47"/>
      <c r="AX25" s="48">
        <f>SUM(AX8:AX24)</f>
        <v>997036.37245821138</v>
      </c>
      <c r="AZ25" s="47"/>
      <c r="BA25" s="47"/>
      <c r="BB25" s="48">
        <f>SUM(BB8:BB24)</f>
        <v>1856567.0078210325</v>
      </c>
      <c r="BD25" s="47"/>
      <c r="BE25" s="47"/>
      <c r="BF25" s="48">
        <f>SUM(BF8:BF24)</f>
        <v>1856567.0078210325</v>
      </c>
    </row>
    <row r="26" spans="2:58">
      <c r="D26" s="49"/>
      <c r="E26" s="49"/>
      <c r="F26" s="50"/>
      <c r="H26" s="49"/>
      <c r="I26" s="49"/>
      <c r="J26" s="50"/>
      <c r="L26" s="49"/>
      <c r="M26" s="49"/>
      <c r="N26" s="50"/>
      <c r="P26" s="49"/>
      <c r="Q26" s="49"/>
      <c r="R26" s="50"/>
      <c r="T26" s="49"/>
      <c r="U26" s="49"/>
      <c r="V26" s="50"/>
      <c r="X26" s="49"/>
      <c r="Y26" s="49"/>
      <c r="Z26" s="50"/>
      <c r="AB26" s="49"/>
      <c r="AC26" s="49"/>
      <c r="AD26" s="50"/>
      <c r="AF26" s="49"/>
      <c r="AG26" s="49"/>
      <c r="AH26" s="50"/>
      <c r="AJ26" s="49"/>
      <c r="AK26" s="49"/>
      <c r="AL26" s="50"/>
      <c r="AN26" s="49"/>
      <c r="AO26" s="49"/>
      <c r="AP26" s="50"/>
      <c r="AR26" s="49"/>
      <c r="AS26" s="49"/>
      <c r="AT26" s="50"/>
      <c r="AV26" s="49"/>
      <c r="AW26" s="49"/>
      <c r="AX26" s="50"/>
      <c r="AZ26" s="49"/>
      <c r="BA26" s="49"/>
      <c r="BB26" s="50"/>
      <c r="BD26" s="49"/>
      <c r="BE26" s="49"/>
      <c r="BF26" s="50"/>
    </row>
    <row r="27" spans="2:58" ht="25.5">
      <c r="C27" s="51" t="s">
        <v>28</v>
      </c>
      <c r="D27" s="52"/>
      <c r="E27" s="52"/>
      <c r="F27" s="53">
        <f>F8+F10+F9+F14+F15+F16+F17</f>
        <v>283338.98639999999</v>
      </c>
      <c r="H27" s="52"/>
      <c r="I27" s="52"/>
      <c r="J27" s="53">
        <f>J8+J10+J9+J14+J15+J16+J17</f>
        <v>283338.98639999999</v>
      </c>
      <c r="L27" s="52"/>
      <c r="M27" s="52"/>
      <c r="N27" s="53">
        <f>N8+N10+N9+N14+N15+N16+N17</f>
        <v>283338.98639999999</v>
      </c>
      <c r="P27" s="52"/>
      <c r="Q27" s="52"/>
      <c r="R27" s="53">
        <f>R8+R10+R9+R14+R15+R16+R17</f>
        <v>354173.73300000001</v>
      </c>
      <c r="T27" s="52"/>
      <c r="U27" s="52"/>
      <c r="V27" s="53">
        <f>V8+V10+V9+V14+V15+V16+V17</f>
        <v>354173.73300000001</v>
      </c>
      <c r="X27" s="52"/>
      <c r="Y27" s="52"/>
      <c r="Z27" s="53">
        <f>Z8+Z10+Z9+Z14+Z15+Z16+Z17</f>
        <v>354173.73300000001</v>
      </c>
      <c r="AB27" s="52"/>
      <c r="AC27" s="52"/>
      <c r="AD27" s="53">
        <f>AD8+AD10+AD9+AD14+AD15+AD16+AD17</f>
        <v>432091.95426000003</v>
      </c>
      <c r="AF27" s="52"/>
      <c r="AG27" s="52"/>
      <c r="AH27" s="53">
        <f>AH8+AH10+AH9+AH14+AH15+AH16+AH17</f>
        <v>432091.95426000003</v>
      </c>
      <c r="AJ27" s="52"/>
      <c r="AK27" s="52"/>
      <c r="AL27" s="53">
        <f>AL8+AL10+AL9+AL14+AL15+AL16+AL17</f>
        <v>432091.95426000003</v>
      </c>
      <c r="AN27" s="52"/>
      <c r="AO27" s="52"/>
      <c r="AP27" s="53">
        <f>AP8+AP10+AP9+AP14+AP15+AP16+AP17</f>
        <v>589628.43069840001</v>
      </c>
      <c r="AR27" s="52"/>
      <c r="AS27" s="52"/>
      <c r="AT27" s="53">
        <f>AT8+AT10+AT9+AT14+AT15+AT16+AT17</f>
        <v>589628.43069840001</v>
      </c>
      <c r="AV27" s="52"/>
      <c r="AW27" s="52"/>
      <c r="AX27" s="53">
        <f>AX8+AX10+AX9+AX14+AX15+AX16+AX17</f>
        <v>589628.43069840001</v>
      </c>
      <c r="AZ27" s="52"/>
      <c r="BA27" s="52"/>
      <c r="BB27" s="53">
        <f>BB8+BB10+BB9+BB14+BB15+BB16+BB17</f>
        <v>1097938.5723000001</v>
      </c>
      <c r="BD27" s="52"/>
      <c r="BE27" s="52"/>
      <c r="BF27" s="53">
        <f>BF8+BF10+BF9+BF14+BF15+BF16+BF17</f>
        <v>1097938.5723000001</v>
      </c>
    </row>
    <row r="28" spans="2:58">
      <c r="D28" s="49"/>
      <c r="E28" s="49"/>
      <c r="H28" s="49"/>
      <c r="I28" s="49"/>
      <c r="L28" s="49"/>
      <c r="M28" s="49"/>
      <c r="P28" s="49"/>
      <c r="Q28" s="49"/>
      <c r="T28" s="49"/>
      <c r="U28" s="49"/>
      <c r="X28" s="49"/>
      <c r="Y28" s="49"/>
      <c r="AB28" s="49"/>
      <c r="AC28" s="49"/>
      <c r="AF28" s="49"/>
      <c r="AG28" s="49"/>
      <c r="AJ28" s="49"/>
      <c r="AK28" s="49"/>
      <c r="AN28" s="49"/>
      <c r="AO28" s="49"/>
      <c r="AR28" s="49"/>
      <c r="AS28" s="49"/>
      <c r="AV28" s="49"/>
      <c r="AW28" s="49"/>
      <c r="AZ28" s="49"/>
      <c r="BA28" s="49"/>
      <c r="BD28" s="49"/>
      <c r="BE28" s="49"/>
    </row>
    <row r="29" spans="2:58">
      <c r="B29" s="195" t="s">
        <v>29</v>
      </c>
      <c r="C29" s="32" t="s">
        <v>30</v>
      </c>
      <c r="D29" s="34">
        <v>2939.64</v>
      </c>
      <c r="E29" s="33">
        <f>21*2</f>
        <v>42</v>
      </c>
      <c r="F29" s="34">
        <f>D29*E29</f>
        <v>123464.87999999999</v>
      </c>
      <c r="H29" s="34">
        <f>$D$29*(1+J$2)</f>
        <v>2939.64</v>
      </c>
      <c r="I29" s="33">
        <f>21*2</f>
        <v>42</v>
      </c>
      <c r="J29" s="34">
        <f>H29*I29</f>
        <v>123464.87999999999</v>
      </c>
      <c r="L29" s="34">
        <f>$D$29*(1+N$2)</f>
        <v>2939.64</v>
      </c>
      <c r="M29" s="33">
        <f>21*2</f>
        <v>42</v>
      </c>
      <c r="N29" s="34">
        <f>L29*M29</f>
        <v>123464.87999999999</v>
      </c>
      <c r="P29" s="34">
        <f>$D$29*(1+R$2)</f>
        <v>3674.5499999999997</v>
      </c>
      <c r="Q29" s="33">
        <f>21*2</f>
        <v>42</v>
      </c>
      <c r="R29" s="34">
        <f>P29*Q29</f>
        <v>154331.09999999998</v>
      </c>
      <c r="T29" s="34">
        <f>$D$29*(1+V$2)</f>
        <v>3674.5499999999997</v>
      </c>
      <c r="U29" s="33">
        <f>21*2</f>
        <v>42</v>
      </c>
      <c r="V29" s="34">
        <f>T29*U29</f>
        <v>154331.09999999998</v>
      </c>
      <c r="X29" s="34">
        <f>$D$29*(1+Z$2)</f>
        <v>3674.5499999999997</v>
      </c>
      <c r="Y29" s="33">
        <f>21*2</f>
        <v>42</v>
      </c>
      <c r="Z29" s="34">
        <f>X29*Y29</f>
        <v>154331.09999999998</v>
      </c>
      <c r="AB29" s="34">
        <f>$D$29*(1+AD$2)</f>
        <v>4482.9509999999991</v>
      </c>
      <c r="AC29" s="33">
        <f>21*2</f>
        <v>42</v>
      </c>
      <c r="AD29" s="34">
        <f>AB29*AC29</f>
        <v>188283.94199999995</v>
      </c>
      <c r="AF29" s="34">
        <f>$D$29*(1+AH$2)</f>
        <v>4482.9509999999991</v>
      </c>
      <c r="AG29" s="33">
        <f>21*2</f>
        <v>42</v>
      </c>
      <c r="AH29" s="34">
        <f>AF29*AG29</f>
        <v>188283.94199999995</v>
      </c>
      <c r="AJ29" s="34">
        <f>$D$29*(1+AL$2)</f>
        <v>4482.9509999999991</v>
      </c>
      <c r="AK29" s="33">
        <f>21*2</f>
        <v>42</v>
      </c>
      <c r="AL29" s="34">
        <f>AJ29*AK29</f>
        <v>188283.94199999995</v>
      </c>
      <c r="AN29" s="34">
        <f>$D$29*(1+AP$2)</f>
        <v>6117.39084</v>
      </c>
      <c r="AO29" s="33">
        <f>21*2</f>
        <v>42</v>
      </c>
      <c r="AP29" s="34">
        <f>AN29*AO29</f>
        <v>256930.41528000002</v>
      </c>
      <c r="AR29" s="34">
        <f>$D$29*(1+AT$2)</f>
        <v>6117.39084</v>
      </c>
      <c r="AS29" s="33">
        <f>21*2</f>
        <v>42</v>
      </c>
      <c r="AT29" s="34">
        <f>AR29*AS29</f>
        <v>256930.41528000002</v>
      </c>
      <c r="AV29" s="34">
        <f>$D$29*(1+AX$2)</f>
        <v>6117.39084</v>
      </c>
      <c r="AW29" s="33">
        <f>21*2</f>
        <v>42</v>
      </c>
      <c r="AX29" s="34">
        <f>AV29*AW29</f>
        <v>256930.41528000002</v>
      </c>
      <c r="AZ29" s="34">
        <f>$D$29*(1+BB$2)</f>
        <v>11391.105</v>
      </c>
      <c r="BA29" s="33">
        <f>21*2</f>
        <v>42</v>
      </c>
      <c r="BB29" s="34">
        <f>AZ29*BA29</f>
        <v>478426.41</v>
      </c>
      <c r="BD29" s="34">
        <f>$D$29*(1+BF$2)</f>
        <v>11391.105</v>
      </c>
      <c r="BE29" s="33">
        <f>21*2</f>
        <v>42</v>
      </c>
      <c r="BF29" s="34">
        <f>BD29*BE29</f>
        <v>478426.41</v>
      </c>
    </row>
    <row r="30" spans="2:58">
      <c r="B30" s="198"/>
      <c r="C30" s="35" t="s">
        <v>31</v>
      </c>
      <c r="D30" s="44"/>
      <c r="E30" s="54"/>
      <c r="F30" s="44">
        <f t="shared" ref="F30:F32" si="14">D30*E30</f>
        <v>0</v>
      </c>
      <c r="H30" s="44">
        <f>$F$25</f>
        <v>479114.06653446</v>
      </c>
      <c r="I30" s="55">
        <f>J$3</f>
        <v>0.11</v>
      </c>
      <c r="J30" s="38">
        <f t="shared" ref="J30:J31" si="15">H30*I30</f>
        <v>52702.547318790603</v>
      </c>
      <c r="L30" s="44">
        <f>$F$25</f>
        <v>479114.06653446</v>
      </c>
      <c r="M30" s="55">
        <f>N$3</f>
        <v>0.24999999999999997</v>
      </c>
      <c r="N30" s="38">
        <f t="shared" ref="N30:N31" si="16">L30*M30</f>
        <v>119778.51663361499</v>
      </c>
      <c r="P30" s="44">
        <f>$F$25</f>
        <v>479114.06653446</v>
      </c>
      <c r="Q30" s="55">
        <f>R$3</f>
        <v>0.1</v>
      </c>
      <c r="R30" s="38">
        <f t="shared" ref="R30" si="17">P30*Q30</f>
        <v>47911.406653446</v>
      </c>
      <c r="T30" s="44">
        <f>$F$25</f>
        <v>479114.06653446</v>
      </c>
      <c r="U30" s="55">
        <f>V$3</f>
        <v>0.2</v>
      </c>
      <c r="V30" s="38">
        <f t="shared" ref="V30" si="18">T30*U30</f>
        <v>95822.813306892</v>
      </c>
      <c r="X30" s="44">
        <f>$F$25</f>
        <v>479114.06653446</v>
      </c>
      <c r="Y30" s="55">
        <f>Z$3</f>
        <v>0.27500000000000002</v>
      </c>
      <c r="Z30" s="38">
        <f t="shared" ref="Z30:Z31" si="19">X30*Y30</f>
        <v>131756.36829697652</v>
      </c>
      <c r="AB30" s="44">
        <f>$F$25</f>
        <v>479114.06653446</v>
      </c>
      <c r="AC30" s="55">
        <f>AD$3</f>
        <v>0.15</v>
      </c>
      <c r="AD30" s="38">
        <f t="shared" ref="AD30:AD31" si="20">AB30*AC30</f>
        <v>71867.109980169</v>
      </c>
      <c r="AF30" s="44">
        <f>$F$25</f>
        <v>479114.06653446</v>
      </c>
      <c r="AG30" s="55">
        <f>AH$3</f>
        <v>0.38100000000000001</v>
      </c>
      <c r="AH30" s="38">
        <f t="shared" ref="AH30:AH31" si="21">AF30*AG30</f>
        <v>182542.45934962927</v>
      </c>
      <c r="AJ30" s="44">
        <f>$F$25</f>
        <v>479114.06653446</v>
      </c>
      <c r="AK30" s="55">
        <f>AL$3</f>
        <v>0.55600000000000005</v>
      </c>
      <c r="AL30" s="38">
        <f t="shared" ref="AL30:AL31" si="22">AJ30*AK30</f>
        <v>266387.42099315976</v>
      </c>
      <c r="AN30" s="44">
        <f>$F$25</f>
        <v>479114.06653446</v>
      </c>
      <c r="AO30" s="55">
        <f>AP$3</f>
        <v>0.47599999999999998</v>
      </c>
      <c r="AP30" s="38">
        <f t="shared" ref="AP30:AP31" si="23">AN30*AO30</f>
        <v>228058.29567040293</v>
      </c>
      <c r="AR30" s="44">
        <f>$F$25</f>
        <v>479114.06653446</v>
      </c>
      <c r="AS30" s="55">
        <f>AT$3</f>
        <v>1.0029999999999999</v>
      </c>
      <c r="AT30" s="38">
        <f t="shared" ref="AT30:AT31" si="24">AR30*AS30</f>
        <v>480551.40873406333</v>
      </c>
      <c r="AV30" s="44">
        <f>$F$25</f>
        <v>479114.06653446</v>
      </c>
      <c r="AW30" s="55">
        <f>AX$3</f>
        <v>1.103</v>
      </c>
      <c r="AX30" s="38">
        <f t="shared" ref="AX30:AX31" si="25">AV30*AW30</f>
        <v>528462.81538750941</v>
      </c>
      <c r="AZ30" s="44">
        <f>$F$25</f>
        <v>479114.06653446</v>
      </c>
      <c r="BA30" s="55">
        <f>BB$3</f>
        <v>0.307</v>
      </c>
      <c r="BB30" s="38">
        <f t="shared" ref="BB30:BB31" si="26">AZ30*BA30</f>
        <v>147088.01842607922</v>
      </c>
      <c r="BD30" s="44">
        <f>$F$25</f>
        <v>479114.06653446</v>
      </c>
      <c r="BE30" s="55">
        <f>BF$3</f>
        <v>0</v>
      </c>
      <c r="BF30" s="38">
        <f t="shared" ref="BF30:BF31" si="27">BD30*BE30</f>
        <v>0</v>
      </c>
    </row>
    <row r="31" spans="2:58">
      <c r="B31" s="198"/>
      <c r="C31" s="35" t="s">
        <v>32</v>
      </c>
      <c r="D31" s="44"/>
      <c r="E31" s="54"/>
      <c r="F31" s="44">
        <f t="shared" si="14"/>
        <v>0</v>
      </c>
      <c r="H31" s="44">
        <f>$F$29</f>
        <v>123464.87999999999</v>
      </c>
      <c r="I31" s="55">
        <f>J$3</f>
        <v>0.11</v>
      </c>
      <c r="J31" s="38">
        <f t="shared" si="15"/>
        <v>13581.136799999998</v>
      </c>
      <c r="L31" s="44">
        <f>$F$29</f>
        <v>123464.87999999999</v>
      </c>
      <c r="M31" s="55">
        <f>N$3</f>
        <v>0.24999999999999997</v>
      </c>
      <c r="N31" s="38">
        <f t="shared" si="16"/>
        <v>30866.219999999994</v>
      </c>
      <c r="P31" s="44">
        <f>$F$29</f>
        <v>123464.87999999999</v>
      </c>
      <c r="Q31" s="55">
        <f>R$3</f>
        <v>0.1</v>
      </c>
      <c r="R31" s="38">
        <f>P31*Q31</f>
        <v>12346.487999999999</v>
      </c>
      <c r="T31" s="44">
        <f>$F$29</f>
        <v>123464.87999999999</v>
      </c>
      <c r="U31" s="55">
        <f>V$3</f>
        <v>0.2</v>
      </c>
      <c r="V31" s="38">
        <f>T31*U31</f>
        <v>24692.975999999999</v>
      </c>
      <c r="W31" s="97"/>
      <c r="X31" s="44">
        <f>$F$29</f>
        <v>123464.87999999999</v>
      </c>
      <c r="Y31" s="55">
        <f>Z$3</f>
        <v>0.27500000000000002</v>
      </c>
      <c r="Z31" s="38">
        <f t="shared" si="19"/>
        <v>33952.841999999997</v>
      </c>
      <c r="AB31" s="44">
        <f>$F$29</f>
        <v>123464.87999999999</v>
      </c>
      <c r="AC31" s="55">
        <f>AD$3</f>
        <v>0.15</v>
      </c>
      <c r="AD31" s="38">
        <f t="shared" si="20"/>
        <v>18519.731999999996</v>
      </c>
      <c r="AF31" s="44">
        <f>$F$29</f>
        <v>123464.87999999999</v>
      </c>
      <c r="AG31" s="55">
        <f>AH$3</f>
        <v>0.38100000000000001</v>
      </c>
      <c r="AH31" s="38">
        <f t="shared" si="21"/>
        <v>47040.119279999999</v>
      </c>
      <c r="AJ31" s="44">
        <f>$F$29</f>
        <v>123464.87999999999</v>
      </c>
      <c r="AK31" s="55">
        <f>AL$3</f>
        <v>0.55600000000000005</v>
      </c>
      <c r="AL31" s="38">
        <f t="shared" si="22"/>
        <v>68646.473280000006</v>
      </c>
      <c r="AN31" s="44">
        <f>$F$29</f>
        <v>123464.87999999999</v>
      </c>
      <c r="AO31" s="55">
        <f>AP$3</f>
        <v>0.47599999999999998</v>
      </c>
      <c r="AP31" s="38">
        <f t="shared" si="23"/>
        <v>58769.282879999992</v>
      </c>
      <c r="AR31" s="44">
        <f>$F$29</f>
        <v>123464.87999999999</v>
      </c>
      <c r="AS31" s="55">
        <f>AT$3</f>
        <v>1.0029999999999999</v>
      </c>
      <c r="AT31" s="38">
        <f t="shared" si="24"/>
        <v>123835.27463999997</v>
      </c>
      <c r="AV31" s="44">
        <f>$F$29</f>
        <v>123464.87999999999</v>
      </c>
      <c r="AW31" s="55">
        <f>AX$3</f>
        <v>1.103</v>
      </c>
      <c r="AX31" s="38">
        <f t="shared" si="25"/>
        <v>136181.76264</v>
      </c>
      <c r="AZ31" s="44">
        <f>$F$29</f>
        <v>123464.87999999999</v>
      </c>
      <c r="BA31" s="55">
        <f>BB$3</f>
        <v>0.307</v>
      </c>
      <c r="BB31" s="38">
        <f t="shared" si="26"/>
        <v>37903.718159999997</v>
      </c>
      <c r="BD31" s="44">
        <f>$F$29</f>
        <v>123464.87999999999</v>
      </c>
      <c r="BE31" s="55">
        <f>BF$3</f>
        <v>0</v>
      </c>
      <c r="BF31" s="38">
        <f t="shared" si="27"/>
        <v>0</v>
      </c>
    </row>
    <row r="32" spans="2:58">
      <c r="B32" s="198"/>
      <c r="C32" s="56" t="s">
        <v>33</v>
      </c>
      <c r="D32" s="57">
        <v>27870.99</v>
      </c>
      <c r="E32" s="58">
        <v>1</v>
      </c>
      <c r="F32" s="57">
        <f t="shared" si="14"/>
        <v>27870.99</v>
      </c>
      <c r="H32" s="57">
        <f>$D$32*(1+J$2)</f>
        <v>27870.99</v>
      </c>
      <c r="I32" s="58">
        <v>1</v>
      </c>
      <c r="J32" s="57">
        <f>H32*I32</f>
        <v>27870.99</v>
      </c>
      <c r="L32" s="57">
        <f>$D$32*(1+N$2)</f>
        <v>27870.99</v>
      </c>
      <c r="M32" s="58">
        <v>1</v>
      </c>
      <c r="N32" s="57">
        <f>L32*M32</f>
        <v>27870.99</v>
      </c>
      <c r="P32" s="57">
        <f>$D$32*(1+R$2)</f>
        <v>34838.737500000003</v>
      </c>
      <c r="Q32" s="58">
        <v>1</v>
      </c>
      <c r="R32" s="57">
        <f>P32*Q32</f>
        <v>34838.737500000003</v>
      </c>
      <c r="T32" s="57">
        <f>$D$32*(1+V$2)</f>
        <v>34838.737500000003</v>
      </c>
      <c r="U32" s="58">
        <v>1</v>
      </c>
      <c r="V32" s="57">
        <f>T32*U32</f>
        <v>34838.737500000003</v>
      </c>
      <c r="X32" s="57">
        <f>$D$32*(1+Z$2)</f>
        <v>34838.737500000003</v>
      </c>
      <c r="Y32" s="58">
        <v>1</v>
      </c>
      <c r="Z32" s="57">
        <f>X32*Y32</f>
        <v>34838.737500000003</v>
      </c>
      <c r="AB32" s="57">
        <f>$D$32*(1+AD$2)</f>
        <v>42503.259749999997</v>
      </c>
      <c r="AC32" s="58">
        <v>1</v>
      </c>
      <c r="AD32" s="57">
        <f>AB32*AC32</f>
        <v>42503.259749999997</v>
      </c>
      <c r="AF32" s="57">
        <f>$D$32*(1+AH$2)</f>
        <v>42503.259749999997</v>
      </c>
      <c r="AG32" s="58">
        <v>1</v>
      </c>
      <c r="AH32" s="57">
        <f>AF32*AG32</f>
        <v>42503.259749999997</v>
      </c>
      <c r="AJ32" s="57">
        <f>$D$32*(1+AL$2)</f>
        <v>42503.259749999997</v>
      </c>
      <c r="AK32" s="58">
        <v>1</v>
      </c>
      <c r="AL32" s="57">
        <f>AJ32*AK32</f>
        <v>42503.259749999997</v>
      </c>
      <c r="AN32" s="57">
        <f>$D$32*(1+AP$2)</f>
        <v>57999.530190000005</v>
      </c>
      <c r="AO32" s="58">
        <v>1</v>
      </c>
      <c r="AP32" s="57">
        <f>AN32*AO32</f>
        <v>57999.530190000005</v>
      </c>
      <c r="AR32" s="57">
        <f>$D$32*(1+AT$2)</f>
        <v>57999.530190000005</v>
      </c>
      <c r="AS32" s="58">
        <v>1</v>
      </c>
      <c r="AT32" s="57">
        <f>AR32*AS32</f>
        <v>57999.530190000005</v>
      </c>
      <c r="AV32" s="57">
        <f>$D$32*(1+AX$2)</f>
        <v>57999.530190000005</v>
      </c>
      <c r="AW32" s="58">
        <v>1</v>
      </c>
      <c r="AX32" s="57">
        <f>AV32*AW32</f>
        <v>57999.530190000005</v>
      </c>
      <c r="AZ32" s="57">
        <f>$D$32*(1+BB$2)</f>
        <v>108000.08625000001</v>
      </c>
      <c r="BA32" s="58">
        <v>1</v>
      </c>
      <c r="BB32" s="57">
        <f>AZ32*BA32</f>
        <v>108000.08625000001</v>
      </c>
      <c r="BD32" s="57">
        <f>$D$32*(1+BF$2)</f>
        <v>108000.08625000001</v>
      </c>
      <c r="BE32" s="58">
        <v>1</v>
      </c>
      <c r="BF32" s="57">
        <f>BD32*BE32</f>
        <v>108000.08625000001</v>
      </c>
    </row>
    <row r="33" spans="2:58">
      <c r="B33" s="197"/>
      <c r="C33" s="46" t="s">
        <v>34</v>
      </c>
      <c r="D33" s="47"/>
      <c r="E33" s="47"/>
      <c r="F33" s="48">
        <f>SUM(F29:F32)</f>
        <v>151335.87</v>
      </c>
      <c r="H33" s="47"/>
      <c r="I33" s="47"/>
      <c r="J33" s="48">
        <f>SUM(J29:J32)</f>
        <v>217619.55411879058</v>
      </c>
      <c r="L33" s="47"/>
      <c r="M33" s="47"/>
      <c r="N33" s="48">
        <f>SUM(N29:N32)</f>
        <v>301980.60663361492</v>
      </c>
      <c r="O33" s="98">
        <f>+N33/F33</f>
        <v>1.9954331159798067</v>
      </c>
      <c r="P33" s="47"/>
      <c r="Q33" s="47"/>
      <c r="R33" s="48">
        <f>SUM(R29:R32)</f>
        <v>249427.73215344601</v>
      </c>
      <c r="S33" s="98"/>
      <c r="T33" s="47"/>
      <c r="U33" s="47"/>
      <c r="V33" s="48">
        <f>SUM(V29:V32)</f>
        <v>309685.62680689199</v>
      </c>
      <c r="X33" s="47"/>
      <c r="Y33" s="47"/>
      <c r="Z33" s="48">
        <f>SUM(Z29:Z32)</f>
        <v>354879.04779697652</v>
      </c>
      <c r="AB33" s="47"/>
      <c r="AC33" s="47"/>
      <c r="AD33" s="48">
        <f>SUM(AD29:AD32)</f>
        <v>321174.04373016895</v>
      </c>
      <c r="AF33" s="47"/>
      <c r="AG33" s="47"/>
      <c r="AH33" s="48">
        <f>SUM(AH29:AH32)</f>
        <v>460369.78037962923</v>
      </c>
      <c r="AJ33" s="47"/>
      <c r="AK33" s="47"/>
      <c r="AL33" s="48">
        <f>SUM(AL29:AL32)</f>
        <v>565821.09602315968</v>
      </c>
      <c r="AN33" s="47"/>
      <c r="AO33" s="47"/>
      <c r="AP33" s="48">
        <f>SUM(AP29:AP32)</f>
        <v>601757.52402040293</v>
      </c>
      <c r="AQ33" s="144"/>
      <c r="AR33" s="47"/>
      <c r="AS33" s="47"/>
      <c r="AT33" s="48">
        <f>SUM(AT29:AT32)</f>
        <v>919316.62884406326</v>
      </c>
      <c r="AV33" s="47"/>
      <c r="AW33" s="47"/>
      <c r="AX33" s="48">
        <f>SUM(AX29:AX32)</f>
        <v>979574.5234975093</v>
      </c>
      <c r="AZ33" s="47"/>
      <c r="BA33" s="47"/>
      <c r="BB33" s="48">
        <f>SUM(BB29:BB32)</f>
        <v>771418.23283607932</v>
      </c>
      <c r="BD33" s="47"/>
      <c r="BE33" s="47"/>
      <c r="BF33" s="48">
        <f>SUM(BF29:BF32)</f>
        <v>586426.49624999997</v>
      </c>
    </row>
    <row r="34" spans="2:58">
      <c r="D34" s="49"/>
      <c r="E34" s="49"/>
      <c r="H34" s="49"/>
      <c r="I34" s="49"/>
      <c r="J34" s="97">
        <f>+J33/F33</f>
        <v>1.4379905710311149</v>
      </c>
      <c r="L34" s="49"/>
      <c r="M34" s="49"/>
      <c r="N34" s="97">
        <f>+N33/J33</f>
        <v>1.3876538248432158</v>
      </c>
      <c r="P34" s="49"/>
      <c r="Q34" s="49"/>
      <c r="R34" s="97">
        <f>+R33/N33</f>
        <v>0.82597268392162038</v>
      </c>
      <c r="T34" s="49"/>
      <c r="U34" s="49"/>
      <c r="V34" s="97">
        <f>+V33/R33</f>
        <v>1.2415845829700114</v>
      </c>
      <c r="X34" s="49"/>
      <c r="Y34" s="49"/>
      <c r="Z34" s="97">
        <f>+Z33/V33</f>
        <v>1.1459332209120103</v>
      </c>
      <c r="AB34" s="49"/>
      <c r="AC34" s="49"/>
      <c r="AD34" s="97">
        <f>+AD33/Z33</f>
        <v>0.90502396724731426</v>
      </c>
      <c r="AF34" s="49"/>
      <c r="AG34" s="49"/>
      <c r="AH34" s="97">
        <f>+AH33/AD33</f>
        <v>1.4333965940485656</v>
      </c>
      <c r="AJ34" s="49"/>
      <c r="AK34" s="49"/>
      <c r="AL34" s="97">
        <f>+AL33/AH33</f>
        <v>1.2290578576998981</v>
      </c>
      <c r="AN34" s="49"/>
      <c r="AO34" s="49"/>
      <c r="AP34" s="97">
        <f>+AP33/AL33</f>
        <v>1.0635119974313796</v>
      </c>
      <c r="AR34" s="49"/>
      <c r="AS34" s="49"/>
      <c r="AT34" s="97">
        <f>+AT33/AP33</f>
        <v>1.5277193755750917</v>
      </c>
      <c r="AV34" s="49"/>
      <c r="AW34" s="49"/>
      <c r="AX34" s="97">
        <f>+AX33/AT33</f>
        <v>1.0655463990999636</v>
      </c>
      <c r="AZ34" s="49"/>
      <c r="BA34" s="49"/>
      <c r="BB34" s="97">
        <f>+BB33/AX33</f>
        <v>0.78750336429920509</v>
      </c>
      <c r="BD34" s="49"/>
      <c r="BE34" s="49"/>
      <c r="BF34" s="97">
        <f>+BF33/BB33</f>
        <v>0.76019268314936406</v>
      </c>
    </row>
    <row r="35" spans="2:58">
      <c r="B35" s="195"/>
      <c r="C35" s="32" t="s">
        <v>35</v>
      </c>
      <c r="D35" s="34">
        <f>F25</f>
        <v>479114.06653446</v>
      </c>
      <c r="E35" s="59">
        <f>'MO 2023-24'!$D$74</f>
        <v>0.40755372923600003</v>
      </c>
      <c r="F35" s="34">
        <f>D35*E35</f>
        <v>195264.72454554422</v>
      </c>
      <c r="H35" s="34">
        <f>J25</f>
        <v>479114.06653446</v>
      </c>
      <c r="I35" s="59">
        <f>'MO 2023-24'!$D$74</f>
        <v>0.40755372923600003</v>
      </c>
      <c r="J35" s="34">
        <f>H35*I35</f>
        <v>195264.72454554422</v>
      </c>
      <c r="L35" s="34">
        <f>N25</f>
        <v>479114.06653446</v>
      </c>
      <c r="M35" s="59">
        <f>'MO 2023-24'!$D$74</f>
        <v>0.40755372923600003</v>
      </c>
      <c r="N35" s="34">
        <f>L35*M35</f>
        <v>195264.72454554422</v>
      </c>
      <c r="P35" s="34">
        <f>R25</f>
        <v>598892.58316807495</v>
      </c>
      <c r="Q35" s="59">
        <f>'MO 2023-24'!$D$74</f>
        <v>0.40755372923600003</v>
      </c>
      <c r="R35" s="34">
        <f>P35*Q35</f>
        <v>244080.90568193025</v>
      </c>
      <c r="T35" s="34">
        <f>V25</f>
        <v>598892.58316807495</v>
      </c>
      <c r="U35" s="59">
        <f>'MO 2023-24'!$D$74</f>
        <v>0.40755372923600003</v>
      </c>
      <c r="V35" s="34">
        <f>T35*U35</f>
        <v>244080.90568193025</v>
      </c>
      <c r="X35" s="34">
        <f>Z25</f>
        <v>598892.58316807495</v>
      </c>
      <c r="Y35" s="59">
        <f>'MO 2023-24'!$D$74</f>
        <v>0.40755372923600003</v>
      </c>
      <c r="Z35" s="34">
        <f>X35*Y35</f>
        <v>244080.90568193025</v>
      </c>
      <c r="AB35" s="34">
        <f>AD25</f>
        <v>730648.9514650515</v>
      </c>
      <c r="AC35" s="59">
        <f>'MO 2023-24'!$D$74</f>
        <v>0.40755372923600003</v>
      </c>
      <c r="AD35" s="34">
        <f>AB35*AC35</f>
        <v>297778.70493195491</v>
      </c>
      <c r="AF35" s="34">
        <f>AH25</f>
        <v>730648.9514650515</v>
      </c>
      <c r="AG35" s="59">
        <f>'MO 2023-24'!$D$74</f>
        <v>0.40755372923600003</v>
      </c>
      <c r="AH35" s="34">
        <f>AF35*AG35</f>
        <v>297778.70493195491</v>
      </c>
      <c r="AJ35" s="34">
        <f>AL25</f>
        <v>730648.9514650515</v>
      </c>
      <c r="AK35" s="59">
        <f>'MO 2023-24'!$D$74</f>
        <v>0.40755372923600003</v>
      </c>
      <c r="AL35" s="34">
        <f>AJ35*AK35</f>
        <v>297778.70493195491</v>
      </c>
      <c r="AN35" s="34">
        <f>AP25</f>
        <v>997036.37245821138</v>
      </c>
      <c r="AO35" s="59">
        <f>'MO 2023-24'!$D$74</f>
        <v>0.40755372923600003</v>
      </c>
      <c r="AP35" s="34">
        <f>AN35*AO35</f>
        <v>406345.89177927753</v>
      </c>
      <c r="AR35" s="34">
        <f>AT25</f>
        <v>997036.37245821138</v>
      </c>
      <c r="AS35" s="59">
        <f>'MO 2023-24'!$D$74</f>
        <v>0.40755372923600003</v>
      </c>
      <c r="AT35" s="34">
        <f>AR35*AS35</f>
        <v>406345.89177927753</v>
      </c>
      <c r="AV35" s="34">
        <f>AX25</f>
        <v>997036.37245821138</v>
      </c>
      <c r="AW35" s="59">
        <f>'MO 2023-24'!$D$74</f>
        <v>0.40755372923600003</v>
      </c>
      <c r="AX35" s="34">
        <f>AV35*AW35</f>
        <v>406345.89177927753</v>
      </c>
      <c r="AZ35" s="34">
        <f>BB25</f>
        <v>1856567.0078210325</v>
      </c>
      <c r="BA35" s="59">
        <f>'MO 2023-24'!$D$74</f>
        <v>0.40755372923600003</v>
      </c>
      <c r="BB35" s="34">
        <f>AZ35*BA35</f>
        <v>756650.80761398387</v>
      </c>
      <c r="BD35" s="34">
        <f>BF25</f>
        <v>1856567.0078210325</v>
      </c>
      <c r="BE35" s="59">
        <f>'MO 2023-24'!$D$74</f>
        <v>0.40755372923600003</v>
      </c>
      <c r="BF35" s="34">
        <f>BD35*BE35</f>
        <v>756650.80761398387</v>
      </c>
    </row>
    <row r="36" spans="2:58">
      <c r="B36" s="199"/>
      <c r="C36" s="35" t="s">
        <v>36</v>
      </c>
      <c r="D36" s="38">
        <f>F30</f>
        <v>0</v>
      </c>
      <c r="E36" s="60">
        <f>'MO 2023-24'!$J$74</f>
        <v>0.20783551299200004</v>
      </c>
      <c r="F36" s="38">
        <f>D36*E36</f>
        <v>0</v>
      </c>
      <c r="H36" s="38">
        <f>J30</f>
        <v>52702.547318790603</v>
      </c>
      <c r="I36" s="60">
        <f>'MO 2023-24'!$J$74</f>
        <v>0.20783551299200004</v>
      </c>
      <c r="J36" s="38">
        <f>H36*I36</f>
        <v>10953.460957986001</v>
      </c>
      <c r="L36" s="38">
        <f>N30</f>
        <v>119778.51663361499</v>
      </c>
      <c r="M36" s="60">
        <f>'MO 2023-24'!$J$74</f>
        <v>0.20783551299200004</v>
      </c>
      <c r="N36" s="38">
        <f>L36*M36</f>
        <v>24894.229449968181</v>
      </c>
      <c r="P36" s="38">
        <f>R30</f>
        <v>47911.406653446</v>
      </c>
      <c r="Q36" s="60">
        <f>'MO 2023-24'!$J$74</f>
        <v>0.20783551299200004</v>
      </c>
      <c r="R36" s="38">
        <f>P36*Q36</f>
        <v>9957.6917799872735</v>
      </c>
      <c r="T36" s="38">
        <f>V30</f>
        <v>95822.813306892</v>
      </c>
      <c r="U36" s="60">
        <f>'MO 2023-24'!$J$74</f>
        <v>0.20783551299200004</v>
      </c>
      <c r="V36" s="38">
        <f>T36*U36</f>
        <v>19915.383559974547</v>
      </c>
      <c r="X36" s="38">
        <f>Z30</f>
        <v>131756.36829697652</v>
      </c>
      <c r="Y36" s="60">
        <f>'MO 2023-24'!$J$74</f>
        <v>0.20783551299200004</v>
      </c>
      <c r="Z36" s="38">
        <f>X36*Y36</f>
        <v>27383.652394965007</v>
      </c>
      <c r="AB36" s="38">
        <f>AD30</f>
        <v>71867.109980169</v>
      </c>
      <c r="AC36" s="60">
        <f>'MO 2023-24'!$J$74</f>
        <v>0.20783551299200004</v>
      </c>
      <c r="AD36" s="38">
        <f>AB36*AC36</f>
        <v>14936.537669980909</v>
      </c>
      <c r="AF36" s="38">
        <f>AH30</f>
        <v>182542.45934962927</v>
      </c>
      <c r="AG36" s="60">
        <f>'MO 2023-24'!$J$74</f>
        <v>0.20783551299200004</v>
      </c>
      <c r="AH36" s="38">
        <f>AF36*AG36</f>
        <v>37938.80568175151</v>
      </c>
      <c r="AJ36" s="38">
        <f>AL30</f>
        <v>266387.42099315976</v>
      </c>
      <c r="AK36" s="60">
        <f>'MO 2023-24'!$J$74</f>
        <v>0.20783551299200004</v>
      </c>
      <c r="AL36" s="38">
        <f>AJ36*AK36</f>
        <v>55364.766296729242</v>
      </c>
      <c r="AN36" s="38">
        <f>AP30</f>
        <v>228058.29567040293</v>
      </c>
      <c r="AO36" s="60">
        <f>'MO 2023-24'!$J$74</f>
        <v>0.20783551299200004</v>
      </c>
      <c r="AP36" s="38">
        <f>AN36*AO36</f>
        <v>47398.612872739417</v>
      </c>
      <c r="AR36" s="38">
        <f>AT30</f>
        <v>480551.40873406333</v>
      </c>
      <c r="AS36" s="60">
        <f>'MO 2023-24'!$J$74</f>
        <v>0.20783551299200004</v>
      </c>
      <c r="AT36" s="38">
        <f>AR36*AS36</f>
        <v>99875.648553272345</v>
      </c>
      <c r="AV36" s="38">
        <f>AX30</f>
        <v>528462.81538750941</v>
      </c>
      <c r="AW36" s="60">
        <f>'MO 2023-24'!$J$74</f>
        <v>0.20783551299200004</v>
      </c>
      <c r="AX36" s="38">
        <f>AV36*AW36</f>
        <v>109833.34033325964</v>
      </c>
      <c r="AZ36" s="38">
        <f>BB30</f>
        <v>147088.01842607922</v>
      </c>
      <c r="BA36" s="60">
        <f>'MO 2023-24'!$J$74</f>
        <v>0.20783551299200004</v>
      </c>
      <c r="BB36" s="38">
        <f>AZ36*BA36</f>
        <v>30570.113764560927</v>
      </c>
      <c r="BD36" s="38">
        <f>BF30</f>
        <v>0</v>
      </c>
      <c r="BE36" s="60">
        <f>'MO 2023-24'!$J$74</f>
        <v>0.20783551299200004</v>
      </c>
      <c r="BF36" s="38">
        <f>BD36*BE36</f>
        <v>0</v>
      </c>
    </row>
    <row r="37" spans="2:58">
      <c r="B37" s="199"/>
      <c r="C37" s="56" t="s">
        <v>37</v>
      </c>
      <c r="D37" s="57">
        <f>F29+F31+F32</f>
        <v>151335.87</v>
      </c>
      <c r="E37" s="61">
        <f>'MO 2023-24'!$C$76</f>
        <v>2.8400000000000002E-2</v>
      </c>
      <c r="F37" s="57">
        <f>D37*E37</f>
        <v>4297.9387079999997</v>
      </c>
      <c r="H37" s="57">
        <f>J29+J31+J32</f>
        <v>164917.00679999997</v>
      </c>
      <c r="I37" s="61">
        <f>'MO 2023-24'!$C$76</f>
        <v>2.8400000000000002E-2</v>
      </c>
      <c r="J37" s="57">
        <f>H37*I37</f>
        <v>4683.6429931199991</v>
      </c>
      <c r="L37" s="57">
        <f>N29+N31+N32</f>
        <v>182202.08999999997</v>
      </c>
      <c r="M37" s="61">
        <f>'MO 2023-24'!$C$76</f>
        <v>2.8400000000000002E-2</v>
      </c>
      <c r="N37" s="57">
        <f>L37*M37</f>
        <v>5174.5393559999993</v>
      </c>
      <c r="P37" s="57">
        <f>R29+R31+R32</f>
        <v>201516.32549999998</v>
      </c>
      <c r="Q37" s="61">
        <f>'MO 2023-24'!$C$76</f>
        <v>2.8400000000000002E-2</v>
      </c>
      <c r="R37" s="57">
        <f>P37*Q37</f>
        <v>5723.0636441999995</v>
      </c>
      <c r="T37" s="57">
        <f>V29+V31+V32</f>
        <v>213862.81349999999</v>
      </c>
      <c r="U37" s="61">
        <f>'MO 2023-24'!$C$76</f>
        <v>2.8400000000000002E-2</v>
      </c>
      <c r="V37" s="57">
        <f>T37*U37</f>
        <v>6073.7039033999999</v>
      </c>
      <c r="X37" s="57">
        <f>Z29+Z31+Z32</f>
        <v>223122.67949999997</v>
      </c>
      <c r="Y37" s="61">
        <f>'MO 2023-24'!$C$76</f>
        <v>2.8400000000000002E-2</v>
      </c>
      <c r="Z37" s="57">
        <f>X37*Y37</f>
        <v>6336.6840977999991</v>
      </c>
      <c r="AB37" s="57">
        <f>AD29+AD31+AD32</f>
        <v>249306.93374999994</v>
      </c>
      <c r="AC37" s="61">
        <f>'MO 2023-24'!$C$76</f>
        <v>2.8400000000000002E-2</v>
      </c>
      <c r="AD37" s="57">
        <f>AB37*AC37</f>
        <v>7080.3169184999988</v>
      </c>
      <c r="AF37" s="57">
        <f>AH29+AH31+AH32</f>
        <v>277827.32102999999</v>
      </c>
      <c r="AG37" s="61">
        <f>'MO 2023-24'!$C$76</f>
        <v>2.8400000000000002E-2</v>
      </c>
      <c r="AH37" s="57">
        <f>AF37*AG37</f>
        <v>7890.2959172520004</v>
      </c>
      <c r="AJ37" s="57">
        <f>AL29+AL31+AL32</f>
        <v>299433.67502999993</v>
      </c>
      <c r="AK37" s="61">
        <f>'MO 2023-24'!$C$76</f>
        <v>2.8400000000000002E-2</v>
      </c>
      <c r="AL37" s="57">
        <f>AJ37*AK37</f>
        <v>8503.9163708519991</v>
      </c>
      <c r="AN37" s="57">
        <f>AP29+AP31+AP32</f>
        <v>373699.22835000005</v>
      </c>
      <c r="AO37" s="61">
        <f>'MO 2023-24'!$C$76</f>
        <v>2.8400000000000002E-2</v>
      </c>
      <c r="AP37" s="57">
        <f>AN37*AO37</f>
        <v>10613.058085140003</v>
      </c>
      <c r="AR37" s="57">
        <f>AT29+AT31+AT32</f>
        <v>438765.22010999999</v>
      </c>
      <c r="AS37" s="61">
        <f>'MO 2023-24'!$C$76</f>
        <v>2.8400000000000002E-2</v>
      </c>
      <c r="AT37" s="57">
        <f>AR37*AS37</f>
        <v>12460.932251124001</v>
      </c>
      <c r="AV37" s="57">
        <f>AX29+AX31+AX32</f>
        <v>451111.70811000007</v>
      </c>
      <c r="AW37" s="61">
        <f>'MO 2023-24'!$C$76</f>
        <v>2.8400000000000002E-2</v>
      </c>
      <c r="AX37" s="57">
        <f>AV37*AW37</f>
        <v>12811.572510324002</v>
      </c>
      <c r="AZ37" s="57">
        <f>BB29+BB31+BB32</f>
        <v>624330.21441000002</v>
      </c>
      <c r="BA37" s="61">
        <f>'MO 2023-24'!$C$76</f>
        <v>2.8400000000000002E-2</v>
      </c>
      <c r="BB37" s="57">
        <f>AZ37*BA37</f>
        <v>17730.978089244003</v>
      </c>
      <c r="BD37" s="57">
        <f>BF29+BF31+BF32</f>
        <v>586426.49624999997</v>
      </c>
      <c r="BE37" s="61">
        <f>'MO 2023-24'!$C$76</f>
        <v>2.8400000000000002E-2</v>
      </c>
      <c r="BF37" s="57">
        <f>BD37*BE37</f>
        <v>16654.512493499999</v>
      </c>
    </row>
    <row r="38" spans="2:58">
      <c r="B38" s="197"/>
      <c r="C38" s="46" t="s">
        <v>38</v>
      </c>
      <c r="D38" s="47"/>
      <c r="E38" s="47"/>
      <c r="F38" s="62">
        <f>SUM(F35:F37)</f>
        <v>199562.66325354422</v>
      </c>
      <c r="H38" s="47"/>
      <c r="I38" s="47"/>
      <c r="J38" s="62">
        <f>SUM(J35:J37)</f>
        <v>210901.82849665024</v>
      </c>
      <c r="L38" s="47"/>
      <c r="M38" s="47"/>
      <c r="N38" s="62">
        <f>SUM(N35:N37)</f>
        <v>225333.49335151238</v>
      </c>
      <c r="P38" s="47"/>
      <c r="Q38" s="47"/>
      <c r="R38" s="62">
        <f>SUM(R35:R37)</f>
        <v>259761.66110611754</v>
      </c>
      <c r="T38" s="47"/>
      <c r="U38" s="47"/>
      <c r="V38" s="62">
        <f>SUM(V35:V37)</f>
        <v>270069.99314530479</v>
      </c>
      <c r="X38" s="47"/>
      <c r="Y38" s="47"/>
      <c r="Z38" s="62">
        <f>SUM(Z35:Z37)</f>
        <v>277801.24217469525</v>
      </c>
      <c r="AB38" s="47"/>
      <c r="AC38" s="47"/>
      <c r="AD38" s="62">
        <f>SUM(AD35:AD37)</f>
        <v>319795.55952043581</v>
      </c>
      <c r="AF38" s="47"/>
      <c r="AG38" s="47"/>
      <c r="AH38" s="62">
        <f>SUM(AH35:AH37)</f>
        <v>343607.80653095845</v>
      </c>
      <c r="AJ38" s="47"/>
      <c r="AK38" s="47"/>
      <c r="AL38" s="62">
        <f>SUM(AL35:AL37)</f>
        <v>361647.38759953616</v>
      </c>
      <c r="AN38" s="47"/>
      <c r="AO38" s="47"/>
      <c r="AP38" s="62">
        <f>SUM(AP35:AP37)</f>
        <v>464357.56273715699</v>
      </c>
      <c r="AR38" s="47"/>
      <c r="AS38" s="47"/>
      <c r="AT38" s="62">
        <f>SUM(AT35:AT37)</f>
        <v>518682.47258367389</v>
      </c>
      <c r="AV38" s="47"/>
      <c r="AW38" s="47"/>
      <c r="AX38" s="62">
        <f>SUM(AX35:AX37)</f>
        <v>528990.80462286109</v>
      </c>
      <c r="AZ38" s="47"/>
      <c r="BA38" s="47"/>
      <c r="BB38" s="62">
        <f>SUM(BB35:BB37)</f>
        <v>804951.89946778875</v>
      </c>
      <c r="BD38" s="47"/>
      <c r="BE38" s="47"/>
      <c r="BF38" s="62">
        <f>SUM(BF35:BF37)</f>
        <v>773305.32010748389</v>
      </c>
    </row>
    <row r="39" spans="2:58">
      <c r="D39" s="49"/>
      <c r="E39" s="49"/>
      <c r="H39" s="49"/>
      <c r="I39" s="49"/>
      <c r="L39" s="49"/>
      <c r="M39" s="49"/>
      <c r="P39" s="49"/>
      <c r="Q39" s="49"/>
      <c r="T39" s="49"/>
      <c r="U39" s="49"/>
      <c r="X39" s="49"/>
      <c r="Y39" s="49"/>
      <c r="AB39" s="49"/>
      <c r="AC39" s="49"/>
      <c r="AF39" s="49"/>
      <c r="AG39" s="49"/>
      <c r="AJ39" s="49"/>
      <c r="AK39" s="49"/>
      <c r="AN39" s="49"/>
      <c r="AO39" s="49"/>
      <c r="AR39" s="49"/>
      <c r="AS39" s="49"/>
      <c r="AV39" s="49"/>
      <c r="AW39" s="49"/>
      <c r="AZ39" s="49"/>
      <c r="BA39" s="49"/>
      <c r="BD39" s="49"/>
      <c r="BE39" s="49"/>
    </row>
    <row r="40" spans="2:58">
      <c r="B40" s="63" t="s">
        <v>39</v>
      </c>
      <c r="C40" s="64"/>
      <c r="D40" s="65"/>
      <c r="E40" s="65"/>
      <c r="F40" s="66">
        <f>F25+F33+F38</f>
        <v>830012.59978800418</v>
      </c>
      <c r="H40" s="65"/>
      <c r="I40" s="65"/>
      <c r="J40" s="66">
        <f>J25+J33+J38</f>
        <v>907635.44914990081</v>
      </c>
      <c r="L40" s="65"/>
      <c r="M40" s="65"/>
      <c r="N40" s="66">
        <f>N25+N33+N38</f>
        <v>1006428.1665195873</v>
      </c>
      <c r="P40" s="65"/>
      <c r="Q40" s="65"/>
      <c r="R40" s="66">
        <f>R25+R33+R38</f>
        <v>1108081.9764276384</v>
      </c>
      <c r="T40" s="65"/>
      <c r="U40" s="65"/>
      <c r="V40" s="66">
        <f>V25+V33+V38</f>
        <v>1178648.2031202717</v>
      </c>
      <c r="X40" s="65"/>
      <c r="Y40" s="65"/>
      <c r="Z40" s="66">
        <f>Z25+Z33+Z38</f>
        <v>1231572.8731397467</v>
      </c>
      <c r="AB40" s="65"/>
      <c r="AC40" s="65"/>
      <c r="AD40" s="66">
        <f>AD25+AD33+AD38</f>
        <v>1371618.5547156562</v>
      </c>
      <c r="AE40" s="99">
        <f>+AD40/F40</f>
        <v>1.652527389422745</v>
      </c>
      <c r="AF40" s="65"/>
      <c r="AG40" s="65"/>
      <c r="AH40" s="66">
        <f>AH25+AH33+AH38</f>
        <v>1534626.5383756394</v>
      </c>
      <c r="AJ40" s="65"/>
      <c r="AK40" s="65"/>
      <c r="AL40" s="66">
        <f>AL25+AL33+AL38</f>
        <v>1658117.4350877474</v>
      </c>
      <c r="AN40" s="65"/>
      <c r="AO40" s="65"/>
      <c r="AP40" s="66">
        <f>AP25+AP33+AP38</f>
        <v>2063151.4592157714</v>
      </c>
      <c r="AR40" s="65"/>
      <c r="AS40" s="65"/>
      <c r="AT40" s="66">
        <f>AT25+AT33+AT38</f>
        <v>2435035.4738859488</v>
      </c>
      <c r="AV40" s="65"/>
      <c r="AW40" s="65"/>
      <c r="AX40" s="66">
        <f>AX25+AX33+AX38</f>
        <v>2505601.7005785815</v>
      </c>
      <c r="AZ40" s="65"/>
      <c r="BA40" s="65"/>
      <c r="BB40" s="66">
        <f>BB25+BB33+BB38</f>
        <v>3432937.1401249003</v>
      </c>
      <c r="BD40" s="65"/>
      <c r="BE40" s="65"/>
      <c r="BF40" s="66">
        <f>BF25+BF33+BF38</f>
        <v>3216298.8241785164</v>
      </c>
    </row>
    <row r="42" spans="2:58">
      <c r="F42" s="67">
        <f>F40/$F$40-1</f>
        <v>0</v>
      </c>
      <c r="J42" s="67">
        <f>J40/F40-1</f>
        <v>9.352008557667979E-2</v>
      </c>
      <c r="N42" s="67">
        <f>N40/J40-1</f>
        <v>0.10884625260308711</v>
      </c>
      <c r="R42" s="67">
        <f>R40/N40-1</f>
        <v>0.10100453593184766</v>
      </c>
      <c r="V42" s="67">
        <f>V40/R40-1</f>
        <v>6.3683218564869026E-2</v>
      </c>
      <c r="Z42" s="67">
        <f>Z40/V40-1</f>
        <v>4.4902855558907273E-2</v>
      </c>
      <c r="AD42" s="67">
        <f>AD40/Z40-1</f>
        <v>0.11371286639245293</v>
      </c>
      <c r="AH42" s="67">
        <f>AH40/AD40-1</f>
        <v>0.11884352475369919</v>
      </c>
      <c r="AL42" s="67">
        <f>AL40/AH40-1</f>
        <v>8.0469673646345052E-2</v>
      </c>
      <c r="AP42" s="67">
        <f>AP40/AL40-1</f>
        <v>0.24427342452170131</v>
      </c>
      <c r="AQ42" s="26"/>
      <c r="AT42" s="67">
        <f>AT40/AP40-1</f>
        <v>0.18025046731738015</v>
      </c>
      <c r="AX42" s="67">
        <f>AX40/AT40-1</f>
        <v>2.8979547710662246E-2</v>
      </c>
      <c r="BB42" s="67">
        <f>BB40/AX40-1</f>
        <v>0.37010488910994233</v>
      </c>
      <c r="BF42" s="67">
        <f>BF40/BB40-1</f>
        <v>-6.3105820789512657E-2</v>
      </c>
    </row>
    <row r="44" spans="2:58">
      <c r="F44" s="68">
        <f>F40/$F$40-1</f>
        <v>0</v>
      </c>
      <c r="J44" s="68">
        <f>J40/$F$40-1</f>
        <v>9.352008557667979E-2</v>
      </c>
      <c r="N44" s="68">
        <f>N40/$F$40-1</f>
        <v>0.21254564903790851</v>
      </c>
      <c r="R44" s="68">
        <f>R40/$F$40-1</f>
        <v>0.33501825961516341</v>
      </c>
      <c r="V44" s="68">
        <f>V40/$F$40-1</f>
        <v>0.42003651923032681</v>
      </c>
      <c r="Z44" s="68">
        <f>Z40/$F$40-1</f>
        <v>0.48380021394169948</v>
      </c>
      <c r="AD44" s="68">
        <f>AD40/$F$40-1</f>
        <v>0.65252738942274502</v>
      </c>
      <c r="AH44" s="68">
        <f>AH40/$F$40-1</f>
        <v>0.84891956913377298</v>
      </c>
      <c r="AL44" s="68">
        <f>AL40/$F$40-1</f>
        <v>0.9977015234603086</v>
      </c>
      <c r="AP44" s="68">
        <f>AP40/$F$40-1</f>
        <v>1.4856869157681785</v>
      </c>
      <c r="AT44" s="68">
        <f>AT40/$F$40-1</f>
        <v>1.9337331439400893</v>
      </c>
      <c r="AX44" s="68">
        <f>AX40/$F$40-1</f>
        <v>2.0187514035552523</v>
      </c>
      <c r="BB44" s="68">
        <f>BB40/$F$40-1</f>
        <v>3.1360060570185517</v>
      </c>
      <c r="BF44" s="68">
        <f>BF40/$F$40-1</f>
        <v>2.8750000000000004</v>
      </c>
    </row>
    <row r="46" spans="2:58">
      <c r="J46" s="97"/>
      <c r="R46" s="97"/>
      <c r="AH46" s="145">
        <f>+AH40/Z40-1</f>
        <v>0.24607042899807774</v>
      </c>
    </row>
    <row r="47" spans="2:58">
      <c r="F47" s="97">
        <f>+F33+F25</f>
        <v>630449.93653445994</v>
      </c>
      <c r="R47" s="97"/>
      <c r="AD47" s="97"/>
      <c r="AH47" s="97"/>
      <c r="AL47" s="97"/>
      <c r="AP47" s="97"/>
      <c r="AT47" s="97"/>
      <c r="AX47" s="97"/>
      <c r="BB47" s="97"/>
      <c r="BF47" s="97"/>
    </row>
    <row r="48" spans="2:58">
      <c r="R48" s="97"/>
      <c r="AD48" s="97"/>
      <c r="AH48" s="97"/>
      <c r="AL48" s="97"/>
      <c r="AP48" s="97"/>
      <c r="AT48" s="97"/>
      <c r="AX48" s="97"/>
      <c r="BB48" s="97"/>
      <c r="BF48" s="97"/>
    </row>
    <row r="50" spans="2:57" ht="15">
      <c r="B50" s="117"/>
      <c r="C50" s="200" t="s">
        <v>45</v>
      </c>
      <c r="D50" s="200"/>
      <c r="E50" s="200"/>
      <c r="F50" s="201"/>
      <c r="G50" s="201"/>
      <c r="H50" s="117"/>
      <c r="I50" s="201" t="s">
        <v>46</v>
      </c>
      <c r="J50" s="201"/>
      <c r="K50" s="201"/>
      <c r="L50" s="201"/>
      <c r="M50" s="201"/>
    </row>
    <row r="51" spans="2:57" ht="15">
      <c r="B51" s="117"/>
      <c r="C51" s="117"/>
      <c r="D51" s="117"/>
      <c r="E51" s="117"/>
      <c r="F51" s="117"/>
      <c r="G51" s="117"/>
      <c r="H51" s="117"/>
      <c r="I51" s="2"/>
      <c r="J51" s="2"/>
      <c r="K51" s="2"/>
      <c r="L51" s="2"/>
      <c r="M51" s="2"/>
      <c r="P51" s="2"/>
      <c r="Q51" s="2"/>
      <c r="T51" s="2"/>
      <c r="U51" s="2"/>
      <c r="X51" s="2"/>
      <c r="Y51" s="2"/>
      <c r="Z51" s="145">
        <f>+Z40/J40</f>
        <v>1.3569025695208892</v>
      </c>
      <c r="AB51" s="2"/>
      <c r="AC51" s="2"/>
      <c r="AF51" s="2"/>
      <c r="AG51" s="2"/>
      <c r="AJ51" s="2"/>
      <c r="AK51" s="2"/>
      <c r="AN51" s="2"/>
      <c r="AO51" s="2"/>
      <c r="AR51" s="150"/>
      <c r="AS51" s="150"/>
      <c r="AV51" s="150"/>
      <c r="AW51" s="150"/>
      <c r="AZ51" s="150"/>
      <c r="BA51" s="150"/>
      <c r="BD51" s="150"/>
      <c r="BE51" s="150"/>
    </row>
    <row r="52" spans="2:57" ht="15">
      <c r="B52" s="117"/>
      <c r="C52" s="117"/>
      <c r="D52" s="69" t="s">
        <v>47</v>
      </c>
      <c r="E52" s="117"/>
      <c r="F52" s="117"/>
      <c r="G52" s="69" t="s">
        <v>48</v>
      </c>
      <c r="H52" s="117"/>
      <c r="I52" s="117"/>
      <c r="J52" s="69" t="s">
        <v>47</v>
      </c>
      <c r="K52" s="117"/>
      <c r="L52" s="117"/>
      <c r="M52" s="69" t="s">
        <v>48</v>
      </c>
      <c r="P52" s="117"/>
      <c r="Q52" s="146"/>
      <c r="T52" s="117"/>
      <c r="U52" s="146"/>
      <c r="X52" s="117"/>
      <c r="Y52" s="146"/>
      <c r="AB52" s="117"/>
      <c r="AC52" s="146"/>
      <c r="AF52" s="117"/>
      <c r="AG52" s="146"/>
      <c r="AJ52" s="117"/>
      <c r="AK52" s="146"/>
      <c r="AN52" s="117"/>
      <c r="AO52" s="146"/>
      <c r="AR52" s="117"/>
      <c r="AS52" s="146"/>
      <c r="AV52" s="117"/>
      <c r="AW52" s="146"/>
      <c r="AZ52" s="117"/>
      <c r="BA52" s="146"/>
      <c r="BD52" s="117"/>
      <c r="BE52" s="146"/>
    </row>
    <row r="53" spans="2:57" ht="15">
      <c r="B53" s="117"/>
      <c r="C53" s="117"/>
      <c r="D53" s="70">
        <f>D60+D56</f>
        <v>0.2707</v>
      </c>
      <c r="E53" s="117"/>
      <c r="F53" s="117"/>
      <c r="G53" s="70">
        <f>G60+G56</f>
        <v>0.2707</v>
      </c>
      <c r="H53" s="117"/>
      <c r="I53" s="117"/>
      <c r="J53" s="70">
        <f>J60+J56</f>
        <v>9.0400000000000008E-2</v>
      </c>
      <c r="K53" s="117"/>
      <c r="L53" s="117"/>
      <c r="M53" s="70">
        <f>M60+M56</f>
        <v>9.0400000000000008E-2</v>
      </c>
      <c r="P53" s="117"/>
      <c r="Q53" s="147"/>
      <c r="T53" s="117"/>
      <c r="U53" s="147"/>
      <c r="X53" s="117"/>
      <c r="Y53" s="147"/>
      <c r="AB53" s="117"/>
      <c r="AC53" s="147"/>
      <c r="AF53" s="117"/>
      <c r="AG53" s="147"/>
      <c r="AJ53" s="117"/>
      <c r="AK53" s="147"/>
      <c r="AN53" s="117"/>
      <c r="AO53" s="147"/>
      <c r="AR53" s="117"/>
      <c r="AS53" s="147"/>
      <c r="AV53" s="117"/>
      <c r="AW53" s="147"/>
      <c r="AZ53" s="117"/>
      <c r="BA53" s="147"/>
      <c r="BD53" s="117"/>
      <c r="BE53" s="147"/>
    </row>
    <row r="54" spans="2:57" ht="15">
      <c r="B54" s="117"/>
      <c r="C54" s="117"/>
      <c r="D54" s="117"/>
      <c r="E54" s="117"/>
      <c r="F54" s="117"/>
      <c r="G54" s="117"/>
      <c r="H54" s="117"/>
      <c r="I54" s="71"/>
      <c r="J54" s="71"/>
      <c r="K54" s="117"/>
      <c r="L54" s="117"/>
      <c r="M54" s="117"/>
      <c r="P54" s="117"/>
      <c r="Q54" s="117"/>
      <c r="T54" s="117"/>
      <c r="U54" s="117"/>
      <c r="X54" s="117"/>
      <c r="Y54" s="117"/>
      <c r="AB54" s="117"/>
      <c r="AC54" s="117"/>
      <c r="AF54" s="117"/>
      <c r="AG54" s="117"/>
      <c r="AJ54" s="117"/>
      <c r="AK54" s="117"/>
      <c r="AN54" s="117"/>
      <c r="AO54" s="117"/>
      <c r="AR54" s="117"/>
      <c r="AS54" s="117"/>
      <c r="AV54" s="117"/>
      <c r="AW54" s="117"/>
      <c r="AZ54" s="117"/>
      <c r="BA54" s="117"/>
      <c r="BD54" s="117"/>
      <c r="BE54" s="117"/>
    </row>
    <row r="55" spans="2:57" ht="15.75">
      <c r="B55" s="72"/>
      <c r="C55" s="203" t="s">
        <v>49</v>
      </c>
      <c r="D55" s="204"/>
      <c r="E55" s="73"/>
      <c r="F55" s="205" t="s">
        <v>50</v>
      </c>
      <c r="G55" s="206"/>
      <c r="H55" s="117"/>
      <c r="I55" s="203" t="s">
        <v>49</v>
      </c>
      <c r="J55" s="204"/>
      <c r="K55" s="117"/>
      <c r="L55" s="205" t="s">
        <v>50</v>
      </c>
      <c r="M55" s="206"/>
      <c r="P55" s="202"/>
      <c r="Q55" s="202"/>
      <c r="T55" s="202"/>
      <c r="U55" s="202"/>
      <c r="X55" s="202"/>
      <c r="Y55" s="202"/>
      <c r="AB55" s="202"/>
      <c r="AC55" s="202"/>
      <c r="AF55" s="202"/>
      <c r="AG55" s="202"/>
      <c r="AJ55" s="202"/>
      <c r="AK55" s="202"/>
      <c r="AN55" s="202"/>
      <c r="AO55" s="202"/>
      <c r="AR55" s="202"/>
      <c r="AS55" s="202"/>
      <c r="AV55" s="202"/>
      <c r="AW55" s="202"/>
      <c r="AZ55" s="202"/>
      <c r="BA55" s="202"/>
      <c r="BD55" s="202"/>
      <c r="BE55" s="202"/>
    </row>
    <row r="56" spans="2:57" ht="15.75">
      <c r="B56" s="74" t="s">
        <v>51</v>
      </c>
      <c r="C56" s="75"/>
      <c r="D56" s="76">
        <f>SUM(C57:C58)-C59</f>
        <v>0.20199999999999999</v>
      </c>
      <c r="E56" s="77"/>
      <c r="F56" s="75"/>
      <c r="G56" s="76">
        <f>SUM(F57:F58)-F59</f>
        <v>0.20199999999999999</v>
      </c>
      <c r="H56" s="117"/>
      <c r="I56" s="75"/>
      <c r="J56" s="76">
        <f>SUM(I57:I58)-I59</f>
        <v>2.1999999999999999E-2</v>
      </c>
      <c r="K56" s="117"/>
      <c r="L56" s="75"/>
      <c r="M56" s="76">
        <f>SUM(L57:L58)-L59</f>
        <v>2.1999999999999999E-2</v>
      </c>
      <c r="P56" s="148"/>
      <c r="Q56" s="148"/>
      <c r="T56" s="148"/>
      <c r="U56" s="148"/>
      <c r="X56" s="148"/>
      <c r="Y56" s="148"/>
      <c r="AB56" s="148"/>
      <c r="AC56" s="148"/>
      <c r="AF56" s="148"/>
      <c r="AG56" s="148"/>
      <c r="AJ56" s="148"/>
      <c r="AK56" s="148"/>
      <c r="AN56" s="148"/>
      <c r="AO56" s="148"/>
      <c r="AR56" s="148"/>
      <c r="AS56" s="148"/>
      <c r="AV56" s="148"/>
      <c r="AW56" s="148"/>
      <c r="AZ56" s="148"/>
      <c r="BA56" s="148"/>
      <c r="BD56" s="148"/>
      <c r="BE56" s="148"/>
    </row>
    <row r="57" spans="2:57" ht="15.75">
      <c r="B57" s="78" t="s">
        <v>52</v>
      </c>
      <c r="C57" s="79">
        <v>0.18</v>
      </c>
      <c r="D57" s="80"/>
      <c r="E57" s="81"/>
      <c r="F57" s="79">
        <v>0.18</v>
      </c>
      <c r="G57" s="80"/>
      <c r="H57" s="117"/>
      <c r="I57" s="79"/>
      <c r="J57" s="80"/>
      <c r="K57" s="117"/>
      <c r="L57" s="79"/>
      <c r="M57" s="80"/>
      <c r="P57" s="149"/>
      <c r="Q57" s="89"/>
      <c r="T57" s="149"/>
      <c r="U57" s="89"/>
      <c r="X57" s="149"/>
      <c r="Y57" s="89"/>
      <c r="AB57" s="149"/>
      <c r="AC57" s="89"/>
      <c r="AF57" s="149"/>
      <c r="AG57" s="89"/>
      <c r="AJ57" s="149"/>
      <c r="AK57" s="89"/>
      <c r="AN57" s="149"/>
      <c r="AO57" s="89"/>
      <c r="AR57" s="149"/>
      <c r="AS57" s="89"/>
      <c r="AV57" s="149"/>
      <c r="AW57" s="89"/>
      <c r="AZ57" s="149"/>
      <c r="BA57" s="89"/>
      <c r="BD57" s="149"/>
      <c r="BE57" s="89"/>
    </row>
    <row r="58" spans="2:57" ht="15.75">
      <c r="B58" s="82" t="s">
        <v>53</v>
      </c>
      <c r="C58" s="83">
        <v>0.06</v>
      </c>
      <c r="D58" s="84"/>
      <c r="E58" s="81"/>
      <c r="F58" s="83">
        <v>0.06</v>
      </c>
      <c r="G58" s="84"/>
      <c r="H58" s="117"/>
      <c r="I58" s="83">
        <v>0.06</v>
      </c>
      <c r="J58" s="84"/>
      <c r="K58" s="117"/>
      <c r="L58" s="83">
        <v>0.06</v>
      </c>
      <c r="M58" s="84"/>
      <c r="P58" s="149"/>
      <c r="Q58" s="89"/>
      <c r="T58" s="149"/>
      <c r="U58" s="89"/>
      <c r="X58" s="149"/>
      <c r="Y58" s="89"/>
      <c r="AB58" s="149"/>
      <c r="AC58" s="89"/>
      <c r="AF58" s="149"/>
      <c r="AG58" s="89"/>
      <c r="AJ58" s="149"/>
      <c r="AK58" s="89"/>
      <c r="AN58" s="149"/>
      <c r="AO58" s="89"/>
      <c r="AR58" s="149"/>
      <c r="AS58" s="89"/>
      <c r="AV58" s="149"/>
      <c r="AW58" s="89"/>
      <c r="AZ58" s="149"/>
      <c r="BA58" s="89"/>
      <c r="BD58" s="149"/>
      <c r="BE58" s="89"/>
    </row>
    <row r="59" spans="2:57" ht="15.75">
      <c r="B59" s="85" t="s">
        <v>54</v>
      </c>
      <c r="C59" s="83">
        <v>3.7999999999999999E-2</v>
      </c>
      <c r="D59" s="84"/>
      <c r="E59" s="81"/>
      <c r="F59" s="83">
        <v>3.7999999999999999E-2</v>
      </c>
      <c r="G59" s="84"/>
      <c r="H59" s="117"/>
      <c r="I59" s="83">
        <v>3.7999999999999999E-2</v>
      </c>
      <c r="J59" s="84"/>
      <c r="K59" s="117"/>
      <c r="L59" s="83">
        <v>3.7999999999999999E-2</v>
      </c>
      <c r="M59" s="84"/>
      <c r="P59" s="149"/>
      <c r="Q59" s="89"/>
      <c r="T59" s="149"/>
      <c r="U59" s="89"/>
      <c r="X59" s="149"/>
      <c r="Y59" s="89"/>
      <c r="AB59" s="149"/>
      <c r="AC59" s="89"/>
      <c r="AF59" s="149"/>
      <c r="AG59" s="89"/>
      <c r="AJ59" s="149"/>
      <c r="AK59" s="89"/>
      <c r="AN59" s="149"/>
      <c r="AO59" s="89"/>
      <c r="AR59" s="149"/>
      <c r="AS59" s="89"/>
      <c r="AV59" s="149"/>
      <c r="AW59" s="89"/>
      <c r="AZ59" s="149"/>
      <c r="BA59" s="89"/>
      <c r="BD59" s="149"/>
      <c r="BE59" s="89"/>
    </row>
    <row r="60" spans="2:57" ht="15.75">
      <c r="B60" s="86" t="s">
        <v>55</v>
      </c>
      <c r="C60" s="87"/>
      <c r="D60" s="88">
        <f>SUM(C61:C66)</f>
        <v>6.8700000000000011E-2</v>
      </c>
      <c r="E60" s="73"/>
      <c r="F60" s="87"/>
      <c r="G60" s="88">
        <f>SUM(F61:F66)</f>
        <v>6.8700000000000011E-2</v>
      </c>
      <c r="H60" s="117"/>
      <c r="I60" s="87"/>
      <c r="J60" s="88">
        <f>SUM(I61:I66)</f>
        <v>6.8400000000000002E-2</v>
      </c>
      <c r="K60" s="117"/>
      <c r="L60" s="87"/>
      <c r="M60" s="88">
        <f>SUM(L61:L66)</f>
        <v>6.8400000000000002E-2</v>
      </c>
      <c r="P60" s="148"/>
      <c r="Q60" s="148"/>
      <c r="T60" s="148"/>
      <c r="U60" s="148"/>
      <c r="X60" s="148"/>
      <c r="Y60" s="148"/>
      <c r="AB60" s="148"/>
      <c r="AC60" s="148"/>
      <c r="AF60" s="148"/>
      <c r="AG60" s="148"/>
      <c r="AJ60" s="148"/>
      <c r="AK60" s="148"/>
      <c r="AN60" s="148"/>
      <c r="AO60" s="148"/>
      <c r="AR60" s="148"/>
      <c r="AS60" s="148"/>
      <c r="AV60" s="148"/>
      <c r="AW60" s="148"/>
      <c r="AZ60" s="148"/>
      <c r="BA60" s="148"/>
      <c r="BD60" s="148"/>
      <c r="BE60" s="148"/>
    </row>
    <row r="61" spans="2:57" ht="15.75">
      <c r="B61" s="78" t="s">
        <v>56</v>
      </c>
      <c r="C61" s="79">
        <v>2.8400000000000002E-2</v>
      </c>
      <c r="D61" s="80"/>
      <c r="E61" s="89"/>
      <c r="F61" s="79">
        <v>2.8400000000000002E-2</v>
      </c>
      <c r="G61" s="80"/>
      <c r="H61" s="117"/>
      <c r="I61" s="79">
        <v>2.8400000000000002E-2</v>
      </c>
      <c r="J61" s="80"/>
      <c r="K61" s="117"/>
      <c r="L61" s="79">
        <v>2.8400000000000002E-2</v>
      </c>
      <c r="M61" s="80"/>
      <c r="P61" s="149"/>
      <c r="Q61" s="89"/>
      <c r="T61" s="149"/>
      <c r="U61" s="89"/>
      <c r="X61" s="149"/>
      <c r="Y61" s="89"/>
      <c r="AB61" s="149"/>
      <c r="AC61" s="89"/>
      <c r="AF61" s="149"/>
      <c r="AG61" s="89"/>
      <c r="AJ61" s="149"/>
      <c r="AK61" s="89"/>
      <c r="AN61" s="149"/>
      <c r="AO61" s="89"/>
      <c r="AR61" s="149"/>
      <c r="AS61" s="89"/>
      <c r="AV61" s="149"/>
      <c r="AW61" s="89"/>
      <c r="AZ61" s="149"/>
      <c r="BA61" s="89"/>
      <c r="BD61" s="149"/>
      <c r="BE61" s="89"/>
    </row>
    <row r="62" spans="2:57" ht="15.75">
      <c r="B62" s="82" t="s">
        <v>57</v>
      </c>
      <c r="C62" s="83">
        <v>2.9999999999999997E-4</v>
      </c>
      <c r="D62" s="84"/>
      <c r="E62" s="89"/>
      <c r="F62" s="83">
        <v>2.9999999999999997E-4</v>
      </c>
      <c r="G62" s="84"/>
      <c r="H62" s="117"/>
      <c r="I62" s="83"/>
      <c r="J62" s="84"/>
      <c r="K62" s="117"/>
      <c r="L62" s="83"/>
      <c r="M62" s="84"/>
      <c r="P62" s="149"/>
      <c r="Q62" s="89"/>
      <c r="T62" s="149"/>
      <c r="U62" s="89"/>
      <c r="X62" s="149"/>
      <c r="Y62" s="89"/>
      <c r="AB62" s="149"/>
      <c r="AC62" s="89"/>
      <c r="AF62" s="149"/>
      <c r="AG62" s="89"/>
      <c r="AJ62" s="149"/>
      <c r="AK62" s="89"/>
      <c r="AN62" s="149"/>
      <c r="AO62" s="89"/>
      <c r="AR62" s="149"/>
      <c r="AS62" s="89"/>
      <c r="AV62" s="149"/>
      <c r="AW62" s="89"/>
      <c r="AZ62" s="149"/>
      <c r="BA62" s="89"/>
      <c r="BD62" s="149"/>
      <c r="BE62" s="89"/>
    </row>
    <row r="63" spans="2:57" ht="15.75">
      <c r="B63" s="82" t="s">
        <v>58</v>
      </c>
      <c r="C63" s="83">
        <v>0.02</v>
      </c>
      <c r="D63" s="84"/>
      <c r="E63" s="89"/>
      <c r="F63" s="83">
        <v>0</v>
      </c>
      <c r="G63" s="84"/>
      <c r="H63" s="117"/>
      <c r="I63" s="83">
        <v>0.02</v>
      </c>
      <c r="J63" s="84"/>
      <c r="K63" s="117"/>
      <c r="L63" s="83">
        <v>0</v>
      </c>
      <c r="M63" s="84"/>
      <c r="P63" s="149"/>
      <c r="Q63" s="89"/>
      <c r="T63" s="149"/>
      <c r="U63" s="89"/>
      <c r="X63" s="149"/>
      <c r="Y63" s="89"/>
      <c r="AB63" s="149"/>
      <c r="AC63" s="89"/>
      <c r="AF63" s="149"/>
      <c r="AG63" s="89"/>
      <c r="AJ63" s="149"/>
      <c r="AK63" s="89"/>
      <c r="AN63" s="149"/>
      <c r="AO63" s="89"/>
      <c r="AR63" s="149"/>
      <c r="AS63" s="89"/>
      <c r="AV63" s="149"/>
      <c r="AW63" s="89"/>
      <c r="AZ63" s="149"/>
      <c r="BA63" s="89"/>
      <c r="BD63" s="149"/>
      <c r="BE63" s="89"/>
    </row>
    <row r="64" spans="2:57" ht="15.75">
      <c r="B64" s="82" t="s">
        <v>59</v>
      </c>
      <c r="C64" s="83">
        <v>0.02</v>
      </c>
      <c r="D64" s="84"/>
      <c r="E64" s="89"/>
      <c r="F64" s="83">
        <v>0.02</v>
      </c>
      <c r="G64" s="84"/>
      <c r="H64" s="117"/>
      <c r="I64" s="83">
        <v>0.02</v>
      </c>
      <c r="J64" s="84"/>
      <c r="K64" s="117"/>
      <c r="L64" s="83">
        <v>0.02</v>
      </c>
      <c r="M64" s="84"/>
      <c r="P64" s="149"/>
      <c r="Q64" s="89"/>
      <c r="T64" s="149"/>
      <c r="U64" s="89"/>
      <c r="X64" s="149"/>
      <c r="Y64" s="89"/>
      <c r="AB64" s="149"/>
      <c r="AC64" s="89"/>
      <c r="AF64" s="149"/>
      <c r="AG64" s="89"/>
      <c r="AJ64" s="149"/>
      <c r="AK64" s="89"/>
      <c r="AN64" s="149"/>
      <c r="AO64" s="89"/>
      <c r="AR64" s="149"/>
      <c r="AS64" s="89"/>
      <c r="AV64" s="149"/>
      <c r="AW64" s="89"/>
      <c r="AZ64" s="149"/>
      <c r="BA64" s="89"/>
      <c r="BD64" s="149"/>
      <c r="BE64" s="89"/>
    </row>
    <row r="65" spans="2:57" ht="15.75">
      <c r="B65" s="82" t="s">
        <v>60</v>
      </c>
      <c r="C65" s="83"/>
      <c r="D65" s="84"/>
      <c r="E65" s="89"/>
      <c r="F65" s="83">
        <v>0.02</v>
      </c>
      <c r="G65" s="84"/>
      <c r="H65" s="117"/>
      <c r="I65" s="83"/>
      <c r="J65" s="84"/>
      <c r="K65" s="117"/>
      <c r="L65" s="83">
        <v>0.02</v>
      </c>
      <c r="M65" s="84"/>
      <c r="P65" s="149"/>
      <c r="Q65" s="89"/>
      <c r="T65" s="149"/>
      <c r="U65" s="89"/>
      <c r="X65" s="149"/>
      <c r="Y65" s="89"/>
      <c r="AB65" s="149"/>
      <c r="AC65" s="89"/>
      <c r="AF65" s="149"/>
      <c r="AG65" s="89"/>
      <c r="AJ65" s="149"/>
      <c r="AK65" s="89"/>
      <c r="AN65" s="149"/>
      <c r="AO65" s="89"/>
      <c r="AR65" s="149"/>
      <c r="AS65" s="89"/>
      <c r="AV65" s="149"/>
      <c r="AW65" s="89"/>
      <c r="AZ65" s="149"/>
      <c r="BA65" s="89"/>
      <c r="BD65" s="149"/>
      <c r="BE65" s="89"/>
    </row>
    <row r="66" spans="2:57" ht="15.75">
      <c r="B66" s="82" t="s">
        <v>61</v>
      </c>
      <c r="C66" s="83">
        <v>0</v>
      </c>
      <c r="D66" s="84"/>
      <c r="E66" s="89"/>
      <c r="F66" s="83">
        <v>0</v>
      </c>
      <c r="G66" s="84"/>
      <c r="H66" s="117"/>
      <c r="I66" s="83">
        <v>0</v>
      </c>
      <c r="J66" s="84"/>
      <c r="K66" s="117"/>
      <c r="L66" s="83">
        <v>0</v>
      </c>
      <c r="M66" s="84"/>
      <c r="P66" s="149"/>
      <c r="Q66" s="89"/>
      <c r="T66" s="149"/>
      <c r="U66" s="89"/>
      <c r="X66" s="149"/>
      <c r="Y66" s="89"/>
      <c r="AB66" s="149"/>
      <c r="AC66" s="89"/>
      <c r="AF66" s="149"/>
      <c r="AG66" s="89"/>
      <c r="AJ66" s="149"/>
      <c r="AK66" s="89"/>
      <c r="AN66" s="149"/>
      <c r="AO66" s="89"/>
      <c r="AR66" s="149"/>
      <c r="AS66" s="89"/>
      <c r="AV66" s="149"/>
      <c r="AW66" s="89"/>
      <c r="AZ66" s="149"/>
      <c r="BA66" s="89"/>
      <c r="BD66" s="149"/>
      <c r="BE66" s="89"/>
    </row>
    <row r="67" spans="2:57" ht="15.75">
      <c r="B67" s="86" t="s">
        <v>62</v>
      </c>
      <c r="C67" s="87"/>
      <c r="D67" s="88">
        <f>SUM(C68:C73)</f>
        <v>0.13685372923600003</v>
      </c>
      <c r="E67" s="77"/>
      <c r="F67" s="87"/>
      <c r="G67" s="88">
        <f>SUM(F68:F73)</f>
        <v>0.13685372923600003</v>
      </c>
      <c r="H67" s="117"/>
      <c r="I67" s="87"/>
      <c r="J67" s="88">
        <f>SUM(I68:I73)</f>
        <v>0.11743551299200002</v>
      </c>
      <c r="K67" s="117"/>
      <c r="L67" s="87"/>
      <c r="M67" s="88">
        <f>SUM(L68:L73)</f>
        <v>0.11743551299200002</v>
      </c>
      <c r="P67" s="148"/>
      <c r="Q67" s="148"/>
      <c r="T67" s="148"/>
      <c r="U67" s="148"/>
      <c r="X67" s="148"/>
      <c r="Y67" s="148"/>
      <c r="AB67" s="148"/>
      <c r="AC67" s="148"/>
      <c r="AF67" s="148"/>
      <c r="AG67" s="148"/>
      <c r="AJ67" s="148"/>
      <c r="AK67" s="148"/>
      <c r="AN67" s="148"/>
      <c r="AO67" s="148"/>
      <c r="AR67" s="148"/>
      <c r="AS67" s="148"/>
      <c r="AV67" s="148"/>
      <c r="AW67" s="148"/>
      <c r="AZ67" s="148"/>
      <c r="BA67" s="148"/>
      <c r="BD67" s="148"/>
      <c r="BE67" s="148"/>
    </row>
    <row r="68" spans="2:57" ht="15.75">
      <c r="B68" s="78" t="s">
        <v>63</v>
      </c>
      <c r="C68" s="79">
        <v>8.3299999999999999E-2</v>
      </c>
      <c r="D68" s="80"/>
      <c r="E68" s="89"/>
      <c r="F68" s="79">
        <v>8.3299999999999999E-2</v>
      </c>
      <c r="G68" s="80"/>
      <c r="H68" s="117"/>
      <c r="I68" s="79">
        <v>8.3299999999999999E-2</v>
      </c>
      <c r="J68" s="80"/>
      <c r="K68" s="117"/>
      <c r="L68" s="79">
        <v>8.3299999999999999E-2</v>
      </c>
      <c r="M68" s="80"/>
      <c r="P68" s="149"/>
      <c r="Q68" s="89"/>
      <c r="T68" s="149"/>
      <c r="U68" s="89"/>
      <c r="X68" s="149"/>
      <c r="Y68" s="89"/>
      <c r="AB68" s="149"/>
      <c r="AC68" s="89"/>
      <c r="AF68" s="149"/>
      <c r="AG68" s="89"/>
      <c r="AJ68" s="149"/>
      <c r="AK68" s="89"/>
      <c r="AN68" s="149"/>
      <c r="AO68" s="89"/>
      <c r="AR68" s="149"/>
      <c r="AS68" s="89"/>
      <c r="AV68" s="149"/>
      <c r="AW68" s="89"/>
      <c r="AZ68" s="149"/>
      <c r="BA68" s="89"/>
      <c r="BD68" s="149"/>
      <c r="BE68" s="89"/>
    </row>
    <row r="69" spans="2:57" ht="15.75">
      <c r="B69" s="82" t="s">
        <v>64</v>
      </c>
      <c r="C69" s="79">
        <v>1.5599999999999999E-2</v>
      </c>
      <c r="D69" s="84"/>
      <c r="E69" s="89"/>
      <c r="F69" s="79">
        <v>1.5599999999999999E-2</v>
      </c>
      <c r="G69" s="84"/>
      <c r="H69" s="117"/>
      <c r="I69" s="79">
        <v>1.5599999999999999E-2</v>
      </c>
      <c r="J69" s="84"/>
      <c r="K69" s="117"/>
      <c r="L69" s="79">
        <v>1.5599999999999999E-2</v>
      </c>
      <c r="M69" s="84"/>
      <c r="P69" s="149"/>
      <c r="Q69" s="89"/>
      <c r="T69" s="149"/>
      <c r="U69" s="89"/>
      <c r="X69" s="149"/>
      <c r="Y69" s="89"/>
      <c r="AB69" s="149"/>
      <c r="AC69" s="89"/>
      <c r="AF69" s="149"/>
      <c r="AG69" s="89"/>
      <c r="AJ69" s="149"/>
      <c r="AK69" s="89"/>
      <c r="AN69" s="149"/>
      <c r="AO69" s="89"/>
      <c r="AR69" s="149"/>
      <c r="AS69" s="89"/>
      <c r="AV69" s="149"/>
      <c r="AW69" s="89"/>
      <c r="AZ69" s="149"/>
      <c r="BA69" s="89"/>
      <c r="BD69" s="149"/>
      <c r="BE69" s="89"/>
    </row>
    <row r="70" spans="2:57" ht="15.75">
      <c r="B70" s="82" t="s">
        <v>65</v>
      </c>
      <c r="C70" s="79">
        <f>C69*C68</f>
        <v>1.29948E-3</v>
      </c>
      <c r="D70" s="84"/>
      <c r="E70" s="89"/>
      <c r="F70" s="79">
        <f>F69*F68</f>
        <v>1.29948E-3</v>
      </c>
      <c r="G70" s="84"/>
      <c r="H70" s="117"/>
      <c r="I70" s="79">
        <f>I69*I68</f>
        <v>1.29948E-3</v>
      </c>
      <c r="J70" s="84"/>
      <c r="K70" s="117"/>
      <c r="L70" s="79">
        <f>L69*L68</f>
        <v>1.29948E-3</v>
      </c>
      <c r="M70" s="84"/>
      <c r="P70" s="149"/>
      <c r="Q70" s="89"/>
      <c r="T70" s="149"/>
      <c r="U70" s="89"/>
      <c r="X70" s="149"/>
      <c r="Y70" s="89"/>
      <c r="AB70" s="149"/>
      <c r="AC70" s="89"/>
      <c r="AF70" s="149"/>
      <c r="AG70" s="89"/>
      <c r="AJ70" s="149"/>
      <c r="AK70" s="89"/>
      <c r="AN70" s="149"/>
      <c r="AO70" s="89"/>
      <c r="AR70" s="149"/>
      <c r="AS70" s="89"/>
      <c r="AV70" s="149"/>
      <c r="AW70" s="89"/>
      <c r="AZ70" s="149"/>
      <c r="BA70" s="89"/>
      <c r="BD70" s="149"/>
      <c r="BE70" s="89"/>
    </row>
    <row r="71" spans="2:57" ht="15.75">
      <c r="B71" s="82" t="s">
        <v>66</v>
      </c>
      <c r="C71" s="79">
        <v>0</v>
      </c>
      <c r="D71" s="84"/>
      <c r="E71" s="89"/>
      <c r="F71" s="79">
        <v>0</v>
      </c>
      <c r="G71" s="84"/>
      <c r="H71" s="117"/>
      <c r="I71" s="79">
        <v>0</v>
      </c>
      <c r="J71" s="84"/>
      <c r="K71" s="117"/>
      <c r="L71" s="79">
        <v>0</v>
      </c>
      <c r="M71" s="84"/>
      <c r="P71" s="149"/>
      <c r="Q71" s="89"/>
      <c r="T71" s="149"/>
      <c r="U71" s="89"/>
      <c r="X71" s="149"/>
      <c r="Y71" s="89"/>
      <c r="AB71" s="149"/>
      <c r="AC71" s="89"/>
      <c r="AF71" s="149"/>
      <c r="AG71" s="89"/>
      <c r="AJ71" s="149"/>
      <c r="AK71" s="89"/>
      <c r="AN71" s="149"/>
      <c r="AO71" s="89"/>
      <c r="AR71" s="149"/>
      <c r="AS71" s="89"/>
      <c r="AV71" s="149"/>
      <c r="AW71" s="89"/>
      <c r="AZ71" s="149"/>
      <c r="BA71" s="89"/>
      <c r="BD71" s="149"/>
      <c r="BE71" s="89"/>
    </row>
    <row r="72" spans="2:57" ht="15.75">
      <c r="B72" s="90" t="s">
        <v>67</v>
      </c>
      <c r="C72" s="79">
        <v>7.4999999999999997E-3</v>
      </c>
      <c r="D72" s="84"/>
      <c r="E72" s="89"/>
      <c r="F72" s="79">
        <v>7.4999999999999997E-3</v>
      </c>
      <c r="G72" s="84"/>
      <c r="H72" s="117"/>
      <c r="I72" s="79">
        <v>7.4999999999999997E-3</v>
      </c>
      <c r="J72" s="84"/>
      <c r="K72" s="117"/>
      <c r="L72" s="79">
        <v>7.4999999999999997E-3</v>
      </c>
      <c r="M72" s="84"/>
      <c r="P72" s="149"/>
      <c r="Q72" s="89"/>
      <c r="T72" s="149"/>
      <c r="U72" s="89"/>
      <c r="X72" s="149"/>
      <c r="Y72" s="89"/>
      <c r="AB72" s="149"/>
      <c r="AC72" s="89"/>
      <c r="AF72" s="149"/>
      <c r="AG72" s="89"/>
      <c r="AJ72" s="149"/>
      <c r="AK72" s="89"/>
      <c r="AN72" s="149"/>
      <c r="AO72" s="89"/>
      <c r="AR72" s="149"/>
      <c r="AS72" s="89"/>
      <c r="AV72" s="149"/>
      <c r="AW72" s="89"/>
      <c r="AZ72" s="149"/>
      <c r="BA72" s="89"/>
      <c r="BD72" s="149"/>
      <c r="BE72" s="89"/>
    </row>
    <row r="73" spans="2:57" ht="15.75">
      <c r="B73" s="82" t="s">
        <v>68</v>
      </c>
      <c r="C73" s="91">
        <f>SUM(C68:C72)*$D$53</f>
        <v>2.9154249236000004E-2</v>
      </c>
      <c r="D73" s="84"/>
      <c r="E73" s="89"/>
      <c r="F73" s="91">
        <f>SUM(F68:F72)*$G$53</f>
        <v>2.9154249236000004E-2</v>
      </c>
      <c r="G73" s="84"/>
      <c r="H73" s="117"/>
      <c r="I73" s="91">
        <f>SUM(I68:I72)*$J$53</f>
        <v>9.7360329920000016E-3</v>
      </c>
      <c r="J73" s="84"/>
      <c r="K73" s="117"/>
      <c r="L73" s="91">
        <f>SUM(L68:L72)*$M$53</f>
        <v>9.7360329920000016E-3</v>
      </c>
      <c r="M73" s="84"/>
      <c r="P73" s="149"/>
      <c r="Q73" s="89"/>
      <c r="T73" s="149"/>
      <c r="U73" s="89"/>
      <c r="X73" s="149"/>
      <c r="Y73" s="89"/>
      <c r="AB73" s="149"/>
      <c r="AC73" s="89"/>
      <c r="AF73" s="149"/>
      <c r="AG73" s="89"/>
      <c r="AJ73" s="149"/>
      <c r="AK73" s="89"/>
      <c r="AN73" s="149"/>
      <c r="AO73" s="89"/>
      <c r="AR73" s="149"/>
      <c r="AS73" s="89"/>
      <c r="AV73" s="149"/>
      <c r="AW73" s="89"/>
      <c r="AZ73" s="149"/>
      <c r="BA73" s="89"/>
      <c r="BD73" s="149"/>
      <c r="BE73" s="89"/>
    </row>
    <row r="74" spans="2:57" ht="15.75">
      <c r="B74" s="86" t="s">
        <v>69</v>
      </c>
      <c r="C74" s="87"/>
      <c r="D74" s="88">
        <f>SUM(D56:D73)</f>
        <v>0.40755372923600003</v>
      </c>
      <c r="E74" s="77"/>
      <c r="F74" s="87"/>
      <c r="G74" s="88">
        <f>SUM(G56:G73)</f>
        <v>0.40755372923600003</v>
      </c>
      <c r="H74" s="117"/>
      <c r="I74" s="87"/>
      <c r="J74" s="88">
        <f>SUM(J56:J73)</f>
        <v>0.20783551299200004</v>
      </c>
      <c r="K74" s="117"/>
      <c r="L74" s="87"/>
      <c r="M74" s="88">
        <f>SUM(M56:M73)</f>
        <v>0.20783551299200004</v>
      </c>
      <c r="P74" s="148"/>
      <c r="Q74" s="148"/>
      <c r="T74" s="148"/>
      <c r="U74" s="148"/>
      <c r="X74" s="148"/>
      <c r="Y74" s="148"/>
      <c r="AB74" s="148"/>
      <c r="AC74" s="148"/>
      <c r="AF74" s="148"/>
      <c r="AG74" s="148"/>
      <c r="AJ74" s="148"/>
      <c r="AK74" s="148"/>
      <c r="AN74" s="148"/>
      <c r="AO74" s="148"/>
      <c r="AR74" s="148"/>
      <c r="AS74" s="148"/>
      <c r="AV74" s="148"/>
      <c r="AW74" s="148"/>
      <c r="AZ74" s="148"/>
      <c r="BA74" s="148"/>
      <c r="BD74" s="148"/>
      <c r="BE74" s="148"/>
    </row>
    <row r="75" spans="2:57" ht="15"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P75" s="117"/>
      <c r="Q75" s="117"/>
      <c r="T75" s="117"/>
      <c r="U75" s="117"/>
      <c r="X75" s="117"/>
      <c r="Y75" s="117"/>
      <c r="AB75" s="117"/>
      <c r="AC75" s="117"/>
      <c r="AF75" s="117"/>
      <c r="AG75" s="117"/>
      <c r="AJ75" s="117"/>
      <c r="AK75" s="117"/>
      <c r="AN75" s="117"/>
      <c r="AO75" s="117"/>
      <c r="AR75" s="117"/>
      <c r="AS75" s="117"/>
      <c r="AV75" s="117"/>
      <c r="AW75" s="117"/>
      <c r="AZ75" s="117"/>
      <c r="BA75" s="117"/>
      <c r="BD75" s="117"/>
      <c r="BE75" s="117"/>
    </row>
    <row r="76" spans="2:57" ht="15.75">
      <c r="B76" s="5" t="s">
        <v>70</v>
      </c>
      <c r="C76" s="92">
        <v>2.8400000000000002E-2</v>
      </c>
      <c r="D76" s="117"/>
      <c r="E76" s="117"/>
      <c r="F76" s="117"/>
      <c r="G76" s="92">
        <v>2.8400000000000002E-2</v>
      </c>
      <c r="H76" s="117"/>
      <c r="I76" s="117"/>
      <c r="J76" s="92">
        <v>2.8400000000000002E-2</v>
      </c>
      <c r="K76" s="117"/>
      <c r="L76" s="117"/>
      <c r="M76" s="92">
        <v>2.8400000000000002E-2</v>
      </c>
      <c r="P76" s="117"/>
      <c r="Q76" s="149"/>
      <c r="T76" s="117"/>
      <c r="U76" s="149"/>
      <c r="X76" s="117"/>
      <c r="Y76" s="149"/>
      <c r="AB76" s="117"/>
      <c r="AC76" s="149"/>
      <c r="AF76" s="117"/>
      <c r="AG76" s="149"/>
      <c r="AJ76" s="117"/>
      <c r="AK76" s="149"/>
      <c r="AN76" s="117"/>
      <c r="AO76" s="149"/>
      <c r="AR76" s="117"/>
      <c r="AS76" s="149"/>
      <c r="AV76" s="117"/>
      <c r="AW76" s="149"/>
      <c r="AZ76" s="117"/>
      <c r="BA76" s="149"/>
      <c r="BD76" s="117"/>
      <c r="BE76" s="149"/>
    </row>
  </sheetData>
  <mergeCells count="20">
    <mergeCell ref="BD55:BE55"/>
    <mergeCell ref="AZ55:BA55"/>
    <mergeCell ref="C55:D55"/>
    <mergeCell ref="F55:G55"/>
    <mergeCell ref="I55:J55"/>
    <mergeCell ref="L55:M55"/>
    <mergeCell ref="AV55:AW55"/>
    <mergeCell ref="AR55:AS55"/>
    <mergeCell ref="AN55:AO55"/>
    <mergeCell ref="P55:Q55"/>
    <mergeCell ref="T55:U55"/>
    <mergeCell ref="X55:Y55"/>
    <mergeCell ref="AB55:AC55"/>
    <mergeCell ref="AF55:AG55"/>
    <mergeCell ref="AJ55:AK55"/>
    <mergeCell ref="B8:B25"/>
    <mergeCell ref="B29:B33"/>
    <mergeCell ref="B35:B38"/>
    <mergeCell ref="C50:G50"/>
    <mergeCell ref="I50:M50"/>
  </mergeCells>
  <dataValidations count="1">
    <dataValidation allowBlank="1" showErrorMessage="1" sqref="P55:Q74 AB55:AC74 T55:U74 X55:Y74 F55:G74 C57:E74 I57:J74 L55:M74 AF55:AG74 AJ55:AK74 AN55:AO74 AR55:AS74 AV55:AW74 AZ55:BA74 BD55:BE74" xr:uid="{B199C4AD-7B67-4D1E-B1DD-06DF78B9DE3B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49DF52-F3B4-447B-9CE1-A9A5E578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5821E7-F4F4-41BC-94B1-6D68C09B22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BB72B1-97FE-4355-A4F6-2E4B8F3AA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</vt:lpstr>
      <vt:lpstr>Seguimiento FA</vt:lpstr>
      <vt:lpstr>Sumas extras</vt:lpstr>
      <vt:lpstr>USD</vt:lpstr>
      <vt:lpstr>GO</vt:lpstr>
      <vt:lpstr>IPIM</vt:lpstr>
      <vt:lpstr>MO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2024-05-21T18:38:24Z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