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4 - 2024/2-Actualizaciones de tarifas/5.May-24/6. Actualización Capex ADC y LN (Edu)/Mayo Actualización ADC/"/>
    </mc:Choice>
  </mc:AlternateContent>
  <xr:revisionPtr revIDLastSave="72" documentId="13_ncr:1_{EED1D048-5D02-4189-B79D-A4BBF108D3FD}" xr6:coauthVersionLast="47" xr6:coauthVersionMax="47" xr10:uidLastSave="{1A0F783E-C9E5-4E9B-94E7-4CB71DC2AC1C}"/>
  <bookViews>
    <workbookView xWindow="-110" yWindow="-110" windowWidth="19420" windowHeight="10420" tabRatio="599" activeTab="1" xr2:uid="{00000000-000D-0000-FFFF-FFFF00000000}"/>
  </bookViews>
  <sheets>
    <sheet name="Tarifas actualizadas" sheetId="15" r:id="rId1"/>
    <sheet name="ADC" sheetId="1" r:id="rId2"/>
    <sheet name="MO 644-12 23-24" sheetId="17" r:id="rId3"/>
    <sheet name="MO" sheetId="10" r:id="rId4"/>
    <sheet name="IPIM" sheetId="5" r:id="rId5"/>
    <sheet name="GO" sheetId="6" r:id="rId6"/>
    <sheet name="WPU06" sheetId="7" r:id="rId7"/>
    <sheet name="USD" sheetId="8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</externalReferences>
  <definedNames>
    <definedName name="\0" localSheetId="2">#REF!</definedName>
    <definedName name="\0">#REF!</definedName>
    <definedName name="\00" localSheetId="2">#REF!</definedName>
    <definedName name="\00">#REF!</definedName>
    <definedName name="\1">#REF!</definedName>
    <definedName name="\2">#REF!</definedName>
    <definedName name="\A">[1]Sheet6!#REF!</definedName>
    <definedName name="\A11">#REF!</definedName>
    <definedName name="\A15">#REF!</definedName>
    <definedName name="\A17">#REF!</definedName>
    <definedName name="\A27">#REF!</definedName>
    <definedName name="\A28">#REF!</definedName>
    <definedName name="\B">[1]Sheet6!#REF!</definedName>
    <definedName name="\C">[1]Sheet6!#REF!</definedName>
    <definedName name="\D">[1]Sheet6!#REF!</definedName>
    <definedName name="\E">[1]Sheet6!#REF!</definedName>
    <definedName name="\EDIT">#REF!</definedName>
    <definedName name="\EPSNSEL">#REF!</definedName>
    <definedName name="\f">#REF!</definedName>
    <definedName name="\g">#REF!</definedName>
    <definedName name="\j">#REF!</definedName>
    <definedName name="\K">[1]Sheet6!#REF!</definedName>
    <definedName name="\l">#REF!</definedName>
    <definedName name="\LJSEL">#REF!</definedName>
    <definedName name="\m">#REF!</definedName>
    <definedName name="\MESS">#REF!</definedName>
    <definedName name="\MESS0">#REF!</definedName>
    <definedName name="\MESS1">#REF!</definedName>
    <definedName name="\MESS2">#REF!</definedName>
    <definedName name="\P">[1]Sheet6!#REF!</definedName>
    <definedName name="\PALL">#REF!</definedName>
    <definedName name="\PRES">#REF!</definedName>
    <definedName name="\PRES1">#REF!</definedName>
    <definedName name="\r">#REF!</definedName>
    <definedName name="\s">[2]costo!#REF!</definedName>
    <definedName name="\t">#REF!</definedName>
    <definedName name="\v">#REF!</definedName>
    <definedName name="\w">[2]costo!#REF!</definedName>
    <definedName name="\Y">[1]Sheet6!#REF!</definedName>
    <definedName name="\Z">[1]Sheet6!#REF!</definedName>
    <definedName name="________________F">#REF!</definedName>
    <definedName name="________________PAG1">#REF!</definedName>
    <definedName name="________________PAG2">#REF!</definedName>
    <definedName name="________________PAG3">#REF!</definedName>
    <definedName name="_______________F">#REF!</definedName>
    <definedName name="_______________PAG1">#REF!</definedName>
    <definedName name="_______________PAG2">#REF!</definedName>
    <definedName name="_______________PAG3">#REF!</definedName>
    <definedName name="______________F">#REF!</definedName>
    <definedName name="______________PAG1">#REF!</definedName>
    <definedName name="______________PAG2">#REF!</definedName>
    <definedName name="______________PAG3">#REF!</definedName>
    <definedName name="_____________F">#REF!</definedName>
    <definedName name="_____________PAG1">#REF!</definedName>
    <definedName name="_____________PAG2">#REF!</definedName>
    <definedName name="_____________PAG3">#REF!</definedName>
    <definedName name="____________F">#REF!</definedName>
    <definedName name="____________PAG1">#REF!</definedName>
    <definedName name="____________PAG2">#REF!</definedName>
    <definedName name="____________PAG3">#REF!</definedName>
    <definedName name="___________F">#REF!</definedName>
    <definedName name="___________PAG1">#REF!</definedName>
    <definedName name="___________PAG2">#REF!</definedName>
    <definedName name="___________PAG3">#REF!</definedName>
    <definedName name="__________F">#REF!</definedName>
    <definedName name="__________PAG1">#REF!</definedName>
    <definedName name="__________PAG2">#REF!</definedName>
    <definedName name="__________PAG3">#REF!</definedName>
    <definedName name="_________F">#REF!</definedName>
    <definedName name="_________PAG1">#REF!</definedName>
    <definedName name="_________PAG2">#REF!</definedName>
    <definedName name="_________PAG3">#REF!</definedName>
    <definedName name="________F">#REF!</definedName>
    <definedName name="________PAG1">#REF!</definedName>
    <definedName name="________PAG2">#REF!</definedName>
    <definedName name="________PAG3">#REF!</definedName>
    <definedName name="_______F">#REF!</definedName>
    <definedName name="_______PAG1">#REF!</definedName>
    <definedName name="_______PAG2">#REF!</definedName>
    <definedName name="_______PAG3">#REF!</definedName>
    <definedName name="______F">#REF!</definedName>
    <definedName name="______PAG1">#REF!</definedName>
    <definedName name="______PAG2">#REF!</definedName>
    <definedName name="______PAG3">#REF!</definedName>
    <definedName name="______r">#REF!</definedName>
    <definedName name="_____F">#REF!</definedName>
    <definedName name="_____PAG1">#REF!</definedName>
    <definedName name="_____PAG2">#REF!</definedName>
    <definedName name="_____PAG3">#REF!</definedName>
    <definedName name="_____r">#REF!</definedName>
    <definedName name="____F">#REF!</definedName>
    <definedName name="____PAG1">#REF!</definedName>
    <definedName name="____PAG2">#REF!</definedName>
    <definedName name="____PAG3">#REF!</definedName>
    <definedName name="____r">#REF!</definedName>
    <definedName name="___DAT1">#REF!</definedName>
    <definedName name="___DAT10">#REF!</definedName>
    <definedName name="___DAT11">#REF!</definedName>
    <definedName name="___DAT12">#REF!</definedName>
    <definedName name="___DAT13">#REF!</definedName>
    <definedName name="___DAT14">#REF!</definedName>
    <definedName name="___DAT15">#REF!</definedName>
    <definedName name="___DAT16">#REF!</definedName>
    <definedName name="___DAT17">#REF!</definedName>
    <definedName name="___DAT18">#REF!</definedName>
    <definedName name="___DAT19">#REF!</definedName>
    <definedName name="___DAT2">#REF!</definedName>
    <definedName name="___DAT20">#REF!</definedName>
    <definedName name="___DAT21">#REF!</definedName>
    <definedName name="___DAT3">#REF!</definedName>
    <definedName name="___DAT4">#REF!</definedName>
    <definedName name="___DAT5">#REF!</definedName>
    <definedName name="___DAT6">#REF!</definedName>
    <definedName name="___DAT7">#REF!</definedName>
    <definedName name="___DAT8">#REF!</definedName>
    <definedName name="___DAT9">#REF!</definedName>
    <definedName name="___F">#REF!</definedName>
    <definedName name="___PAG1">#REF!</definedName>
    <definedName name="___PAG2">#REF!</definedName>
    <definedName name="___PAG3">#REF!</definedName>
    <definedName name="___r">#REF!</definedName>
    <definedName name="__123Graph_A" hidden="1">[1]Sheet2!$H$23:$H$228</definedName>
    <definedName name="__123Graph_B" hidden="1">[1]Sheet2!$R$23:$R$228</definedName>
    <definedName name="__123Graph_C" hidden="1">[1]Sheet2!$S$23:$S$228</definedName>
    <definedName name="__123Graph_D" hidden="1">[3]INFREP!$A$1:$A$1</definedName>
    <definedName name="__123Graph_X" hidden="1">[1]Sheet2!$C$23:$C$228</definedName>
    <definedName name="__AAA1">[1]Sheet6!#REF!</definedName>
    <definedName name="__ABA40">[1]Sheet4!#REF!</definedName>
    <definedName name="__DAT1">#REF!</definedName>
    <definedName name="__DAT10">#REF!</definedName>
    <definedName name="__DAT11">#REF!</definedName>
    <definedName name="__DAT12">#REF!</definedName>
    <definedName name="__DAT13">#REF!</definedName>
    <definedName name="__DAT14">#REF!</definedName>
    <definedName name="__DAT15">#REF!</definedName>
    <definedName name="__DAT16">#REF!</definedName>
    <definedName name="__DAT17">#REF!</definedName>
    <definedName name="__DAT18">#REF!</definedName>
    <definedName name="__DAT19">#REF!</definedName>
    <definedName name="__DAT2">#REF!</definedName>
    <definedName name="__DAT20">#REF!</definedName>
    <definedName name="__DAT21">#REF!</definedName>
    <definedName name="__DAT3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_F">#REF!</definedName>
    <definedName name="__PAG1">#REF!</definedName>
    <definedName name="__PAG2">#REF!</definedName>
    <definedName name="__PAG3">#REF!</definedName>
    <definedName name="__r">#REF!</definedName>
    <definedName name="__SEG2">[1]Sheet5!#REF!</definedName>
    <definedName name="__TER2">[1]Sheet5!#REF!</definedName>
    <definedName name="_1">#N/A</definedName>
    <definedName name="_11">[2]costo!#REF!</definedName>
    <definedName name="_12">[2]costo!#REF!</definedName>
    <definedName name="_13">[2]costo!#REF!</definedName>
    <definedName name="_14">[2]costo!#REF!</definedName>
    <definedName name="_15">[2]costo!#REF!</definedName>
    <definedName name="_16">[2]costo!#REF!</definedName>
    <definedName name="_17">[2]costo!#REF!</definedName>
    <definedName name="_2">[2]costo!#REF!</definedName>
    <definedName name="_2011_01_BASE_INTEGRADA">#REF!</definedName>
    <definedName name="_21">[2]costo!#REF!</definedName>
    <definedName name="_22">[2]costo!#REF!</definedName>
    <definedName name="_23">[2]costo!#REF!</definedName>
    <definedName name="_24">[2]costo!#REF!</definedName>
    <definedName name="_26">[2]costo!#REF!</definedName>
    <definedName name="_27">[2]costo!#REF!</definedName>
    <definedName name="_3">[2]costo!#REF!</definedName>
    <definedName name="_4">[2]costo!#REF!</definedName>
    <definedName name="_5">[2]costo!#REF!</definedName>
    <definedName name="_6">[2]costo!#REF!</definedName>
    <definedName name="_7">[2]costo!#REF!</definedName>
    <definedName name="_COM1">#REF!</definedName>
    <definedName name="_COM2">#REF!</definedName>
    <definedName name="_COM3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F">#REF!</definedName>
    <definedName name="_FC">#REF!</definedName>
    <definedName name="_Fill" hidden="1">#REF!</definedName>
    <definedName name="_GOR2">#REF!</definedName>
    <definedName name="_Key1" hidden="1">#REF!</definedName>
    <definedName name="_Key2" hidden="1">#REF!</definedName>
    <definedName name="_Lab1">[4]MiniDB!$D$69</definedName>
    <definedName name="_Lab2">[4]MiniDB!$D$70</definedName>
    <definedName name="_Lab3">[4]MiniDB!$D$71</definedName>
    <definedName name="_Lab4">[4]MiniDB!$D$72</definedName>
    <definedName name="_Lab5">[4]MiniDB!$D$73</definedName>
    <definedName name="_MACRO">#N/A</definedName>
    <definedName name="_MSG2">#REF!</definedName>
    <definedName name="_MTR1">#REF!</definedName>
    <definedName name="_Oil1">[4]MiniDB!$D$22</definedName>
    <definedName name="_Oil2">[4]MiniDB!$D$23</definedName>
    <definedName name="_Oil3">[4]MiniDB!$D$24</definedName>
    <definedName name="_Order1" hidden="1">255</definedName>
    <definedName name="_Order2" hidden="1">255</definedName>
    <definedName name="_P">#REF!</definedName>
    <definedName name="_PAG1">#REF!</definedName>
    <definedName name="_PAG2">#REF!</definedName>
    <definedName name="_PAG3">#REF!</definedName>
    <definedName name="_pc97">'[5]PC97 98'!$A$7</definedName>
    <definedName name="_PCO1">#REF!</definedName>
    <definedName name="_PCO2">#REF!</definedName>
    <definedName name="_PCO3">#REF!</definedName>
    <definedName name="_PCO4">#REF!</definedName>
    <definedName name="_Pdb1">[4]MiniDB!$D$11</definedName>
    <definedName name="_Pdb2">[4]MiniDB!$D$8</definedName>
    <definedName name="_Pdb3">[4]MiniDB!$D$3</definedName>
    <definedName name="_PDG1">#REF!</definedName>
    <definedName name="_PDG2">#REF!</definedName>
    <definedName name="_PDG3">#REF!</definedName>
    <definedName name="_PDG4">#REF!</definedName>
    <definedName name="_PDG5">#REF!</definedName>
    <definedName name="_PDG6">#REF!</definedName>
    <definedName name="_r">#REF!</definedName>
    <definedName name="_RC5">#REF!</definedName>
    <definedName name="_Regression_Int" hidden="1">1</definedName>
    <definedName name="_Rgo1">[4]MiniDB!$D$52</definedName>
    <definedName name="_Rgo2">[4]MiniDB!$D$53</definedName>
    <definedName name="_Rgo3">[4]MiniDB!$D$54</definedName>
    <definedName name="_Rgo4">[4]MiniDB!$D$55</definedName>
    <definedName name="_Sort" localSheetId="2" hidden="1">#REF!</definedName>
    <definedName name="_Sort" hidden="1">#REF!</definedName>
    <definedName name="_Tdb1">[4]MiniDB!$D$28</definedName>
    <definedName name="_Tdb2">[4]MiniDB!$D$29</definedName>
    <definedName name="_Tdb3">[4]MiniDB!$D$30</definedName>
    <definedName name="_TP">#REF!</definedName>
    <definedName name="_TPF">#REF!</definedName>
    <definedName name="_WO2006">[6]InfRep.11_2003!#REF!</definedName>
    <definedName name="_WTI1">#REF!</definedName>
    <definedName name="_WTI2">#REF!</definedName>
    <definedName name="_WTI3">#REF!</definedName>
    <definedName name="_WTI4">#REF!</definedName>
    <definedName name="_x002">'[7]500'!$A$1:$N$60</definedName>
    <definedName name="_X01">'[7]500'!$A$1:$N$60</definedName>
    <definedName name="A">#REF!</definedName>
    <definedName name="A_IMPRESION_IM">#REF!</definedName>
    <definedName name="A_impresión_IM">#REF!</definedName>
    <definedName name="A_IMPRESIÚN_IM">#REF!</definedName>
    <definedName name="A_pozo">[4]MiniDB!$D$39</definedName>
    <definedName name="aa" localSheetId="2" hidden="1">#REF!</definedName>
    <definedName name="aa" hidden="1">#REF!</definedName>
    <definedName name="aaaa" localSheetId="2" hidden="1">#REF!</definedName>
    <definedName name="aaaa" hidden="1">#REF!</definedName>
    <definedName name="AbrirImprimir">[8]!AbrirImprimir</definedName>
    <definedName name="ACT">#REF!</definedName>
    <definedName name="Actual">#REF!</definedName>
    <definedName name="Adic">[9]CS!$A$31:$A$38</definedName>
    <definedName name="ADIC_CCT">[10]BD_ADICIONALES.PETROLERO!$A$8:$A$14</definedName>
    <definedName name="ADIC_IMPORTE">[10]BD_ADICIONALES.PETROLERO!$BE$8:$FL$14</definedName>
    <definedName name="Adic_Intern">#REF!</definedName>
    <definedName name="ADIC_ITEM">[10]BD_ADICIONALES.PETROLERO!$BE$6:$FL$6</definedName>
    <definedName name="ADIC_MES">[10]BD_ADICIONALES.PETROLERO!$BE$7:$FL$7</definedName>
    <definedName name="ADIC_PROVINCIA">[11]BD_ADICIONALES!$B$8:$B$16</definedName>
    <definedName name="Administración">#REF!</definedName>
    <definedName name="Afe_Buscado">[12]Cotizaciones!#REF!</definedName>
    <definedName name="Agua">#REF!</definedName>
    <definedName name="AGUA.INY">#REF!</definedName>
    <definedName name="AGUA_ACTUAL_YAC11">'[13]producción por yac-bloques'!#REF!</definedName>
    <definedName name="aisla150">#REF!</definedName>
    <definedName name="aisla600">#REF!</definedName>
    <definedName name="amamam">#N/A</definedName>
    <definedName name="amamama">#N/A</definedName>
    <definedName name="AMORT">#N/A</definedName>
    <definedName name="Amperaje">#REF!</definedName>
    <definedName name="Analisis">#REF!</definedName>
    <definedName name="Analisis_Final">#REF!</definedName>
    <definedName name="anioIni">[14]TABLERO!$C$6</definedName>
    <definedName name="anlisis">#REF!</definedName>
    <definedName name="ANSW">#REF!</definedName>
    <definedName name="AOF">[4]MiniDB!$D$43</definedName>
    <definedName name="API">#REF!</definedName>
    <definedName name="APIDB">[15]API!$A$2:$M$102</definedName>
    <definedName name="aqerqwer" localSheetId="2" hidden="1">#REF!</definedName>
    <definedName name="aqerqwer" hidden="1">#REF!</definedName>
    <definedName name="areaniv" localSheetId="2">#REF!</definedName>
    <definedName name="areaniv">#REF!</definedName>
    <definedName name="ary" localSheetId="2">#REF!</definedName>
    <definedName name="ary">#REF!</definedName>
    <definedName name="asd">#REF!</definedName>
    <definedName name="asdf">#REF!</definedName>
    <definedName name="asdfasd" localSheetId="2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sdfasd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tención">#REF!</definedName>
    <definedName name="B">#REF!</definedName>
    <definedName name="B_pozo">[4]MiniDB!$D$40</definedName>
    <definedName name="B4450.">#REF!</definedName>
    <definedName name="Bacterias">'[16]Ultima Medicion'!$V$1:$W$5</definedName>
    <definedName name="BAJADAS">#REF!</definedName>
    <definedName name="BAKER" localSheetId="2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KER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se2">[17]Dic2001!$A$12:$I$112</definedName>
    <definedName name="Base6">#REF!</definedName>
    <definedName name="Base7">#REF!</definedName>
    <definedName name="BaseDatos">#REF!</definedName>
    <definedName name="_xlnm.Database">#REF!</definedName>
    <definedName name="BaseGastos">#REF!</definedName>
    <definedName name="bb">#REF!</definedName>
    <definedName name="bbaINY">'[16]Impulsion Bomba Inyectora'!$A$4:$U$231</definedName>
    <definedName name="Bbl">[18]Tablas!$I$4</definedName>
    <definedName name="BHP">#REF!</definedName>
    <definedName name="BHT">#REF!</definedName>
    <definedName name="bipp">[19]SPLITS!#REF!</definedName>
    <definedName name="BOLIVARES">#REF!</definedName>
    <definedName name="Bolívares">#REF!</definedName>
    <definedName name="Bolívares_MRIL">#REF!</definedName>
    <definedName name="BOMBAS">#N/A</definedName>
    <definedName name="Bono">[17]Dic2001!$F$12:$F$112</definedName>
    <definedName name="BorrarHoja">[8]!BorrarHoja</definedName>
    <definedName name="BorrarProducc">[20]Production!$C$6:$L$306</definedName>
    <definedName name="brantes">[21]Sheet1!#REF!</definedName>
    <definedName name="brdesp">[21]Sheet1!#REF!</definedName>
    <definedName name="BRUTA">#REF!</definedName>
    <definedName name="Bruta_Antes">#REF!</definedName>
    <definedName name="Bruta_despues">#REF!</definedName>
    <definedName name="BSW">#REF!</definedName>
    <definedName name="BUILDUP">#REF!</definedName>
    <definedName name="C_">#REF!</definedName>
    <definedName name="c_Afe">#REF!</definedName>
    <definedName name="c_Analisis">#REF!</definedName>
    <definedName name="c_Equipo">#REF!</definedName>
    <definedName name="c_Estado">#REF!</definedName>
    <definedName name="c_Fin">#REF!</definedName>
    <definedName name="c_Inicio">#REF!</definedName>
    <definedName name="c_Objetivo">#REF!</definedName>
    <definedName name="C_pozo">[4]MiniDB!$D$41</definedName>
    <definedName name="CA">#REF!</definedName>
    <definedName name="cables">#REF!</definedName>
    <definedName name="CALCULOS">#REF!</definedName>
    <definedName name="CALIB">#REF!</definedName>
    <definedName name="CALIB1">#REF!</definedName>
    <definedName name="CAMBIO">#REF!</definedName>
    <definedName name="CamionerosPozos">#REF!</definedName>
    <definedName name="Camisa">'[22]Coef.'!$J$112:$J$115</definedName>
    <definedName name="CANO">#REF!</definedName>
    <definedName name="Cant_CV">#REF!</definedName>
    <definedName name="Cant_turnos">#REF!</definedName>
    <definedName name="CANTESP">#REF!</definedName>
    <definedName name="CARGAR">#REF!</definedName>
    <definedName name="Cargo">#REF!</definedName>
    <definedName name="Carrera">#REF!</definedName>
    <definedName name="cash">#REF!</definedName>
    <definedName name="Categoria">[23]Hoja3!$A$2:$A$9</definedName>
    <definedName name="Catepp">[9]GdP!$F$5:$K$5</definedName>
    <definedName name="Catot">[9]GdP!$F$61:$K$61</definedName>
    <definedName name="CBIOBOMBAS">'[24]CAMBIO DE BOMBA'!$A$1:$J$59</definedName>
    <definedName name="CBIOBOMBASPERDIDA">'[24]CAMBIO DE BOMBA'!$A$136:$J$199</definedName>
    <definedName name="CBIOBOMBASTOTAL">'[24]CAMBIO DE BOMBA'!$A$66:$J$129</definedName>
    <definedName name="cc">#REF!</definedName>
    <definedName name="ccc">#REF!</definedName>
    <definedName name="CCT_1">#REF!</definedName>
    <definedName name="CCT_2">#REF!</definedName>
    <definedName name="Ce">#REF!</definedName>
    <definedName name="Ce35A">[25]Pulling!$C$24</definedName>
    <definedName name="CeCos">[26]CeCos!$D$2:$D$1842</definedName>
    <definedName name="Celdasaborrar">[27]Planilla!$B$9:$C$33,[27]Planilla!$BG$8:$BM$33</definedName>
    <definedName name="CENTENARIO">#REF!</definedName>
    <definedName name="CF">#REF!</definedName>
    <definedName name="cftr">'[28]500'!$A$1:$N$61</definedName>
    <definedName name="CH_DATE">#REF!</definedName>
    <definedName name="CH_PAGE">#REF!</definedName>
    <definedName name="chapa">#REF!</definedName>
    <definedName name="CHECK">#REF!</definedName>
    <definedName name="cia">#REF!</definedName>
    <definedName name="CINCO">"Lista desplegable 1"</definedName>
    <definedName name="Ciudad">#REF!</definedName>
    <definedName name="Clor1">[4]MiniDB!$D$21</definedName>
    <definedName name="Clor2">[4]MiniDB!$D$20</definedName>
    <definedName name="Clor3">[4]MiniDB!$D$19</definedName>
    <definedName name="cmax">#REF!</definedName>
    <definedName name="cmin">#REF!</definedName>
    <definedName name="CNT">#REF!</definedName>
    <definedName name="CNTR">#REF!</definedName>
    <definedName name="Co">#REF!</definedName>
    <definedName name="cober1">[29]Hoja1!$F$3:$F$6</definedName>
    <definedName name="Cobertura">[30]Cobertura!$K$12:$K$13</definedName>
    <definedName name="code">[15]Data!$I$13</definedName>
    <definedName name="coef">'[31]COEF. C'!$A$5:$B$104</definedName>
    <definedName name="Cola_camisa">'[22]Coef.'!$J$117:$J$122</definedName>
    <definedName name="COLOR">#REF!</definedName>
    <definedName name="columna1">#REF!</definedName>
    <definedName name="columna10">#REF!</definedName>
    <definedName name="columna11">#REF!</definedName>
    <definedName name="columna12">#REF!</definedName>
    <definedName name="columna13">#REF!</definedName>
    <definedName name="columna14">#REF!</definedName>
    <definedName name="columna2">#REF!</definedName>
    <definedName name="columna3">#REF!</definedName>
    <definedName name="columna4">#REF!</definedName>
    <definedName name="columna5">#REF!</definedName>
    <definedName name="columna6">#REF!</definedName>
    <definedName name="columna7">#REF!</definedName>
    <definedName name="columna8">#REF!</definedName>
    <definedName name="columna9">#REF!</definedName>
    <definedName name="CombPerf">#REF!</definedName>
    <definedName name="CombustibleF4000">#REF!</definedName>
    <definedName name="CombustibleRanger">#REF!</definedName>
    <definedName name="CombustibleRetro">#REF!</definedName>
    <definedName name="COMENT">#REF!</definedName>
    <definedName name="Comer">#REF!</definedName>
    <definedName name="Comerc">#REF!</definedName>
    <definedName name="CompC">#REF!</definedName>
    <definedName name="ComprPeriods">[20]Production!$P$4</definedName>
    <definedName name="cond">[15]Data!$J$13</definedName>
    <definedName name="CONT\Y">[1]Sheet6!#REF!</definedName>
    <definedName name="Contacto">#REF!</definedName>
    <definedName name="CONTADOR">[1]Sheet6!#REF!</definedName>
    <definedName name="continua" localSheetId="2">'MO 644-12 23-24'!continua</definedName>
    <definedName name="continua">[0]!continua</definedName>
    <definedName name="controasist">[32]Hoja1!$H$1:$H$4</definedName>
    <definedName name="Control" localSheetId="2">#REF!</definedName>
    <definedName name="Control">#REF!</definedName>
    <definedName name="CONTROLADOR">[1]Sheet6!#REF!</definedName>
    <definedName name="conv1">[15]Data!$AF$3</definedName>
    <definedName name="conv2">[15]Data!$AF$4</definedName>
    <definedName name="conv3">[15]Data!$AF$5</definedName>
    <definedName name="Conyuge">#REF!</definedName>
    <definedName name="Conyuge1">#REF!</definedName>
    <definedName name="CORROSION">#N/A</definedName>
    <definedName name="costos_diectos">'[33]Cuadro de Resultados'!#REF!</definedName>
    <definedName name="COTA" localSheetId="2">#REF!</definedName>
    <definedName name="COTA">#REF!</definedName>
    <definedName name="Coti" localSheetId="2">#REF!</definedName>
    <definedName name="Coti">#REF!</definedName>
    <definedName name="Coti_01">[34]Tablas!$D$4</definedName>
    <definedName name="Coti_02">[34]Tablas!$D$5</definedName>
    <definedName name="Coti_03">[34]Tablas!$D$6</definedName>
    <definedName name="Coti_04">[34]Tablas!$D$7</definedName>
    <definedName name="Coti_05">[34]Tablas!$D$8</definedName>
    <definedName name="Coti_06">[34]Tablas!$D$9</definedName>
    <definedName name="Coti_07">[34]Tablas!$D$10</definedName>
    <definedName name="Coti_08">[34]Tablas!$D$11</definedName>
    <definedName name="Coti_09">[34]Tablas!$D$12</definedName>
    <definedName name="Coti_10">[34]Tablas!$D$13</definedName>
    <definedName name="Coti_11">[34]Tablas!$D$14</definedName>
    <definedName name="Coti_12">[34]Tablas!$D$15</definedName>
    <definedName name="cotiz">'[27]WO 1'!$Q$53</definedName>
    <definedName name="CP" localSheetId="2">#REF!</definedName>
    <definedName name="CP">#REF!</definedName>
    <definedName name="CPG" localSheetId="2">#REF!</definedName>
    <definedName name="CPG">#REF!</definedName>
    <definedName name="CPL" localSheetId="2">#REF!</definedName>
    <definedName name="CPL">#REF!</definedName>
    <definedName name="Criterio">#REF!</definedName>
    <definedName name="CS">#REF!</definedName>
    <definedName name="CSUB2">#REF!</definedName>
    <definedName name="CUAR">[1]Sheet6!#REF!</definedName>
    <definedName name="CUAR2">[1]Sheet5!#REF!</definedName>
    <definedName name="Cuartil1">[4]MiniDB!$D$46</definedName>
    <definedName name="Cuartil2">[4]MiniDB!$D$47</definedName>
    <definedName name="Cuartil3">[4]MiniDB!$D$48</definedName>
    <definedName name="Cuenta">#REF!</definedName>
    <definedName name="Curvaprog">#REF!</definedName>
    <definedName name="CUST">#REF!</definedName>
    <definedName name="D">#REF!</definedName>
    <definedName name="D_pozo">[4]MiniDB!$D$42</definedName>
    <definedName name="DATA_PRES.DIN">#REF!</definedName>
    <definedName name="DATA_PRES_DIN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27">#REF!</definedName>
    <definedName name="DATA28">#REF!</definedName>
    <definedName name="DATA29">#REF!</definedName>
    <definedName name="DATA3">#REF!</definedName>
    <definedName name="DATA30">#REF!</definedName>
    <definedName name="DATA31">#REF!</definedName>
    <definedName name="DATA32">#REF!</definedName>
    <definedName name="DATA33">#REF!</definedName>
    <definedName name="DATA34">#REF!</definedName>
    <definedName name="DATA35">#REF!</definedName>
    <definedName name="DATA36">#REF!</definedName>
    <definedName name="DATA37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ATE">#REF!</definedName>
    <definedName name="DATE0">#REF!</definedName>
    <definedName name="datos">[35]RUBROS!$A$2:$B$562</definedName>
    <definedName name="Datosaingresar" localSheetId="2">#REF!</definedName>
    <definedName name="Datosaingresar">#REF!</definedName>
    <definedName name="datosimp" localSheetId="2">#REF!</definedName>
    <definedName name="datosimp">#REF!</definedName>
    <definedName name="datosparo" localSheetId="2">#REF!</definedName>
    <definedName name="datosparo">#REF!</definedName>
    <definedName name="dd" localSheetId="2" hidden="1">{#N/A,#N/A,FALSE,"SERIE_150";#N/A,#N/A,FALSE,"SERIE_600 "}</definedName>
    <definedName name="dd" hidden="1">{#N/A,#N/A,FALSE,"SERIE_150";#N/A,#N/A,FALSE,"SERIE_600 "}</definedName>
    <definedName name="dddd">#REF!</definedName>
    <definedName name="De">#REF!</definedName>
    <definedName name="Ded_Esp">#REF!</definedName>
    <definedName name="Ded_Esp1">#REF!</definedName>
    <definedName name="Deducciones1">#REF!</definedName>
    <definedName name="Deducciones2">#REF!</definedName>
    <definedName name="Desarrollo">#REF!</definedName>
    <definedName name="Desc_Serv1">#REF!</definedName>
    <definedName name="Desc_Serv2">#REF!</definedName>
    <definedName name="Desc_Serv3">#REF!</definedName>
    <definedName name="Desc_Serv4">#REF!</definedName>
    <definedName name="Desc_Serv5">#REF!</definedName>
    <definedName name="Descuento_Bolívares">#REF!</definedName>
    <definedName name="Descuento_Dólares">#REF!</definedName>
    <definedName name="DESENRVBBEO">'[24]PESCA DE V-B'!$A$69:$J$133</definedName>
    <definedName name="det" localSheetId="2">#REF!</definedName>
    <definedName name="det">#REF!</definedName>
    <definedName name="dete" localSheetId="2">#REF!</definedName>
    <definedName name="dete">#REF!</definedName>
    <definedName name="dhsl" localSheetId="2">#REF!</definedName>
    <definedName name="dhsl">#REF!</definedName>
    <definedName name="diagrama">#REF!</definedName>
    <definedName name="diam">[15]Data!$E$7</definedName>
    <definedName name="Días_a_cubrir">#REF!</definedName>
    <definedName name="Días_descanso_titular">#REF!</definedName>
    <definedName name="Días_trabajdos_titular">#REF!</definedName>
    <definedName name="DIC">'[36]Informe global'!$A$6:$AA$107</definedName>
    <definedName name="DIFF" localSheetId="2">#REF!</definedName>
    <definedName name="DIFF">#REF!</definedName>
    <definedName name="Dirección" localSheetId="2">#REF!</definedName>
    <definedName name="Dirección">#REF!</definedName>
    <definedName name="dlev">[15]Data!$D$11</definedName>
    <definedName name="Do">#REF!</definedName>
    <definedName name="Dolar">#REF!</definedName>
    <definedName name="Dólar">#REF!</definedName>
    <definedName name="DOLARES">#REF!</definedName>
    <definedName name="Dólares">#REF!</definedName>
    <definedName name="Dólares_MRIL">#REF!</definedName>
    <definedName name="dp">[15]Data!$H$7</definedName>
    <definedName name="DR_">#REF!</definedName>
    <definedName name="DR_1">#REF!</definedName>
    <definedName name="drf">#REF!</definedName>
    <definedName name="dro">[15]Data!$D$17</definedName>
    <definedName name="drw">[15]Data!$D$19</definedName>
    <definedName name="DTOMAT8">#N/A</definedName>
    <definedName name="DTORMAT">#N/A</definedName>
    <definedName name="DTORSER">#N/A</definedName>
    <definedName name="DTOSER8">#N/A</definedName>
    <definedName name="dyyi">#REF!</definedName>
    <definedName name="E">#REF!</definedName>
    <definedName name="EC_ANtes">#REF!</definedName>
    <definedName name="ec_despues">#REF!</definedName>
    <definedName name="ecant">[21]Sheet1!#REF!</definedName>
    <definedName name="ecdesp">[21]Sheet1!#REF!</definedName>
    <definedName name="EDIT2">#REF!</definedName>
    <definedName name="ee">#REF!</definedName>
    <definedName name="eeeeeee">#REF!</definedName>
    <definedName name="eeerr" localSheetId="2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eerr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jecucion">#REF!</definedName>
    <definedName name="EL__PORVENIR">#REF!</definedName>
    <definedName name="ELAPS">#REF!</definedName>
    <definedName name="Empresa">[37]Hoja1!$B$55:$B$56</definedName>
    <definedName name="EMPRESA_DEL_GRUPO" localSheetId="2">#REF!</definedName>
    <definedName name="EMPRESA_DEL_GRUPO">#REF!</definedName>
    <definedName name="END" localSheetId="2">'MO 644-12 23-24'!END</definedName>
    <definedName name="END">[0]!END</definedName>
    <definedName name="entAPI" localSheetId="2">#REF!</definedName>
    <definedName name="entAPI">#REF!</definedName>
    <definedName name="entBAF">'[16]Entrada Tk Bafle'!$A$7:$P$81</definedName>
    <definedName name="enter150" localSheetId="2">#REF!</definedName>
    <definedName name="enter150">#REF!</definedName>
    <definedName name="enter600" localSheetId="2">#REF!</definedName>
    <definedName name="enter600">#REF!</definedName>
    <definedName name="entidad" localSheetId="2">#REF!</definedName>
    <definedName name="entidad">#REF!</definedName>
    <definedName name="EQUIPAMIENTO">#REF!</definedName>
    <definedName name="equipo">#REF!</definedName>
    <definedName name="EquipoBASE">#REF!</definedName>
    <definedName name="EquipoCIS">#REF!</definedName>
    <definedName name="EquipoFUGAS">#REF!</definedName>
    <definedName name="EquipoPAT">#REF!</definedName>
    <definedName name="EquipoPCM">#REF!</definedName>
    <definedName name="EquiposPC">#REF!</definedName>
    <definedName name="er">#REF!</definedName>
    <definedName name="esc1bbainy">#REF!</definedName>
    <definedName name="esc1ipe843">#REF!</definedName>
    <definedName name="esc1salfw">#REF!</definedName>
    <definedName name="Escala">#REF!</definedName>
    <definedName name="Escala2">#REF!</definedName>
    <definedName name="ESPA">#REF!</definedName>
    <definedName name="Est">[9]GE!$I$5:$I$36</definedName>
    <definedName name="et" localSheetId="2">#REF!</definedName>
    <definedName name="et">#REF!</definedName>
    <definedName name="ETAPA">[38]MODELO!$D$7</definedName>
    <definedName name="EVI" localSheetId="2">#REF!</definedName>
    <definedName name="EVI">#REF!</definedName>
    <definedName name="ex_despues" localSheetId="2">#REF!</definedName>
    <definedName name="ex_despues">#REF!</definedName>
    <definedName name="exdesp" localSheetId="2">[21]Sheet1!#REF!</definedName>
    <definedName name="exdesp">[21]Sheet1!#REF!</definedName>
    <definedName name="fab" localSheetId="2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b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x">#REF!</definedName>
    <definedName name="FB">#REF!</definedName>
    <definedName name="FC.DURACION">'[10]FUERA DE CONVENIO'!#REF!</definedName>
    <definedName name="FC.MES">'[10]FUERA DE CONVENIO'!$D$8</definedName>
    <definedName name="Fd">[39]ESPESOR!$C$15</definedName>
    <definedName name="Fecha" localSheetId="2">#REF!</definedName>
    <definedName name="Fecha">#REF!</definedName>
    <definedName name="Fecha_Antes" localSheetId="2">#REF!</definedName>
    <definedName name="Fecha_Antes">#REF!</definedName>
    <definedName name="Fecha_Cierre">'[12]Datos Generales'!$C$3</definedName>
    <definedName name="Fecha_despues" localSheetId="2">#REF!</definedName>
    <definedName name="Fecha_despues">#REF!</definedName>
    <definedName name="Fecha1">[4]MiniDB!$D$10</definedName>
    <definedName name="Fecha2">[4]MiniDB!$D$7</definedName>
    <definedName name="Fecha3">[4]MiniDB!$D$2</definedName>
    <definedName name="FECHAFINAL">[1]Sheet5!#REF!</definedName>
    <definedName name="FECHAFINAL1">[1]Sheet5!#REF!</definedName>
    <definedName name="FECHAINICIAL">[1]Sheet5!#REF!</definedName>
    <definedName name="FECHAINICIAL1">[1]Sheet5!#REF!</definedName>
    <definedName name="fechant">[21]Sheet1!#REF!</definedName>
    <definedName name="fechdesp">[21]Sheet1!#REF!</definedName>
    <definedName name="ff">#REF!</definedName>
    <definedName name="FG">#REF!</definedName>
    <definedName name="FIEL">#REF!</definedName>
    <definedName name="FIL">#REF!</definedName>
    <definedName name="FixedC">#REF!</definedName>
    <definedName name="FL_ID">[4]MiniDB!$D$36</definedName>
    <definedName name="FL_length">[4]MiniDB!$D$35</definedName>
    <definedName name="Fluido">#REF!</definedName>
    <definedName name="Fono">#REF!</definedName>
    <definedName name="Ford4000">#REF!</definedName>
    <definedName name="FORM">#REF!</definedName>
    <definedName name="FORMAC">#REF!</definedName>
    <definedName name="Format">'[40]Base General'!#REF!</definedName>
    <definedName name="FPDe">[15]Data!$D$13</definedName>
    <definedName name="FPV">#REF!</definedName>
    <definedName name="Frec_1">[4]MiniDB!$D$57</definedName>
    <definedName name="Frec_2">[4]MiniDB!$D$58</definedName>
    <definedName name="Frec_3">[4]MiniDB!$D$59</definedName>
    <definedName name="Frec_4">[4]MiniDB!$D$60</definedName>
    <definedName name="Frec_5">[4]MiniDB!$D$61</definedName>
    <definedName name="Frec_6">[4]MiniDB!$D$62</definedName>
    <definedName name="FS">#REF!</definedName>
    <definedName name="FSDFSD">#N/A</definedName>
    <definedName name="Ft">[39]ESPESOR!$C$16</definedName>
    <definedName name="FTF" localSheetId="2">#REF!</definedName>
    <definedName name="FTF">#REF!</definedName>
    <definedName name="FU" localSheetId="2">#REF!</definedName>
    <definedName name="FU">#REF!</definedName>
    <definedName name="fv" localSheetId="2">#REF!</definedName>
    <definedName name="fv">#REF!</definedName>
    <definedName name="fyioo">#REF!</definedName>
    <definedName name="G">#REF!</definedName>
    <definedName name="G.1">#REF!</definedName>
    <definedName name="G.2">#REF!</definedName>
    <definedName name="G.3">#REF!</definedName>
    <definedName name="gamma">#REF!</definedName>
    <definedName name="Gan_no_Imp">#REF!</definedName>
    <definedName name="Gan_no_imp1">#REF!</definedName>
    <definedName name="Gas">#REF!</definedName>
    <definedName name="GAS.INY">#REF!</definedName>
    <definedName name="GAS_A">#REF!</definedName>
    <definedName name="Gas_Antes">#REF!</definedName>
    <definedName name="Gas_despues">#REF!</definedName>
    <definedName name="gasant">[21]Sheet1!#REF!</definedName>
    <definedName name="gasdesp">[21]Sheet1!#REF!</definedName>
    <definedName name="GassepModelo">[41]DataCombos2!$B$6:$B$88</definedName>
    <definedName name="GAST" localSheetId="2">#REF!</definedName>
    <definedName name="GAST">#REF!</definedName>
    <definedName name="GC3500_PRICES">'[42]MASTER TABLE'!$I$547:$I$564</definedName>
    <definedName name="GDEP" localSheetId="2">#REF!</definedName>
    <definedName name="GDEP">#REF!</definedName>
    <definedName name="GENERAL">#N/A</definedName>
    <definedName name="GETDAT" localSheetId="2">#REF!</definedName>
    <definedName name="GETDAT">#REF!</definedName>
    <definedName name="gf" localSheetId="2">#REF!</definedName>
    <definedName name="gf">#REF!</definedName>
    <definedName name="GG">#REF!</definedName>
    <definedName name="GGRA">#REF!</definedName>
    <definedName name="GL">#REF!</definedName>
    <definedName name="GM3D">#REF!</definedName>
    <definedName name="GOR">#REF!</definedName>
    <definedName name="Gor_Antes">#REF!</definedName>
    <definedName name="GOR_despues">#REF!</definedName>
    <definedName name="gorant">[21]Sheet1!#REF!</definedName>
    <definedName name="GPM">#REF!</definedName>
    <definedName name="_xlnm.Recorder">#REF!</definedName>
    <definedName name="GRABAR">#REF!</definedName>
    <definedName name="GrabarCambios">[8]!GrabarCambios</definedName>
    <definedName name="GRABARDIAS">[1]Sheet6!#REF!</definedName>
    <definedName name="grade">[15]Data!$K$13</definedName>
    <definedName name="Guardias_por_turno">#REF!</definedName>
    <definedName name="h">#REF!</definedName>
    <definedName name="H2O">#REF!</definedName>
    <definedName name="hdp">[43]WTPO0197!#REF!</definedName>
    <definedName name="HeatValue" localSheetId="2">#REF!</definedName>
    <definedName name="HeatValue">#REF!</definedName>
    <definedName name="HERRA" localSheetId="2">#REF!</definedName>
    <definedName name="HERRA">#REF!</definedName>
    <definedName name="herramientas" localSheetId="2">[44]Equipos!#REF!</definedName>
    <definedName name="herramientas">[44]Equipos!#REF!</definedName>
    <definedName name="hh" localSheetId="2">#REF!</definedName>
    <definedName name="hh">#REF!</definedName>
    <definedName name="hi" localSheetId="2">#REF!</definedName>
    <definedName name="hi">#REF!</definedName>
    <definedName name="Hijo1" localSheetId="2">#REF!</definedName>
    <definedName name="Hijo1">#REF!</definedName>
    <definedName name="Hijos">#REF!</definedName>
    <definedName name="hoja2">#REF!</definedName>
    <definedName name="hoja3">#REF!</definedName>
    <definedName name="hoja4">#REF!</definedName>
    <definedName name="hoja5">'[16]Salida Tk Bafle'!$A$7:$P$500</definedName>
    <definedName name="hoja6">'[16]Impulsion Bomba Inyectora'!$A$4:$U$502</definedName>
    <definedName name="Horas_por_turno">#REF!</definedName>
    <definedName name="horasp">#REF!</definedName>
    <definedName name="HP">#REF!</definedName>
    <definedName name="hsd">#REF!</definedName>
    <definedName name="HVGI">#REF!</definedName>
    <definedName name="HVGS">#REF!</definedName>
    <definedName name="HVLS">#REF!</definedName>
    <definedName name="i">#REF!</definedName>
    <definedName name="IB">#REF!</definedName>
    <definedName name="iff">#REF!</definedName>
    <definedName name="ii">#REF!</definedName>
    <definedName name="iiiiiiiiiiiiiiiiiiiiiiii" localSheetId="2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localSheetId="2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mp_1">#REF!</definedName>
    <definedName name="Imp_2">#REF!</definedName>
    <definedName name="Impuestos">#REF!</definedName>
    <definedName name="imputa">'[45]Canon Taller '!$I$15:$J$19</definedName>
    <definedName name="Income" localSheetId="2">#REF!</definedName>
    <definedName name="Income">#REF!</definedName>
    <definedName name="Indices">[46]Validaciones!$B$79:$B$83</definedName>
    <definedName name="InfoGlob">'[47]Informe global'!$A$6:$AA$90</definedName>
    <definedName name="INI" localSheetId="2">#REF!</definedName>
    <definedName name="INI">#REF!</definedName>
    <definedName name="INICIAL">[1]Sheet5!#REF!</definedName>
    <definedName name="inicio">#REF!</definedName>
    <definedName name="InjectionVC">[20]Datos!$F$66</definedName>
    <definedName name="Insumos_Directo_Indirecto">[48]Validaciones!$B$61:$B$63</definedName>
    <definedName name="INT" localSheetId="2">#REF!</definedName>
    <definedName name="INT">#REF!</definedName>
    <definedName name="INV" localSheetId="2" hidden="1">{#N/A,#N/A,FALSE,"RES-ANUAL";#N/A,#N/A,FALSE,"RES-CUENTA";#N/A,#N/A,FALSE,"AREA-RESP"}</definedName>
    <definedName name="INV" hidden="1">{#N/A,#N/A,FALSE,"RES-ANUAL";#N/A,#N/A,FALSE,"RES-CUENTA";#N/A,#N/A,FALSE,"AREA-RESP"}</definedName>
    <definedName name="Inversiones">#REF!</definedName>
    <definedName name="Investment">#REF!</definedName>
    <definedName name="Inygas">#REF!</definedName>
    <definedName name="IS">#REF!</definedName>
    <definedName name="ITB">#REF!</definedName>
    <definedName name="IVA">#REF!</definedName>
    <definedName name="IVA_AÑO">[49]IVA!$C$6:$G$6</definedName>
    <definedName name="IVA_IMPORTE">[49]IVA!$C$7:$G$90</definedName>
    <definedName name="IVA_JURISDICCION">[49]IVA!$B$7:$B$90</definedName>
    <definedName name="j" localSheetId="2">#REF!</definedName>
    <definedName name="j">#REF!</definedName>
    <definedName name="jj" localSheetId="2">#REF!</definedName>
    <definedName name="jj">#REF!</definedName>
    <definedName name="JJJF">'[7]PROD DIA Y MES'!$A$1:$P$55</definedName>
    <definedName name="k" localSheetId="2">#REF!</definedName>
    <definedName name="k">#REF!</definedName>
    <definedName name="KFAC" localSheetId="2">#REF!</definedName>
    <definedName name="KFAC">#REF!</definedName>
    <definedName name="kk" localSheetId="2">#REF!</definedName>
    <definedName name="kk">#REF!</definedName>
    <definedName name="L._DEL__MOJON_____JARILLOSA_____PTO._SILVA">#REF!</definedName>
    <definedName name="LABEL">#REF!</definedName>
    <definedName name="lapso">#REF!</definedName>
    <definedName name="Lavadero">#REF!</definedName>
    <definedName name="Lim_inf">[4]MiniDB!$D$51</definedName>
    <definedName name="Lim_sup">[4]MiniDB!$D$56</definedName>
    <definedName name="LIN">#REF!</definedName>
    <definedName name="ListaActividades">[50]Datos!$G$6:$G$29</definedName>
    <definedName name="ListaCombustibles" localSheetId="2">#REF!</definedName>
    <definedName name="ListaCombustibles">#REF!</definedName>
    <definedName name="ListaModelos">'[51]Controles procesos'!$B$29:$B$37</definedName>
    <definedName name="ListaNeumaticos" localSheetId="2">#REF!</definedName>
    <definedName name="ListaNeumaticos">#REF!</definedName>
    <definedName name="ListaSueldos" localSheetId="2">#REF!</definedName>
    <definedName name="ListaSueldos">#REF!</definedName>
    <definedName name="ListaTiemposUnidades">[50]Datos!$K$6:$K$10</definedName>
    <definedName name="ll" localSheetId="2">#REF!</definedName>
    <definedName name="ll">#REF!</definedName>
    <definedName name="LOC" localSheetId="2">#REF!</definedName>
    <definedName name="LOC">#REF!</definedName>
    <definedName name="LubeF4000" localSheetId="2">#REF!</definedName>
    <definedName name="LubeF4000">#REF!</definedName>
    <definedName name="LubePerf">#REF!</definedName>
    <definedName name="LubeRanger">#REF!</definedName>
    <definedName name="LubeRetro">#REF!</definedName>
    <definedName name="M">#REF!</definedName>
    <definedName name="m8m8" localSheetId="2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8m8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acro1" localSheetId="2">'MO 644-12 23-24'!Macro1</definedName>
    <definedName name="Macro1">[0]!Macro1</definedName>
    <definedName name="Macro10" localSheetId="2">'MO 644-12 23-24'!Macro10</definedName>
    <definedName name="Macro10">[0]!Macro10</definedName>
    <definedName name="Macro2" localSheetId="2">'MO 644-12 23-24'!Macro2</definedName>
    <definedName name="Macro2">[0]!Macro2</definedName>
    <definedName name="Macro20" localSheetId="2">'MO 644-12 23-24'!Macro20</definedName>
    <definedName name="Macro20">[0]!Macro20</definedName>
    <definedName name="Macro4">[8]!Macro4</definedName>
    <definedName name="Macro6" localSheetId="2">'MO 644-12 23-24'!Macro6</definedName>
    <definedName name="Macro6">[0]!Macro6</definedName>
    <definedName name="Macro60" localSheetId="2">'MO 644-12 23-24'!Macro60</definedName>
    <definedName name="Macro60">[0]!Macro60</definedName>
    <definedName name="Macro7" localSheetId="2">'MO 644-12 23-24'!Macro7</definedName>
    <definedName name="Macro7">[0]!Macro7</definedName>
    <definedName name="Macro70" localSheetId="2">'MO 644-12 23-24'!Macro70</definedName>
    <definedName name="Macro70">[0]!Macro70</definedName>
    <definedName name="ManejoDefensivo" localSheetId="2">#REF!</definedName>
    <definedName name="ManejoDefensivo">#REF!</definedName>
    <definedName name="maquina1">[32]Hoja1!$E$1:$E$14</definedName>
    <definedName name="Máquinas">[9]Maq!$A$6:$A$33</definedName>
    <definedName name="mas" localSheetId="2">#REF!</definedName>
    <definedName name="mas">#REF!</definedName>
    <definedName name="MATE">'[52]1240-18-P-RI-002'!#REF!</definedName>
    <definedName name="Materiales">[9]Mat!$A$4:$A$305</definedName>
    <definedName name="Maxima">[4]MiniDB!$D$49</definedName>
    <definedName name="MedicinaLaboral">#REF!</definedName>
    <definedName name="Menor">'[45]Sop Dif '!#REF!</definedName>
    <definedName name="menos" localSheetId="2">#REF!</definedName>
    <definedName name="menos">#REF!</definedName>
    <definedName name="MENSAJE_DIAS">[1]Sheet6!#REF!</definedName>
    <definedName name="MENU">#REF!</definedName>
    <definedName name="MENUS">#REF!</definedName>
    <definedName name="mermas">#REF!</definedName>
    <definedName name="MES">#REF!</definedName>
    <definedName name="min">#REF!</definedName>
    <definedName name="Minima">[4]MiniDB!$D$45</definedName>
    <definedName name="mm">#REF!</definedName>
    <definedName name="mmm" localSheetId="2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mm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localSheetId="2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odalidad">[32]Hoja1!$F$1:$F$5</definedName>
    <definedName name="Módulo3.Sector2">[8]!Módulo3.Sector2</definedName>
    <definedName name="Módulo4.Sector3">[8]!Módulo4.Sector3</definedName>
    <definedName name="Módulo5.Sector4">[8]!Módulo5.Sector4</definedName>
    <definedName name="Módulo6.Sector5">[8]!Módulo6.Sector5</definedName>
    <definedName name="MOI">#REF!</definedName>
    <definedName name="Moneda">[12]Resumen!$X$2</definedName>
    <definedName name="MONTO" localSheetId="2">#REF!</definedName>
    <definedName name="MONTO">#REF!</definedName>
    <definedName name="Monto_Descuento_Bolívares" localSheetId="2">#REF!</definedName>
    <definedName name="Monto_Descuento_Bolívares">#REF!</definedName>
    <definedName name="Monto_Descuento_Dólares" localSheetId="2">#REF!</definedName>
    <definedName name="Monto_Descuento_Dólares">#REF!</definedName>
    <definedName name="Mopre1">#REF!</definedName>
    <definedName name="movimiento">#REF!</definedName>
    <definedName name="MOVPARAFINA">'[24]PERDIDA DE TBG.'!$A$71:$J$132</definedName>
    <definedName name="MOVTBGACIDO">'[24]PERDIDA DE TBG.'!$A$207:$J$268</definedName>
    <definedName name="MOVTBGARENACARB">'[24]PERDIDA DE TBG.'!$A$139:$J$200</definedName>
    <definedName name="MSG" localSheetId="2">#REF!</definedName>
    <definedName name="MSG">#REF!</definedName>
    <definedName name="MSG0" localSheetId="2">#REF!</definedName>
    <definedName name="MSG0">#REF!</definedName>
    <definedName name="MtoF4000" localSheetId="2">#REF!</definedName>
    <definedName name="MtoF4000">#REF!</definedName>
    <definedName name="MtoPerf">#REF!</definedName>
    <definedName name="MtoRanger">#REF!</definedName>
    <definedName name="MtoRetro">#REF!</definedName>
    <definedName name="MtoTrailer">#REF!</definedName>
    <definedName name="MTR">#REF!</definedName>
    <definedName name="MTRD">#REF!</definedName>
    <definedName name="MTRT">#REF!</definedName>
    <definedName name="MU">#REF!</definedName>
    <definedName name="MW">#REF!</definedName>
    <definedName name="n">#REF!</definedName>
    <definedName name="N°CCT">'[11]MO - Petrolero Privado'!$E$10</definedName>
    <definedName name="nbreTotal1" localSheetId="2">#REF!</definedName>
    <definedName name="nbreTotal1">#REF!</definedName>
    <definedName name="nbreTotal10" localSheetId="2">#REF!</definedName>
    <definedName name="nbreTotal10">#REF!</definedName>
    <definedName name="nbreTotal2" localSheetId="2">#REF!</definedName>
    <definedName name="nbreTotal2">#REF!</definedName>
    <definedName name="nbreTotal3">#REF!</definedName>
    <definedName name="nbreTotal4">#REF!</definedName>
    <definedName name="nbreTotal5">#REF!</definedName>
    <definedName name="nbreTotal6">#REF!</definedName>
    <definedName name="NDATE">#REF!</definedName>
    <definedName name="Neta">#REF!</definedName>
    <definedName name="Neta_Antes">#REF!</definedName>
    <definedName name="Neta_despues">#REF!</definedName>
    <definedName name="netant">[21]Sheet1!#REF!</definedName>
    <definedName name="netdesp">[21]Sheet1!#REF!</definedName>
    <definedName name="Neto_Arg">#REF!</definedName>
    <definedName name="Neto_Arg_T">#REF!</definedName>
    <definedName name="Netos_país">'[36]Netos  país'!$A$6:$I$107</definedName>
    <definedName name="NeumaticosF4000" localSheetId="2">#REF!</definedName>
    <definedName name="NeumaticosF4000">#REF!</definedName>
    <definedName name="NeumaticosPerf" localSheetId="2">#REF!</definedName>
    <definedName name="NeumaticosPerf">#REF!</definedName>
    <definedName name="NeumaticosRanger" localSheetId="2">#REF!</definedName>
    <definedName name="NeumaticosRanger">#REF!</definedName>
    <definedName name="NeumaticosRetro">#REF!</definedName>
    <definedName name="NeumaticosTrailer">#REF!</definedName>
    <definedName name="NEUQUEN__DISTRICT">#REF!</definedName>
    <definedName name="niveles">#REF!</definedName>
    <definedName name="NOAMORT">[53]Bases!$H$7:$O$60</definedName>
    <definedName name="NOMBRE" localSheetId="2">#REF!</definedName>
    <definedName name="NOMBRE">#REF!</definedName>
    <definedName name="Normal">[4]MiniDB!$D$44</definedName>
    <definedName name="nro">#REF!</definedName>
    <definedName name="NROW">#REF!</definedName>
    <definedName name="NROWF">#REF!</definedName>
    <definedName name="NTIME">#REF!</definedName>
    <definedName name="NUEDTO.S">#N/A</definedName>
    <definedName name="NUEDTOA">#N/A</definedName>
    <definedName name="NUEDTOP">#N/A</definedName>
    <definedName name="NUEVA">#REF!</definedName>
    <definedName name="ñ">#REF!</definedName>
    <definedName name="o">#REF!</definedName>
    <definedName name="O_Cargas">#REF!</definedName>
    <definedName name="O_Cargas1">#REF!</definedName>
    <definedName name="obs_Antes">#REF!</definedName>
    <definedName name="obs_despues">#REF!</definedName>
    <definedName name="obsant">[21]Sheet1!#REF!</definedName>
    <definedName name="obsdesp">[21]Sheet1!#REF!</definedName>
    <definedName name="Observation">[4]MiniDB!$D$34</definedName>
    <definedName name="OGRA">#REF!</definedName>
    <definedName name="OGRA_C">#REF!</definedName>
    <definedName name="OILMTR">#REF!</definedName>
    <definedName name="OilReserves">[20]Datos!$F$13</definedName>
    <definedName name="OILT" localSheetId="2">#REF!</definedName>
    <definedName name="OILT">#REF!</definedName>
    <definedName name="OiltransC" localSheetId="2">#REF!</definedName>
    <definedName name="OiltransC">#REF!</definedName>
    <definedName name="OPC_ELEG" localSheetId="2">[1]Sheet5!#REF!</definedName>
    <definedName name="OPC_ELEG">[1]Sheet5!#REF!</definedName>
    <definedName name="operador" localSheetId="2">#REF!</definedName>
    <definedName name="operador">#REF!</definedName>
    <definedName name="Operadores" localSheetId="2">#REF!</definedName>
    <definedName name="Operadores">#REF!</definedName>
    <definedName name="ORDEN">#REF!</definedName>
    <definedName name="ORID">#REF!</definedName>
    <definedName name="Orif3">[4]MiniDB!$D$5</definedName>
    <definedName name="orifa">[21]Sheet1!#REF!</definedName>
    <definedName name="orifd">[21]Sheet1!#REF!</definedName>
    <definedName name="Orificio">#REF!</definedName>
    <definedName name="orificio_Antes">#REF!</definedName>
    <definedName name="orificio_despues">#REF!</definedName>
    <definedName name="ot">#REF!</definedName>
    <definedName name="OtherVC">#REF!</definedName>
    <definedName name="Otros">[9]Otros!$A$4:$A$303</definedName>
    <definedName name="Overhead" localSheetId="2">#REF!</definedName>
    <definedName name="Overhead">#REF!</definedName>
    <definedName name="p" localSheetId="2">#REF!</definedName>
    <definedName name="p">#REF!</definedName>
    <definedName name="P.1" localSheetId="2">#REF!</definedName>
    <definedName name="P.1">#REF!</definedName>
    <definedName name="P.2">#REF!</definedName>
    <definedName name="P.3">#REF!</definedName>
    <definedName name="P.4">#REF!</definedName>
    <definedName name="P.5">#REF!</definedName>
    <definedName name="P.6">#REF!</definedName>
    <definedName name="P.7">#REF!</definedName>
    <definedName name="P.A.">#N/A</definedName>
    <definedName name="pa">#REF!</definedName>
    <definedName name="pat">#REF!</definedName>
    <definedName name="PatenteRanger">#REF!</definedName>
    <definedName name="PatenteSeguroCENT">#REF!</definedName>
    <definedName name="Pb">#REF!</definedName>
    <definedName name="Pboca">#REF!</definedName>
    <definedName name="pbp_Antes">#REF!</definedName>
    <definedName name="pbp_despues">#REF!</definedName>
    <definedName name="PC">#REF!</definedName>
    <definedName name="Pcolumna">#REF!</definedName>
    <definedName name="Pdb_Comp">[4]MiniDB!$D$38</definedName>
    <definedName name="pdepth">[15]Data!$D$9</definedName>
    <definedName name="PE_Obs">[4]MiniDB!$D$37</definedName>
    <definedName name="PEPITO" localSheetId="2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localSheetId="2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RF">#REF!</definedName>
    <definedName name="Perforador">#REF!</definedName>
    <definedName name="PERICAM">[54]PARAM!$A$3</definedName>
    <definedName name="Personal">[9]MO!$A$3:$A$128</definedName>
    <definedName name="PESOS150" localSheetId="2">#REF!</definedName>
    <definedName name="PESOS150">#REF!</definedName>
    <definedName name="pesos600" localSheetId="2">#REF!</definedName>
    <definedName name="pesos600">#REF!</definedName>
    <definedName name="PESOS83">'[55]#¡REF'!$K$28</definedName>
    <definedName name="PESOS85">'[55]RESUMEN GRAL'!#REF!</definedName>
    <definedName name="Petróleo_y_Gas_Occidente" localSheetId="2">#REF!</definedName>
    <definedName name="Petróleo_y_Gas_Occidente">#REF!</definedName>
    <definedName name="Pf" localSheetId="2">#REF!</definedName>
    <definedName name="Pf">#REF!</definedName>
    <definedName name="PGAS1" localSheetId="2">#REF!</definedName>
    <definedName name="PGAS1">#REF!</definedName>
    <definedName name="PGAS2">#REF!</definedName>
    <definedName name="PGAS3">#REF!</definedName>
    <definedName name="PGAS4">#REF!</definedName>
    <definedName name="PGAS5">#REF!</definedName>
    <definedName name="PGAS6">#REF!</definedName>
    <definedName name="PHDG">#REF!</definedName>
    <definedName name="PHGAS">#REF!</definedName>
    <definedName name="PHMED">#REF!</definedName>
    <definedName name="PHRES">#REF!</definedName>
    <definedName name="PHTAN">#REF!</definedName>
    <definedName name="pilREV">'[16]Pileta Revestida'!$A$7:$P$54</definedName>
    <definedName name="PINCUPLA">'[24]PESCA DE V-B'!$A$135:$J$195</definedName>
    <definedName name="Pinyeccion" localSheetId="2">#REF!</definedName>
    <definedName name="Pinyeccion">#REF!</definedName>
    <definedName name="PKR" localSheetId="2">#REF!</definedName>
    <definedName name="PKR">#REF!</definedName>
    <definedName name="PLA" localSheetId="2">#REF!</definedName>
    <definedName name="PLA">#REF!</definedName>
    <definedName name="PLANILLAS">#REF!</definedName>
    <definedName name="PLANTA__DE__GAS__CENTENARIO">#REF!</definedName>
    <definedName name="Plin1">[4]MiniDB!$D$15</definedName>
    <definedName name="Plin2">[4]MiniDB!$D$14</definedName>
    <definedName name="Plin3">[4]MiniDB!$D$13</definedName>
    <definedName name="Plinea">#REF!</definedName>
    <definedName name="PLPG1">#REF!</definedName>
    <definedName name="PLPG2">#REF!</definedName>
    <definedName name="PLPG3">#REF!</definedName>
    <definedName name="PLPG4">#REF!</definedName>
    <definedName name="plunger">[15]Data!$D$7</definedName>
    <definedName name="PM">#REF!</definedName>
    <definedName name="PMED1">#REF!</definedName>
    <definedName name="PMED2">#REF!</definedName>
    <definedName name="PMED3">#REF!</definedName>
    <definedName name="PMED4">#REF!</definedName>
    <definedName name="PMED5">#REF!</definedName>
    <definedName name="PMED6">#REF!</definedName>
    <definedName name="Porc_T0">[4]MiniDB!$D$63</definedName>
    <definedName name="Porc_T1">[4]MiniDB!$D$64</definedName>
    <definedName name="Porc_T2">[4]MiniDB!$D$65</definedName>
    <definedName name="Porc_T3">[4]MiniDB!$D$66</definedName>
    <definedName name="Porc_T4">[4]MiniDB!$D$67</definedName>
    <definedName name="Porc_T5">[4]MiniDB!$D$68</definedName>
    <definedName name="Pozo">[4]MiniDB!$D$1</definedName>
    <definedName name="Pozos">#REF!</definedName>
    <definedName name="pp">[39]ESPESOR!$C$13</definedName>
    <definedName name="ppp" localSheetId="2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pp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RES1">#REF!</definedName>
    <definedName name="PRES2">#REF!</definedName>
    <definedName name="PRES3">#REF!</definedName>
    <definedName name="PRES4">#REF!</definedName>
    <definedName name="PRES5">#REF!</definedName>
    <definedName name="PRES6">#REF!</definedName>
    <definedName name="PresionCO2">#REF!</definedName>
    <definedName name="PRIM">[1]Sheet6!#REF!</definedName>
    <definedName name="PRIM2">[1]Sheet5!#REF!</definedName>
    <definedName name="print">#REF!</definedName>
    <definedName name="Print_Area_MI">#REF!</definedName>
    <definedName name="Print_Titles_MI">#REF!</definedName>
    <definedName name="print1" localSheetId="2">#REF!,#REF!</definedName>
    <definedName name="print1">#REF!,#REF!</definedName>
    <definedName name="PROCESANDO2">[1]Sheet5!#REF!</definedName>
    <definedName name="ProdCorr">#REF!</definedName>
    <definedName name="Prodexp">[20]Datos!$F$74</definedName>
    <definedName name="production" localSheetId="2">#REF!</definedName>
    <definedName name="production">#REF!</definedName>
    <definedName name="prof" localSheetId="2">#REF!</definedName>
    <definedName name="prof">#REF!</definedName>
    <definedName name="Proveedores" localSheetId="2">#REF!</definedName>
    <definedName name="Proveedores">#REF!</definedName>
    <definedName name="PROVINCIA">'[11]MO - Petrolero Privado'!$E$8</definedName>
    <definedName name="PRTR" localSheetId="2">#REF!</definedName>
    <definedName name="PRTR">#REF!</definedName>
    <definedName name="Psep1">[4]MiniDB!$D$18</definedName>
    <definedName name="Psep2">[4]MiniDB!$D$17</definedName>
    <definedName name="Psep3">[4]MiniDB!$D$16</definedName>
    <definedName name="PTAN1">#REF!</definedName>
    <definedName name="PTAN2">#REF!</definedName>
    <definedName name="PTAN3">#REF!</definedName>
    <definedName name="PTAN4">#REF!</definedName>
    <definedName name="PTAN5">#REF!</definedName>
    <definedName name="PTAN6">#REF!</definedName>
    <definedName name="PUESTO__TOUQUET">#REF!</definedName>
    <definedName name="PUN">#REF!</definedName>
    <definedName name="Puntos_con_telemetria">#REF!</definedName>
    <definedName name="PZ.1">#REF!</definedName>
    <definedName name="PZ.2">#REF!</definedName>
    <definedName name="PZ.3">#REF!</definedName>
    <definedName name="PZ.4">#REF!</definedName>
    <definedName name="q">#REF!</definedName>
    <definedName name="Qab">[56]Datos!$F$48</definedName>
    <definedName name="Qabg" localSheetId="2">#REF!</definedName>
    <definedName name="Qabg">#REF!</definedName>
    <definedName name="Qabo" localSheetId="2">#REF!</definedName>
    <definedName name="Qabo">#REF!</definedName>
    <definedName name="qfh" localSheetId="2">#REF!</definedName>
    <definedName name="qfh">#REF!</definedName>
    <definedName name="QG">#REF!</definedName>
    <definedName name="Qgas1">[4]MiniDB!$D$12</definedName>
    <definedName name="Qgas2">[4]MiniDB!$D$9</definedName>
    <definedName name="Qgas3">[4]MiniDB!$D$4</definedName>
    <definedName name="Qig">#REF!</definedName>
    <definedName name="Qio">#REF!</definedName>
    <definedName name="QO">#REF!</definedName>
    <definedName name="Qs">#REF!</definedName>
    <definedName name="QUEM">#REF!</definedName>
    <definedName name="QW">#REF!</definedName>
    <definedName name="qwer">#REF!</definedName>
    <definedName name="R_Social">#REF!</definedName>
    <definedName name="RangerCD4x2">#REF!</definedName>
    <definedName name="RangerCD4x4">#REF!</definedName>
    <definedName name="RangerCS4x2">#REF!</definedName>
    <definedName name="RangerCS4x4">#REF!</definedName>
    <definedName name="rango_500">#REF!</definedName>
    <definedName name="rango_505">#REF!</definedName>
    <definedName name="rango_514">#REF!</definedName>
    <definedName name="rango_aclara_505">#REF!</definedName>
    <definedName name="rango_aclara_514">#REF!</definedName>
    <definedName name="Rango_P">[4]MiniDB!$D$50</definedName>
    <definedName name="rango_produccion">#REF!</definedName>
    <definedName name="rango_produccion_total">#REF!</definedName>
    <definedName name="RANGOIMPRESION">#REF!</definedName>
    <definedName name="rara">#REF!</definedName>
    <definedName name="Recover">[57]Macro1!$A$314</definedName>
    <definedName name="RECUP" localSheetId="2">#REF!</definedName>
    <definedName name="RECUP">#REF!</definedName>
    <definedName name="RED" localSheetId="2">#REF!</definedName>
    <definedName name="RED">#REF!</definedName>
    <definedName name="Refin" localSheetId="2">#REF!</definedName>
    <definedName name="Refin">#REF!</definedName>
    <definedName name="region2">[32]Hoja1!$G$1:$G$5</definedName>
    <definedName name="renglon" localSheetId="2">#REF!</definedName>
    <definedName name="renglon">#REF!</definedName>
    <definedName name="Rep">'[45]Sop Dif '!$K$5</definedName>
    <definedName name="reparacion" localSheetId="2">#REF!</definedName>
    <definedName name="reparacion">#REF!</definedName>
    <definedName name="RES">[54]PARAM!$A$1</definedName>
    <definedName name="residuales" localSheetId="2">#REF!</definedName>
    <definedName name="residuales">#REF!</definedName>
    <definedName name="resu150" localSheetId="2">#REF!</definedName>
    <definedName name="resu150">#REF!</definedName>
    <definedName name="resum600" localSheetId="2">#REF!</definedName>
    <definedName name="resum600">#REF!</definedName>
    <definedName name="RETRO">#REF!</definedName>
    <definedName name="ROOT">#REF!</definedName>
    <definedName name="rotacion">#REF!</definedName>
    <definedName name="ROTTBGYMOVROTTBG">'[24]PERDIDA DE TBG.'!$A$1:$J$63</definedName>
    <definedName name="ROWS" localSheetId="2">#REF!</definedName>
    <definedName name="ROWS">#REF!</definedName>
    <definedName name="Roygas" localSheetId="2">#REF!</definedName>
    <definedName name="Roygas">#REF!</definedName>
    <definedName name="Royoil" localSheetId="2">#REF!</definedName>
    <definedName name="Royoil">#REF!</definedName>
    <definedName name="rpm">[15]Data!$K$9</definedName>
    <definedName name="rr">[15]Data!$H$9</definedName>
    <definedName name="rrrrrrrrrrrrrr">#REF!</definedName>
    <definedName name="RUT">#REF!</definedName>
    <definedName name="S">#REF!</definedName>
    <definedName name="sal">#REF!</definedName>
    <definedName name="SALABA40">[1]Sheet4!#REF!</definedName>
    <definedName name="salAPI">#REF!</definedName>
    <definedName name="SALARIOS">#REF!</definedName>
    <definedName name="salBAF">'[16]Salida Tk Bafle'!$A$7:$P$84</definedName>
    <definedName name="Salesret" localSheetId="2">#REF!</definedName>
    <definedName name="Salesret">#REF!</definedName>
    <definedName name="Salinidad" localSheetId="2">#REF!</definedName>
    <definedName name="Salinidad">#REF!</definedName>
    <definedName name="Salinidad_Antes" localSheetId="2">#REF!</definedName>
    <definedName name="Salinidad_Antes">#REF!</definedName>
    <definedName name="Salinidad_despues">#REF!</definedName>
    <definedName name="SAPBEXdnldView" hidden="1">"BDBYBWNAUJ42UM403UEV7H72C"</definedName>
    <definedName name="SAPBEXsysID" hidden="1">"BP2"</definedName>
    <definedName name="SCI_UTE">'[58]CECO - SCI - SCI PESA'!$A$2:$A$44</definedName>
    <definedName name="SCII">'[59]CECO - SCII'!$A$2:$A$45</definedName>
    <definedName name="SCIO">'[60]CECO - SCIO'!$A$2:$A$4</definedName>
    <definedName name="SDAT" localSheetId="2">#REF!</definedName>
    <definedName name="SDAT">#REF!</definedName>
    <definedName name="Sector" localSheetId="2">#REF!</definedName>
    <definedName name="Sector">#REF!</definedName>
    <definedName name="Sector1">[8]!Sector1</definedName>
    <definedName name="Sector2">#N/A</definedName>
    <definedName name="SectorTanque1">[8]!SectorTanque1</definedName>
    <definedName name="SEG">[1]Sheet6!#REF!</definedName>
    <definedName name="Segurodeobra">[44]MOI!#REF!</definedName>
    <definedName name="SeguroRanger" localSheetId="2">#REF!</definedName>
    <definedName name="SeguroRanger">#REF!</definedName>
    <definedName name="SELECCION">[1]Sheet5!#REF!</definedName>
    <definedName name="SelloModelo">[61]DataCombos2!$D$6:$D$165</definedName>
    <definedName name="Semanas_por_mes" localSheetId="2">#REF!</definedName>
    <definedName name="Semanas_por_mes">#REF!</definedName>
    <definedName name="SEPAR" localSheetId="2">#REF!</definedName>
    <definedName name="SEPAR">#REF!</definedName>
    <definedName name="SERIE" localSheetId="2">#REF!</definedName>
    <definedName name="SERIE">#REF!</definedName>
    <definedName name="sf">[15]Data!$J$14</definedName>
    <definedName name="SH">[62]InfTerm!#REF!</definedName>
    <definedName name="shdf" localSheetId="2">#REF!</definedName>
    <definedName name="shdf">#REF!</definedName>
    <definedName name="sino">[32]Hoja1!$D$1:$D$3</definedName>
    <definedName name="SINO2">[63]Hoja1!$K$3:$K$6</definedName>
    <definedName name="sl">[15]Data!$J$5</definedName>
    <definedName name="Sp">[39]ESPESOR!$C$14</definedName>
    <definedName name="spm">[15]Data!$L$5</definedName>
    <definedName name="spmt">[15]Data!$K$5</definedName>
    <definedName name="srdata">[15]Data!$R$3:$U$6</definedName>
    <definedName name="Srink">#REF!</definedName>
    <definedName name="srl">[15]Data!$K$16</definedName>
    <definedName name="sry">#REF!</definedName>
    <definedName name="ss">'[64]Informe Mensual'!#REF!</definedName>
    <definedName name="sss">'[64]Informe Mensual'!#REF!</definedName>
    <definedName name="ssssssss">'[65]Informe Mensual'!#REF!</definedName>
    <definedName name="STARP" localSheetId="2">#REF!</definedName>
    <definedName name="STARP">#REF!</definedName>
    <definedName name="STAT" localSheetId="2">#REF!</definedName>
    <definedName name="STAT">#REF!</definedName>
    <definedName name="Sub_Total_Bolívares" localSheetId="2">#REF!</definedName>
    <definedName name="Sub_Total_Bolívares">#REF!</definedName>
    <definedName name="Sub_Total_Dólares">#REF!</definedName>
    <definedName name="Subcuenta">#REF!</definedName>
    <definedName name="SueldoAyudante">#REF!</definedName>
    <definedName name="SueldoOficial">#REF!</definedName>
    <definedName name="SueldoPerforador">#REF!</definedName>
    <definedName name="SueldoSupervisor">#REF!</definedName>
    <definedName name="sup">#REF!</definedName>
    <definedName name="t">#REF!</definedName>
    <definedName name="T_Actividad">[48]Validaciones!$B$4:$B$8</definedName>
    <definedName name="T_Gremio">[48]Validaciones!$D$4:$D$38</definedName>
    <definedName name="T_Nro_CCT">[48]Validaciones!$F$4:$F$11</definedName>
    <definedName name="T_Provincia">[48]Validaciones!$B$11:$B$17</definedName>
    <definedName name="T_Relac_con_servic">[48]Validaciones!$B$39:$B$42</definedName>
    <definedName name="T_rubro">[48]Validaciones!$F$19:$F$23</definedName>
    <definedName name="T_sino">[48]Validaciones!$B$28:$B$29</definedName>
    <definedName name="T_Situac_actual">[48]Validaciones!$B$34:$B$35</definedName>
    <definedName name="T_Tipo_neumat">[66]Validaciones!$B$46:$B$47</definedName>
    <definedName name="T_UUNN">[48]Validaciones!$B$23:$B$25</definedName>
    <definedName name="TABLA.FC_IMPORTE">[10]BD_ADICIONALES.FC!$B$7:$J$13</definedName>
    <definedName name="TABLA.FC_ITEM">[10]BD_ADICIONALES.FC!$A$7:$A$13</definedName>
    <definedName name="TABLA.FC_MES">[10]BD_ADICIONALES.FC!$B$6:$J$6</definedName>
    <definedName name="TABLA.UOCRA_ADIC.UOCRA">[10]BD_ESCALAS.UOCRA!$K$127:$K$262</definedName>
    <definedName name="TABLA.UOCRA_ADIC.ZONA">[10]BD_ESCALAS.UOCRA!$F$127:$F$262</definedName>
    <definedName name="TABLA.UOCRA_AYUDA.ALIM">[10]BD_ESCALAS.UOCRA!$I$127:$I$262</definedName>
    <definedName name="TABLA.UOCRA_CAMPAMENTO">[10]BD_ESCALAS.UOCRA!$J$127:$J$262</definedName>
    <definedName name="TABLA.UOCRA_CATEGORIA">[10]BD_ESCALAS.UOCRA!$B$127:$B$262</definedName>
    <definedName name="TABLA.UOCRA_HSVIAJE">[10]BD_ESCALAS.UOCRA!$G$127:$G$262</definedName>
    <definedName name="TABLA.UOCRA_IMPORTE">[10]BD_ESCALAS.UOCRA!$E$127:$E$262</definedName>
    <definedName name="TABLA.UOCRA_MES">[10]BD_ESCALAS.UOCRA!$C$127:$C$262</definedName>
    <definedName name="TABLA.UOCRA_VIANDA">[10]BD_ESCALAS.UOCRA!$H$127:$H$262</definedName>
    <definedName name="TABLA.UOCRA_ZONA">[10]BD_ESCALAS.UOCRA!$D$127:$D$262</definedName>
    <definedName name="TABLA_CATEGORIA">[10]BD_ESCALAS.PETROLERO!$A$10:$A$105</definedName>
    <definedName name="TABLA_CCT">[10]BD_ESCALAS.PETROLERO!$BA$7:$CN$7</definedName>
    <definedName name="TABLA_IMPORTE">[10]BD_ESCALAS.PETROLERO!$BA$10:$CN$105</definedName>
    <definedName name="TABLA_MES">[10]BD_ESCALAS.PETROLERO!$BA$9:$CN$9</definedName>
    <definedName name="TABLA_TURNO">[10]BD_ESCALAS.PETROLERO!$B$10:$B$105</definedName>
    <definedName name="TABLA_ZONA">[10]BD_ESCALAS.PETROLERO!$BA$8:$CN$8</definedName>
    <definedName name="tabladatos" localSheetId="2">#REF!</definedName>
    <definedName name="tabladatos">#REF!</definedName>
    <definedName name="TableName">"Dummy"</definedName>
    <definedName name="Tanque2">[8]!Tanque2</definedName>
    <definedName name="Tanque3">[8]!Tanque3</definedName>
    <definedName name="Tanque4">[8]!Tanque4</definedName>
    <definedName name="Tanque5">[8]!Tanque5</definedName>
    <definedName name="Tanque6">[8]!Tanque6</definedName>
    <definedName name="TAREAS">#REF!</definedName>
    <definedName name="tarifa">#REF!</definedName>
    <definedName name="Tb">#REF!</definedName>
    <definedName name="TBG">#N/A</definedName>
    <definedName name="Tboca">#REF!</definedName>
    <definedName name="TC">#REF!</definedName>
    <definedName name="TE">#REF!</definedName>
    <definedName name="TER">[1]Sheet6!#REF!</definedName>
    <definedName name="termino">#REF!</definedName>
    <definedName name="TEST0">#REF!</definedName>
    <definedName name="TEST1">#REF!</definedName>
    <definedName name="TEST10">#REF!</definedName>
    <definedName name="TEST11">#REF!</definedName>
    <definedName name="TEST12">#REF!</definedName>
    <definedName name="TEST13">#REF!</definedName>
    <definedName name="TEST14">#REF!</definedName>
    <definedName name="TEST15">#REF!</definedName>
    <definedName name="TEST16">#REF!</definedName>
    <definedName name="TEST17">#REF!</definedName>
    <definedName name="TEST18">#REF!</definedName>
    <definedName name="TEST19">#REF!</definedName>
    <definedName name="TEST2">#REF!</definedName>
    <definedName name="TEST20">#REF!</definedName>
    <definedName name="TEST21">#REF!</definedName>
    <definedName name="TEST22">#REF!</definedName>
    <definedName name="TEST23">#REF!</definedName>
    <definedName name="TEST24">#REF!</definedName>
    <definedName name="TEST25">#REF!</definedName>
    <definedName name="TEST26">#REF!</definedName>
    <definedName name="TEST27">#REF!</definedName>
    <definedName name="TEST28">#REF!</definedName>
    <definedName name="TEST29">#REF!</definedName>
    <definedName name="TEST3">#REF!</definedName>
    <definedName name="TEST30">#REF!</definedName>
    <definedName name="TEST31">#REF!</definedName>
    <definedName name="TEST32">#REF!</definedName>
    <definedName name="TEST33">#REF!</definedName>
    <definedName name="TEST34">#REF!</definedName>
    <definedName name="TEST35">#REF!</definedName>
    <definedName name="TEST36">#REF!</definedName>
    <definedName name="TEST37">#REF!</definedName>
    <definedName name="TEST38">#REF!</definedName>
    <definedName name="TEST39">#REF!</definedName>
    <definedName name="TEST4">#REF!</definedName>
    <definedName name="TEST40">#REF!</definedName>
    <definedName name="TEST41">#REF!</definedName>
    <definedName name="TEST42">#REF!</definedName>
    <definedName name="TEST43">#REF!</definedName>
    <definedName name="TEST44">#REF!</definedName>
    <definedName name="TEST45">#REF!</definedName>
    <definedName name="TEST46">#REF!</definedName>
    <definedName name="TEST47">#REF!</definedName>
    <definedName name="TEST48">#REF!</definedName>
    <definedName name="TEST49">#REF!</definedName>
    <definedName name="TEST5">#REF!</definedName>
    <definedName name="TEST50">#REF!</definedName>
    <definedName name="TEST51">#REF!</definedName>
    <definedName name="TEST52">#REF!</definedName>
    <definedName name="TEST53">#REF!</definedName>
    <definedName name="TEST54">#REF!</definedName>
    <definedName name="TEST55">#REF!</definedName>
    <definedName name="TEST56">#REF!</definedName>
    <definedName name="TEST57">#REF!</definedName>
    <definedName name="TEST58">#REF!</definedName>
    <definedName name="TEST59">#REF!</definedName>
    <definedName name="TEST6">#REF!</definedName>
    <definedName name="TEST60">#REF!</definedName>
    <definedName name="TEST61">#REF!</definedName>
    <definedName name="TEST62">#REF!</definedName>
    <definedName name="TEST63">#REF!</definedName>
    <definedName name="TEST64">#REF!</definedName>
    <definedName name="TEST7">#REF!</definedName>
    <definedName name="TEST8">#REF!</definedName>
    <definedName name="TEST9">#REF!</definedName>
    <definedName name="TESTHKEY">#REF!</definedName>
    <definedName name="TESTKEYS">#REF!</definedName>
    <definedName name="TESTVKEY">#REF!</definedName>
    <definedName name="Tf">#REF!</definedName>
    <definedName name="TicketAyudante">#REF!</definedName>
    <definedName name="TicketOficial">#REF!</definedName>
    <definedName name="TicketPerforador">#REF!</definedName>
    <definedName name="TicketSupervisor">#REF!</definedName>
    <definedName name="TIME">#REF!</definedName>
    <definedName name="TIME1">#REF!</definedName>
    <definedName name="TINC">#REF!</definedName>
    <definedName name="TINT">#REF!</definedName>
    <definedName name="Tipo_Insumos">[48]Validaciones!$B$69:$B$73</definedName>
    <definedName name="tipo1">[32]Hoja1!$A$1:$A$5</definedName>
    <definedName name="Tipo3">[4]MiniDB!$D$6</definedName>
    <definedName name="tipocliente">[32]Hoja1!$B$1:$B$4</definedName>
    <definedName name="TIPSA">#N/A</definedName>
    <definedName name="TIT_POZOS_PETROLIFEROS">#REF!</definedName>
    <definedName name="Titulo">#REF!</definedName>
    <definedName name="Título">#REF!</definedName>
    <definedName name="Titulo_1">#REF!</definedName>
    <definedName name="_xlnm.Print_Titles">#N/A</definedName>
    <definedName name="Títulos_a_imprimir_IM">#REF!</definedName>
    <definedName name="tm">#REF!</definedName>
    <definedName name="Torque">#REF!</definedName>
    <definedName name="TOT_MES_ACTUAL_OIL">#REF!</definedName>
    <definedName name="total">#REF!</definedName>
    <definedName name="Total_Agua_OIL_Mes_Actual">#REF!</definedName>
    <definedName name="Total_Bolívares">#REF!</definedName>
    <definedName name="TOTAL_CENTENARIO__Field_Gas_Plant">#REF!</definedName>
    <definedName name="Total_Dólares">#REF!</definedName>
    <definedName name="Total_Gas_Asoc_Mes_Actual">#REF!</definedName>
    <definedName name="total1">#REF!</definedName>
    <definedName name="total10">#REF!</definedName>
    <definedName name="total2">#REF!</definedName>
    <definedName name="total3">#REF!</definedName>
    <definedName name="total4">#REF!</definedName>
    <definedName name="total5">#REF!</definedName>
    <definedName name="total6">#REF!</definedName>
    <definedName name="TOTALBBA">'[24]RESUMEN ANUAL'!$A$66:$J$94</definedName>
    <definedName name="TOTALCUERPO">'[24]PESCA DE V-B'!$A$1:$J$63</definedName>
    <definedName name="TOTALFAC" localSheetId="2">#REF!</definedName>
    <definedName name="TOTALFAC">#REF!</definedName>
    <definedName name="TOTALPESC">'[24]RESUMEN ANUAL'!$A$34:$J$62</definedName>
    <definedName name="TOTALPUL">'[24]RESUMEN ANUAL'!$A$1:$J$30</definedName>
    <definedName name="TOTALTBGR">'[24]RESUMEN ANUAL'!$A$98:$J$126</definedName>
    <definedName name="TP" localSheetId="2">#REF!</definedName>
    <definedName name="TP">#REF!</definedName>
    <definedName name="tra" localSheetId="2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iler">#REF!</definedName>
    <definedName name="TrepanoII" localSheetId="2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localSheetId="2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sep1">[4]MiniDB!$D$31</definedName>
    <definedName name="Tsep2">[4]MiniDB!$D$32</definedName>
    <definedName name="Tsep3">[4]MiniDB!$D$33</definedName>
    <definedName name="TSTN">#REF!</definedName>
    <definedName name="TSTT">#REF!</definedName>
    <definedName name="TT">#REF!</definedName>
    <definedName name="TUB">#REF!</definedName>
    <definedName name="Turngas">#REF!</definedName>
    <definedName name="Turnoil">#REF!</definedName>
    <definedName name="type">#REF!</definedName>
    <definedName name="u">#REF!</definedName>
    <definedName name="UF">#REF!</definedName>
    <definedName name="UIB">[15]Data!$H$5</definedName>
    <definedName name="Unid.">'[52]1240-18-P-RI-002'!#REF!</definedName>
    <definedName name="Unidadgor">[67]Datos!$H$50</definedName>
    <definedName name="UNION150" localSheetId="2">#REF!</definedName>
    <definedName name="UNION150">#REF!</definedName>
    <definedName name="UNIT" localSheetId="2">#REF!</definedName>
    <definedName name="UNIT">#REF!</definedName>
    <definedName name="UNITC" localSheetId="2">#REF!</definedName>
    <definedName name="UNITC">#REF!</definedName>
    <definedName name="UNITP">#REF!</definedName>
    <definedName name="UNITT">#REF!</definedName>
    <definedName name="UOCRA.DURACION">#REF!</definedName>
    <definedName name="UOCRA.MES">[10]UOCRA!$D$8</definedName>
    <definedName name="UOCRA.ZONA">[10]UOCRA!$D$9</definedName>
    <definedName name="US">[68]IPC!$H$9</definedName>
    <definedName name="Utilidad" localSheetId="2">#REF!</definedName>
    <definedName name="Utilidad">#REF!</definedName>
    <definedName name="UTS">[15]Data!$K$14</definedName>
    <definedName name="uu" localSheetId="2">'MO 644-12 23-24'!uu</definedName>
    <definedName name="uu">[0]!uu</definedName>
    <definedName name="v" localSheetId="2">#REF!</definedName>
    <definedName name="v">#REF!</definedName>
    <definedName name="V0" localSheetId="2">#REF!</definedName>
    <definedName name="V0">#REF!</definedName>
    <definedName name="Valor_Final" localSheetId="2">#REF!</definedName>
    <definedName name="Valor_Final">#REF!</definedName>
    <definedName name="Valor_Serv1">#REF!</definedName>
    <definedName name="Valor_Serv2">#REF!</definedName>
    <definedName name="Valor_Serv3">#REF!</definedName>
    <definedName name="Valor_Serv4">#REF!</definedName>
    <definedName name="Valor_Serv5">#REF!</definedName>
    <definedName name="varios">#REF!</definedName>
    <definedName name="Vehiculos">[9]Veh!$A$6:$A$23</definedName>
    <definedName name="Vehículos" localSheetId="2">#REF!</definedName>
    <definedName name="Vehículos">#REF!</definedName>
    <definedName name="VERGUENZA" localSheetId="2">#REF!</definedName>
    <definedName name="VERGUENZA">#REF!</definedName>
    <definedName name="Vestimenta" localSheetId="2">#REF!</definedName>
    <definedName name="Vestimenta">#REF!</definedName>
    <definedName name="VfluidC">[20]Datos!$F$62</definedName>
    <definedName name="VgasC" localSheetId="2">#REF!</definedName>
    <definedName name="VgasC">#REF!</definedName>
    <definedName name="Viandas" localSheetId="2">#REF!</definedName>
    <definedName name="Viandas">#REF!</definedName>
    <definedName name="VInjecC">[20]Datos!$F$66</definedName>
    <definedName name="VM" localSheetId="2">#REF!</definedName>
    <definedName name="VM">#REF!</definedName>
    <definedName name="VnpozosC">[20]Datos!$F$72</definedName>
    <definedName name="VoilC" localSheetId="2">#REF!</definedName>
    <definedName name="VoilC">#REF!</definedName>
    <definedName name="VOLVER">[69]!VOLVER</definedName>
    <definedName name="vp">[15]Data!$H$16</definedName>
    <definedName name="VtasNetas">#REF!</definedName>
    <definedName name="VwatC">[20]Datos!#REF!</definedName>
    <definedName name="VwellC" localSheetId="2">#REF!</definedName>
    <definedName name="VwellC">#REF!</definedName>
    <definedName name="w" localSheetId="2">#REF!</definedName>
    <definedName name="w">#REF!</definedName>
    <definedName name="Water1">[4]MiniDB!$D$25</definedName>
    <definedName name="Water2">[4]MiniDB!$D$26</definedName>
    <definedName name="Water3">[4]MiniDB!$D$27</definedName>
    <definedName name="wc">[15]Data!$D$15</definedName>
    <definedName name="WCOM">#REF!</definedName>
    <definedName name="WCOM1">#REF!</definedName>
    <definedName name="WELL">#REF!</definedName>
    <definedName name="WF">#REF!</definedName>
    <definedName name="Winterest">#REF!</definedName>
    <definedName name="wlasa">#REF!</definedName>
    <definedName name="wrn.Completo260." localSheetId="2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leto260.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UMAT." localSheetId="2" hidden="1">{#N/A,#N/A,FALSE,"SERIE_150";#N/A,#N/A,FALSE,"SERIE_600 "}</definedName>
    <definedName name="wrn.COMPUMAT." hidden="1">{#N/A,#N/A,FALSE,"SERIE_150";#N/A,#N/A,FALSE,"SERIE_600 "}</definedName>
    <definedName name="wrn.FORECAST." localSheetId="2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.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localSheetId="2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INDIRECTOS." localSheetId="2" hidden="1">{#N/A,#N/A,FALSE,"FASE81";#N/A,#N/A,FALSE,"FASE83";#N/A,#N/A,FALSE,"FASE85"}</definedName>
    <definedName name="wrn.INDIRECTOS." hidden="1">{#N/A,#N/A,FALSE,"FASE81";#N/A,#N/A,FALSE,"FASE83";#N/A,#N/A,FALSE,"FASE85"}</definedName>
    <definedName name="wrn.LISTADOC." localSheetId="2" hidden="1">{#N/A,#N/A,FALSE,"GENERAL";#N/A,#N/A,FALSE,"USP 1";#N/A,#N/A,FALSE,"USP 2";#N/A,#N/A,FALSE,"UTE"}</definedName>
    <definedName name="wrn.LISTADOC." hidden="1">{#N/A,#N/A,FALSE,"GENERAL";#N/A,#N/A,FALSE,"USP 1";#N/A,#N/A,FALSE,"USP 2";#N/A,#N/A,FALSE,"UTE"}</definedName>
    <definedName name="wrn.nnn." localSheetId="2" hidden="1">{#N/A,#N/A,FALSE,"RES-ANUAL";#N/A,#N/A,FALSE,"RES-CUENTA";#N/A,#N/A,FALSE,"AREA-RESP"}</definedName>
    <definedName name="wrn.nnn." hidden="1">{#N/A,#N/A,FALSE,"RES-ANUAL";#N/A,#N/A,FALSE,"RES-CUENTA";#N/A,#N/A,FALSE,"AREA-RESP"}</definedName>
    <definedName name="wrn.Payroll." localSheetId="2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ayroll.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cinv96." localSheetId="2" hidden="1">{#N/A,#N/A,TRUE,"DESARROLLO";#N/A,#N/A,TRUE,"MANTENIMIENTO";#N/A,#N/A,TRUE,"MENSUAL";#N/A,#N/A,TRUE,"PORCUENTA";#N/A,#N/A,TRUE,"DETALLE"}</definedName>
    <definedName name="wrn.pcinv96." hidden="1">{#N/A,#N/A,TRUE,"DESARROLLO";#N/A,#N/A,TRUE,"MANTENIMIENTO";#N/A,#N/A,TRUE,"MENSUAL";#N/A,#N/A,TRUE,"PORCUENTA";#N/A,#N/A,TRUE,"DETALLE"}</definedName>
    <definedName name="wrn.PEPE." localSheetId="2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EPE.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ull97." localSheetId="2" hidden="1">{#N/A,#N/A,FALSE,"ENE"}</definedName>
    <definedName name="wrn.pull97." hidden="1">{#N/A,#N/A,FALSE,"ENE"}</definedName>
    <definedName name="wrn.pull98." localSheetId="2" hidden="1">{#N/A,#N/A,FALSE,"ENE"}</definedName>
    <definedName name="wrn.pull98." hidden="1">{#N/A,#N/A,FALSE,"ENE"}</definedName>
    <definedName name="wrn.Sale_Local_Q2." localSheetId="2" hidden="1">{"Sales_Local_Q2",#N/A,FALSE,"Q1_2000"}</definedName>
    <definedName name="wrn.Sale_Local_Q2." hidden="1">{"Sales_Local_Q2",#N/A,FALSE,"Q1_2000"}</definedName>
    <definedName name="wrn.Sale_Local_Q4." localSheetId="2" hidden="1">{"Sales_Local_Q4",#N/A,FALSE,"Q4_1999"}</definedName>
    <definedName name="wrn.Sale_Local_Q4." hidden="1">{"Sales_Local_Q4",#N/A,FALSE,"Q4_1999"}</definedName>
    <definedName name="WSAL">#REF!</definedName>
    <definedName name="WTI_01">[18]Tablas!$E$4</definedName>
    <definedName name="WTI_02">[18]Tablas!$E$5</definedName>
    <definedName name="WTI_03">[18]Tablas!$E$6</definedName>
    <definedName name="WTI_04">[18]Tablas!$E$7</definedName>
    <definedName name="WTI_05">[18]Tablas!$E$8</definedName>
    <definedName name="WTI_06">[18]Tablas!$E$9</definedName>
    <definedName name="WTI_07">[18]Tablas!$E$10</definedName>
    <definedName name="WTI_08">[18]Tablas!$E$11</definedName>
    <definedName name="WTI_09">[18]Tablas!$E$12</definedName>
    <definedName name="WTI_10">[18]Tablas!$E$13</definedName>
    <definedName name="WTI_11">[18]Tablas!$E$14</definedName>
    <definedName name="WTI_12">[18]Tablas!$E$15</definedName>
    <definedName name="wtrhy">#REF!</definedName>
    <definedName name="ww">#REF!</definedName>
    <definedName name="wwww">#REF!</definedName>
    <definedName name="x">#REF!</definedName>
    <definedName name="xx">[39]ESPESOR!$B$21</definedName>
    <definedName name="xxx" localSheetId="2">#REF!</definedName>
    <definedName name="xxx">#REF!</definedName>
    <definedName name="xxxx" localSheetId="2">#REF!</definedName>
    <definedName name="xxxx">#REF!</definedName>
    <definedName name="xxxxxxxxxxx" localSheetId="2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xxxxxxxxxxx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Y">#REF!</definedName>
    <definedName name="Y_2">#REF!</definedName>
    <definedName name="YACI">#REF!</definedName>
    <definedName name="Yacimiento">[37]Hoja1!$B$57:$B$65</definedName>
    <definedName name="yak" localSheetId="2">#REF!</definedName>
    <definedName name="yak">#REF!</definedName>
    <definedName name="yar" localSheetId="2">#REF!</definedName>
    <definedName name="yar">#REF!</definedName>
    <definedName name="Yes_No">'[22]Coef.'!$J$112:$J$113</definedName>
    <definedName name="Z">#REF!</definedName>
    <definedName name="zagz">#REF!</definedName>
    <definedName name="ZAP">#REF!</definedName>
    <definedName name="Zb">#REF!</definedName>
    <definedName name="zdgjzfg">#REF!</definedName>
    <definedName name="Zona">[48]Validaciones!$B$51:$B$57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3" i="1" l="1"/>
  <c r="U6" i="5"/>
  <c r="V6" i="5"/>
  <c r="C19" i="5"/>
  <c r="D19" i="5"/>
  <c r="E19" i="5"/>
  <c r="H28" i="15"/>
  <c r="G27" i="15"/>
  <c r="H23" i="15"/>
  <c r="H24" i="15"/>
  <c r="H25" i="15"/>
  <c r="H26" i="15"/>
  <c r="H27" i="15"/>
  <c r="H22" i="15"/>
  <c r="R9" i="1"/>
  <c r="S5" i="1"/>
  <c r="G24" i="15" s="1"/>
  <c r="S6" i="1"/>
  <c r="G25" i="15" s="1"/>
  <c r="S7" i="1"/>
  <c r="G26" i="15" s="1"/>
  <c r="S8" i="1"/>
  <c r="W16" i="1"/>
  <c r="W15" i="1"/>
  <c r="W14" i="1"/>
  <c r="W12" i="1"/>
  <c r="W17" i="1"/>
  <c r="S4" i="1" s="1"/>
  <c r="G23" i="15" s="1"/>
  <c r="D20" i="10"/>
  <c r="E20" i="10"/>
  <c r="C20" i="10"/>
  <c r="BE2" i="17"/>
  <c r="BD37" i="17"/>
  <c r="BD36" i="17"/>
  <c r="BD35" i="17"/>
  <c r="BD31" i="17"/>
  <c r="BE31" i="17" s="1"/>
  <c r="BC31" i="17"/>
  <c r="BD30" i="17"/>
  <c r="BE30" i="17" s="1"/>
  <c r="BC36" i="17" s="1"/>
  <c r="BC30" i="17"/>
  <c r="BC19" i="17"/>
  <c r="BE19" i="17" s="1"/>
  <c r="BD18" i="17"/>
  <c r="BC18" i="17"/>
  <c r="BE18" i="17" s="1"/>
  <c r="BE16" i="17"/>
  <c r="BC16" i="17"/>
  <c r="BC15" i="17"/>
  <c r="BE15" i="17" s="1"/>
  <c r="BD12" i="17"/>
  <c r="BC12" i="17"/>
  <c r="BC13" i="17" s="1"/>
  <c r="BE13" i="17" s="1"/>
  <c r="BE8" i="17"/>
  <c r="BC29" i="17"/>
  <c r="BE29" i="17" s="1"/>
  <c r="E19" i="6"/>
  <c r="F19" i="6"/>
  <c r="C19" i="6"/>
  <c r="D19" i="7"/>
  <c r="E19" i="7"/>
  <c r="D19" i="8"/>
  <c r="E19" i="8"/>
  <c r="R16" i="1"/>
  <c r="S16" i="1"/>
  <c r="T16" i="1"/>
  <c r="U16" i="1"/>
  <c r="V16" i="1"/>
  <c r="V15" i="1"/>
  <c r="U15" i="1"/>
  <c r="T15" i="1"/>
  <c r="S15" i="1"/>
  <c r="R15" i="1"/>
  <c r="Q15" i="1"/>
  <c r="P15" i="1"/>
  <c r="V13" i="1"/>
  <c r="U13" i="1"/>
  <c r="T13" i="1"/>
  <c r="S13" i="1"/>
  <c r="C18" i="5"/>
  <c r="D18" i="5"/>
  <c r="E18" i="5"/>
  <c r="C17" i="5"/>
  <c r="V12" i="1"/>
  <c r="U12" i="1"/>
  <c r="T12" i="1"/>
  <c r="S12" i="1"/>
  <c r="C19" i="10"/>
  <c r="D19" i="10" s="1"/>
  <c r="E68" i="17"/>
  <c r="B68" i="17"/>
  <c r="F58" i="17"/>
  <c r="C58" i="17"/>
  <c r="F54" i="17"/>
  <c r="C54" i="17"/>
  <c r="F51" i="17"/>
  <c r="E71" i="17" s="1"/>
  <c r="AZ37" i="17"/>
  <c r="AV37" i="17"/>
  <c r="AR37" i="17"/>
  <c r="AN37" i="17"/>
  <c r="AJ37" i="17"/>
  <c r="AF37" i="17"/>
  <c r="AB37" i="17"/>
  <c r="X37" i="17"/>
  <c r="T37" i="17"/>
  <c r="P37" i="17"/>
  <c r="L37" i="17"/>
  <c r="H37" i="17"/>
  <c r="D37" i="17"/>
  <c r="C37" i="17"/>
  <c r="E37" i="17" s="1"/>
  <c r="AZ36" i="17"/>
  <c r="AV36" i="17"/>
  <c r="AR36" i="17"/>
  <c r="AN36" i="17"/>
  <c r="AJ36" i="17"/>
  <c r="AF36" i="17"/>
  <c r="AB36" i="17"/>
  <c r="X36" i="17"/>
  <c r="T36" i="17"/>
  <c r="P36" i="17"/>
  <c r="L36" i="17"/>
  <c r="H36" i="17"/>
  <c r="AZ35" i="17"/>
  <c r="AV35" i="17"/>
  <c r="AR35" i="17"/>
  <c r="AN35" i="17"/>
  <c r="AJ35" i="17"/>
  <c r="AF35" i="17"/>
  <c r="AB35" i="17"/>
  <c r="X35" i="17"/>
  <c r="T35" i="17"/>
  <c r="P35" i="17"/>
  <c r="L35" i="17"/>
  <c r="H35" i="17"/>
  <c r="W32" i="17"/>
  <c r="Y32" i="17" s="1"/>
  <c r="S32" i="17"/>
  <c r="U32" i="17" s="1"/>
  <c r="Q32" i="17"/>
  <c r="O32" i="17"/>
  <c r="M32" i="17"/>
  <c r="K32" i="17"/>
  <c r="I32" i="17"/>
  <c r="G32" i="17"/>
  <c r="E32" i="17"/>
  <c r="AZ31" i="17"/>
  <c r="AY31" i="17"/>
  <c r="AU31" i="17"/>
  <c r="AN31" i="17"/>
  <c r="AI31" i="17"/>
  <c r="AK31" i="17" s="1"/>
  <c r="AB31" i="17"/>
  <c r="T31" i="17"/>
  <c r="P31" i="17"/>
  <c r="O31" i="17"/>
  <c r="Q31" i="17" s="1"/>
  <c r="L31" i="17"/>
  <c r="H31" i="17"/>
  <c r="D31" i="17"/>
  <c r="E31" i="17" s="1"/>
  <c r="AZ30" i="17"/>
  <c r="AY30" i="17"/>
  <c r="AN30" i="17"/>
  <c r="AJ30" i="17"/>
  <c r="AI30" i="17"/>
  <c r="AK30" i="17" s="1"/>
  <c r="AI36" i="17" s="1"/>
  <c r="AG30" i="17"/>
  <c r="AE36" i="17" s="1"/>
  <c r="AG36" i="17" s="1"/>
  <c r="AB30" i="17"/>
  <c r="T30" i="17"/>
  <c r="S30" i="17"/>
  <c r="U30" i="17" s="1"/>
  <c r="S36" i="17" s="1"/>
  <c r="U36" i="17" s="1"/>
  <c r="P30" i="17"/>
  <c r="L30" i="17"/>
  <c r="H30" i="17"/>
  <c r="D30" i="17"/>
  <c r="E30" i="17" s="1"/>
  <c r="C36" i="17" s="1"/>
  <c r="W29" i="17"/>
  <c r="Y29" i="17" s="1"/>
  <c r="S29" i="17"/>
  <c r="U29" i="17" s="1"/>
  <c r="O29" i="17"/>
  <c r="Q29" i="17" s="1"/>
  <c r="K29" i="17"/>
  <c r="M29" i="17" s="1"/>
  <c r="I29" i="17"/>
  <c r="G29" i="17"/>
  <c r="E29" i="17"/>
  <c r="E27" i="17"/>
  <c r="E25" i="17"/>
  <c r="AE30" i="17" s="1"/>
  <c r="W19" i="17"/>
  <c r="Y19" i="17" s="1"/>
  <c r="U19" i="17"/>
  <c r="S19" i="17"/>
  <c r="Q19" i="17"/>
  <c r="O19" i="17"/>
  <c r="M19" i="17"/>
  <c r="K19" i="17"/>
  <c r="I19" i="17"/>
  <c r="G19" i="17"/>
  <c r="AZ18" i="17"/>
  <c r="AV18" i="17"/>
  <c r="AR18" i="17"/>
  <c r="AN18" i="17"/>
  <c r="AJ18" i="17"/>
  <c r="AF18" i="17"/>
  <c r="AB18" i="17"/>
  <c r="X18" i="17"/>
  <c r="W18" i="17"/>
  <c r="Y18" i="17" s="1"/>
  <c r="U18" i="17"/>
  <c r="T18" i="17"/>
  <c r="S18" i="17"/>
  <c r="Q18" i="17"/>
  <c r="P18" i="17"/>
  <c r="O18" i="17"/>
  <c r="M18" i="17"/>
  <c r="L18" i="17"/>
  <c r="K18" i="17"/>
  <c r="H18" i="17"/>
  <c r="G18" i="17"/>
  <c r="I18" i="17" s="1"/>
  <c r="D18" i="17"/>
  <c r="W17" i="17"/>
  <c r="Y17" i="17" s="1"/>
  <c r="S17" i="17"/>
  <c r="U17" i="17" s="1"/>
  <c r="O17" i="17"/>
  <c r="Q17" i="17" s="1"/>
  <c r="K17" i="17"/>
  <c r="M17" i="17" s="1"/>
  <c r="I17" i="17"/>
  <c r="G17" i="17"/>
  <c r="W16" i="17"/>
  <c r="Y16" i="17" s="1"/>
  <c r="S16" i="17"/>
  <c r="U16" i="17" s="1"/>
  <c r="O16" i="17"/>
  <c r="Q16" i="17" s="1"/>
  <c r="K16" i="17"/>
  <c r="M16" i="17" s="1"/>
  <c r="G16" i="17"/>
  <c r="I16" i="17" s="1"/>
  <c r="W15" i="17"/>
  <c r="Y15" i="17" s="1"/>
  <c r="U15" i="17"/>
  <c r="S15" i="17"/>
  <c r="O15" i="17"/>
  <c r="Q15" i="17" s="1"/>
  <c r="K15" i="17"/>
  <c r="M15" i="17" s="1"/>
  <c r="G15" i="17"/>
  <c r="I15" i="17" s="1"/>
  <c r="Y14" i="17"/>
  <c r="W14" i="17"/>
  <c r="S14" i="17"/>
  <c r="U14" i="17" s="1"/>
  <c r="O14" i="17"/>
  <c r="Q14" i="17" s="1"/>
  <c r="K14" i="17"/>
  <c r="M14" i="17" s="1"/>
  <c r="G14" i="17"/>
  <c r="I14" i="17" s="1"/>
  <c r="W13" i="17"/>
  <c r="Y13" i="17" s="1"/>
  <c r="S13" i="17"/>
  <c r="U13" i="17" s="1"/>
  <c r="K13" i="17"/>
  <c r="M13" i="17" s="1"/>
  <c r="AZ12" i="17"/>
  <c r="AV12" i="17"/>
  <c r="AR12" i="17"/>
  <c r="AN12" i="17"/>
  <c r="AJ12" i="17"/>
  <c r="AF12" i="17"/>
  <c r="AB12" i="17"/>
  <c r="Y12" i="17"/>
  <c r="X12" i="17"/>
  <c r="W12" i="17"/>
  <c r="T12" i="17"/>
  <c r="S12" i="17"/>
  <c r="U12" i="17" s="1"/>
  <c r="P12" i="17"/>
  <c r="O12" i="17"/>
  <c r="O13" i="17" s="1"/>
  <c r="Q13" i="17" s="1"/>
  <c r="L12" i="17"/>
  <c r="K12" i="17"/>
  <c r="M12" i="17" s="1"/>
  <c r="H12" i="17"/>
  <c r="G12" i="17"/>
  <c r="I12" i="17" s="1"/>
  <c r="D12" i="17"/>
  <c r="W10" i="17"/>
  <c r="Y10" i="17" s="1"/>
  <c r="Y9" i="17" s="1"/>
  <c r="Y8" i="17"/>
  <c r="U8" i="17"/>
  <c r="Q8" i="17"/>
  <c r="M8" i="17"/>
  <c r="I8" i="17"/>
  <c r="G10" i="17" s="1"/>
  <c r="I10" i="17" s="1"/>
  <c r="AW3" i="17"/>
  <c r="AV30" i="17" s="1"/>
  <c r="AS3" i="17"/>
  <c r="AR31" i="17" s="1"/>
  <c r="AK3" i="17"/>
  <c r="AJ31" i="17" s="1"/>
  <c r="AG3" i="17"/>
  <c r="AF30" i="17" s="1"/>
  <c r="Y3" i="17"/>
  <c r="C18" i="6"/>
  <c r="E18" i="6"/>
  <c r="F18" i="6"/>
  <c r="D18" i="7"/>
  <c r="E18" i="7"/>
  <c r="C18" i="7"/>
  <c r="T6" i="5"/>
  <c r="D17" i="7"/>
  <c r="E17" i="7"/>
  <c r="R12" i="1"/>
  <c r="R13" i="1"/>
  <c r="R14" i="1"/>
  <c r="BE36" i="17" l="1"/>
  <c r="AK36" i="17"/>
  <c r="S3" i="1"/>
  <c r="BA31" i="17"/>
  <c r="BA30" i="17"/>
  <c r="AY36" i="17" s="1"/>
  <c r="BA36" i="17" s="1"/>
  <c r="BC10" i="17"/>
  <c r="BE10" i="17" s="1"/>
  <c r="BC17" i="17"/>
  <c r="BE17" i="17" s="1"/>
  <c r="BC32" i="17"/>
  <c r="BE32" i="17" s="1"/>
  <c r="BE33" i="17" s="1"/>
  <c r="BE12" i="17"/>
  <c r="BC14" i="17"/>
  <c r="BE14" i="17" s="1"/>
  <c r="R17" i="1"/>
  <c r="V14" i="1"/>
  <c r="E19" i="10"/>
  <c r="O37" i="17"/>
  <c r="Q37" i="17" s="1"/>
  <c r="AV31" i="17"/>
  <c r="AW31" i="17" s="1"/>
  <c r="F65" i="17"/>
  <c r="O10" i="17"/>
  <c r="Q10" i="17" s="1"/>
  <c r="Q9" i="17" s="1"/>
  <c r="Q27" i="17"/>
  <c r="S10" i="17"/>
  <c r="U10" i="17" s="1"/>
  <c r="U9" i="17" s="1"/>
  <c r="U27" i="17"/>
  <c r="Q12" i="17"/>
  <c r="Y27" i="17"/>
  <c r="K10" i="17"/>
  <c r="M10" i="17" s="1"/>
  <c r="M9" i="17" s="1"/>
  <c r="AQ31" i="17"/>
  <c r="AS31" i="17" s="1"/>
  <c r="AA31" i="17"/>
  <c r="AC31" i="17" s="1"/>
  <c r="K31" i="17"/>
  <c r="M31" i="17" s="1"/>
  <c r="K37" i="17" s="1"/>
  <c r="M37" i="17" s="1"/>
  <c r="E33" i="17"/>
  <c r="AM31" i="17"/>
  <c r="AO31" i="17" s="1"/>
  <c r="W31" i="17"/>
  <c r="Y31" i="17" s="1"/>
  <c r="W37" i="17" s="1"/>
  <c r="Y37" i="17" s="1"/>
  <c r="G31" i="17"/>
  <c r="I31" i="17" s="1"/>
  <c r="G37" i="17" s="1"/>
  <c r="I37" i="17" s="1"/>
  <c r="AE31" i="17"/>
  <c r="AG31" i="17" s="1"/>
  <c r="S31" i="17"/>
  <c r="U31" i="17" s="1"/>
  <c r="AR30" i="17"/>
  <c r="Q33" i="17"/>
  <c r="C72" i="17"/>
  <c r="D35" i="17" s="1"/>
  <c r="U33" i="17"/>
  <c r="U34" i="17" s="1"/>
  <c r="S37" i="17"/>
  <c r="U37" i="17" s="1"/>
  <c r="F72" i="17"/>
  <c r="D36" i="17" s="1"/>
  <c r="E36" i="17" s="1"/>
  <c r="G13" i="17"/>
  <c r="I13" i="17" s="1"/>
  <c r="C51" i="17"/>
  <c r="B71" i="17" s="1"/>
  <c r="X31" i="17"/>
  <c r="X30" i="17"/>
  <c r="AC2" i="17"/>
  <c r="AF31" i="17"/>
  <c r="C65" i="17"/>
  <c r="G30" i="17"/>
  <c r="I30" i="17" s="1"/>
  <c r="G36" i="17" s="1"/>
  <c r="I36" i="17" s="1"/>
  <c r="W30" i="17"/>
  <c r="Y30" i="17" s="1"/>
  <c r="W36" i="17" s="1"/>
  <c r="Y36" i="17" s="1"/>
  <c r="AM30" i="17"/>
  <c r="AO30" i="17" s="1"/>
  <c r="AM36" i="17" s="1"/>
  <c r="AO36" i="17" s="1"/>
  <c r="I9" i="17"/>
  <c r="K30" i="17"/>
  <c r="M30" i="17" s="1"/>
  <c r="K36" i="17" s="1"/>
  <c r="M36" i="17" s="1"/>
  <c r="AA30" i="17"/>
  <c r="AC30" i="17" s="1"/>
  <c r="AA36" i="17" s="1"/>
  <c r="AC36" i="17" s="1"/>
  <c r="AQ30" i="17"/>
  <c r="AS30" i="17" s="1"/>
  <c r="AQ36" i="17" s="1"/>
  <c r="AS36" i="17" s="1"/>
  <c r="C35" i="17"/>
  <c r="AU30" i="17"/>
  <c r="AW30" i="17" s="1"/>
  <c r="AU36" i="17" s="1"/>
  <c r="AW36" i="17" s="1"/>
  <c r="O30" i="17"/>
  <c r="Q30" i="17" s="1"/>
  <c r="O36" i="17" s="1"/>
  <c r="Q36" i="17" s="1"/>
  <c r="G22" i="15" l="1"/>
  <c r="S9" i="1"/>
  <c r="BE9" i="17"/>
  <c r="BC37" i="17"/>
  <c r="BE37" i="17" s="1"/>
  <c r="E40" i="17"/>
  <c r="S11" i="17"/>
  <c r="U11" i="17" s="1"/>
  <c r="S22" i="17"/>
  <c r="U22" i="17" s="1"/>
  <c r="S21" i="17"/>
  <c r="U21" i="17" s="1"/>
  <c r="S20" i="17"/>
  <c r="U20" i="17" s="1"/>
  <c r="I27" i="17"/>
  <c r="O22" i="17"/>
  <c r="Q22" i="17" s="1"/>
  <c r="O21" i="17"/>
  <c r="Q21" i="17" s="1"/>
  <c r="O20" i="17"/>
  <c r="Q20" i="17" s="1"/>
  <c r="O11" i="17"/>
  <c r="Q11" i="17" s="1"/>
  <c r="O24" i="17" s="1"/>
  <c r="Q24" i="17" s="1"/>
  <c r="Q25" i="17" s="1"/>
  <c r="Y33" i="17"/>
  <c r="Y34" i="17" s="1"/>
  <c r="M33" i="17"/>
  <c r="M34" i="17" s="1"/>
  <c r="Q23" i="17"/>
  <c r="AA18" i="17"/>
  <c r="AC18" i="17" s="1"/>
  <c r="AA12" i="17"/>
  <c r="AA32" i="17"/>
  <c r="AC32" i="17" s="1"/>
  <c r="AA19" i="17"/>
  <c r="AC19" i="17" s="1"/>
  <c r="AA15" i="17"/>
  <c r="AC15" i="17" s="1"/>
  <c r="AA29" i="17"/>
  <c r="AC29" i="17" s="1"/>
  <c r="AA16" i="17"/>
  <c r="AC16" i="17" s="1"/>
  <c r="AA14" i="17"/>
  <c r="AC14" i="17" s="1"/>
  <c r="AC8" i="17"/>
  <c r="AG2" i="17"/>
  <c r="AA17" i="17"/>
  <c r="AC17" i="17" s="1"/>
  <c r="I33" i="17"/>
  <c r="I34" i="17" s="1"/>
  <c r="E35" i="17"/>
  <c r="E38" i="17" s="1"/>
  <c r="W21" i="17"/>
  <c r="Y21" i="17" s="1"/>
  <c r="W11" i="17"/>
  <c r="Y11" i="17" s="1"/>
  <c r="W20" i="17"/>
  <c r="Y20" i="17" s="1"/>
  <c r="W22" i="17"/>
  <c r="Y22" i="17" s="1"/>
  <c r="M27" i="17"/>
  <c r="C18" i="10"/>
  <c r="E18" i="10"/>
  <c r="D16" i="7"/>
  <c r="D17" i="5"/>
  <c r="E17" i="5"/>
  <c r="S6" i="5"/>
  <c r="R6" i="5"/>
  <c r="E17" i="6"/>
  <c r="F17" i="6"/>
  <c r="C17" i="6"/>
  <c r="D18" i="8"/>
  <c r="E18" i="8"/>
  <c r="C17" i="10"/>
  <c r="BE27" i="17" l="1"/>
  <c r="R25" i="17"/>
  <c r="O35" i="17"/>
  <c r="Q35" i="17" s="1"/>
  <c r="Q38" i="17" s="1"/>
  <c r="R38" i="17" s="1"/>
  <c r="AG8" i="17"/>
  <c r="AE32" i="17"/>
  <c r="AG32" i="17" s="1"/>
  <c r="AE15" i="17"/>
  <c r="AG15" i="17" s="1"/>
  <c r="AE29" i="17"/>
  <c r="AG29" i="17" s="1"/>
  <c r="AE19" i="17"/>
  <c r="AG19" i="17" s="1"/>
  <c r="AE12" i="17"/>
  <c r="AE18" i="17"/>
  <c r="AG18" i="17" s="1"/>
  <c r="AE16" i="17"/>
  <c r="AG16" i="17" s="1"/>
  <c r="AE14" i="17"/>
  <c r="AG14" i="17" s="1"/>
  <c r="AK2" i="17"/>
  <c r="AE17" i="17"/>
  <c r="AG17" i="17" s="1"/>
  <c r="U23" i="17"/>
  <c r="S24" i="17" s="1"/>
  <c r="U24" i="17" s="1"/>
  <c r="U25" i="17" s="1"/>
  <c r="K22" i="17"/>
  <c r="M22" i="17" s="1"/>
  <c r="K21" i="17"/>
  <c r="M21" i="17" s="1"/>
  <c r="K20" i="17"/>
  <c r="M20" i="17" s="1"/>
  <c r="K11" i="17"/>
  <c r="M11" i="17" s="1"/>
  <c r="AC27" i="17"/>
  <c r="AA10" i="17"/>
  <c r="AC10" i="17" s="1"/>
  <c r="AC9" i="17"/>
  <c r="Q34" i="17"/>
  <c r="AA37" i="17"/>
  <c r="AC37" i="17" s="1"/>
  <c r="AC33" i="17"/>
  <c r="AC34" i="17" s="1"/>
  <c r="Y23" i="17"/>
  <c r="W24" i="17"/>
  <c r="Y24" i="17" s="1"/>
  <c r="Y25" i="17" s="1"/>
  <c r="G11" i="17"/>
  <c r="I11" i="17" s="1"/>
  <c r="G22" i="17"/>
  <c r="I22" i="17" s="1"/>
  <c r="G20" i="17"/>
  <c r="I20" i="17" s="1"/>
  <c r="G21" i="17"/>
  <c r="I21" i="17" s="1"/>
  <c r="AC12" i="17"/>
  <c r="AA13" i="17"/>
  <c r="AC13" i="17" s="1"/>
  <c r="D18" i="10"/>
  <c r="U14" i="1" s="1"/>
  <c r="E16" i="7"/>
  <c r="Q40" i="17" l="1"/>
  <c r="BC22" i="17"/>
  <c r="BE22" i="17" s="1"/>
  <c r="BC11" i="17"/>
  <c r="BE11" i="17" s="1"/>
  <c r="BC21" i="17"/>
  <c r="BE21" i="17" s="1"/>
  <c r="BC20" i="17"/>
  <c r="BE20" i="17" s="1"/>
  <c r="W35" i="17"/>
  <c r="Y35" i="17" s="1"/>
  <c r="Y38" i="17" s="1"/>
  <c r="Y40" i="17" s="1"/>
  <c r="S35" i="17"/>
  <c r="U35" i="17" s="1"/>
  <c r="U38" i="17" s="1"/>
  <c r="U40" i="17" s="1"/>
  <c r="V25" i="17"/>
  <c r="I23" i="17"/>
  <c r="G24" i="17" s="1"/>
  <c r="I24" i="17" s="1"/>
  <c r="AA22" i="17"/>
  <c r="AC22" i="17" s="1"/>
  <c r="AA21" i="17"/>
  <c r="AC21" i="17" s="1"/>
  <c r="AA20" i="17"/>
  <c r="AC20" i="17" s="1"/>
  <c r="AA11" i="17"/>
  <c r="AC11" i="17" s="1"/>
  <c r="M23" i="17"/>
  <c r="K24" i="17"/>
  <c r="M24" i="17" s="1"/>
  <c r="M25" i="17"/>
  <c r="AE37" i="17"/>
  <c r="AG37" i="17" s="1"/>
  <c r="AG33" i="17"/>
  <c r="AG34" i="17" s="1"/>
  <c r="AE10" i="17"/>
  <c r="AG10" i="17" s="1"/>
  <c r="AG9" i="17" s="1"/>
  <c r="Q44" i="17"/>
  <c r="AI32" i="17"/>
  <c r="AK32" i="17" s="1"/>
  <c r="AI19" i="17"/>
  <c r="AK19" i="17" s="1"/>
  <c r="AI29" i="17"/>
  <c r="AK29" i="17" s="1"/>
  <c r="AI18" i="17"/>
  <c r="AK18" i="17" s="1"/>
  <c r="AI17" i="17"/>
  <c r="AK17" i="17" s="1"/>
  <c r="AI15" i="17"/>
  <c r="AK15" i="17" s="1"/>
  <c r="AI14" i="17"/>
  <c r="AK14" i="17" s="1"/>
  <c r="AK8" i="17"/>
  <c r="AO2" i="17"/>
  <c r="AI16" i="17"/>
  <c r="AK16" i="17" s="1"/>
  <c r="AI12" i="17"/>
  <c r="AG12" i="17"/>
  <c r="AE13" i="17"/>
  <c r="AG13" i="17" s="1"/>
  <c r="V17" i="1"/>
  <c r="T14" i="1"/>
  <c r="D17" i="10"/>
  <c r="E17" i="10"/>
  <c r="C16" i="10"/>
  <c r="Q6" i="5"/>
  <c r="D16" i="5"/>
  <c r="E16" i="5"/>
  <c r="E16" i="6"/>
  <c r="F16" i="6"/>
  <c r="C16" i="6"/>
  <c r="D17" i="8"/>
  <c r="E17" i="8"/>
  <c r="C4" i="6"/>
  <c r="C5" i="6"/>
  <c r="C6" i="6"/>
  <c r="C7" i="6"/>
  <c r="C8" i="6"/>
  <c r="C9" i="6"/>
  <c r="C10" i="6"/>
  <c r="C11" i="6"/>
  <c r="C12" i="6"/>
  <c r="C13" i="6"/>
  <c r="C14" i="6"/>
  <c r="C15" i="6"/>
  <c r="E15" i="6"/>
  <c r="F15" i="6"/>
  <c r="BE23" i="17" l="1"/>
  <c r="BC24" i="17" s="1"/>
  <c r="BE24" i="17" s="1"/>
  <c r="BE25" i="17" s="1"/>
  <c r="R7" i="1"/>
  <c r="R4" i="1"/>
  <c r="R5" i="1"/>
  <c r="R3" i="1"/>
  <c r="R6" i="1"/>
  <c r="R8" i="1"/>
  <c r="Y44" i="17"/>
  <c r="Y42" i="17"/>
  <c r="I25" i="17"/>
  <c r="AI10" i="17"/>
  <c r="AK10" i="17" s="1"/>
  <c r="AK9" i="17" s="1"/>
  <c r="U42" i="17"/>
  <c r="U44" i="17"/>
  <c r="K35" i="17"/>
  <c r="M35" i="17" s="1"/>
  <c r="M38" i="17" s="1"/>
  <c r="M40" i="17" s="1"/>
  <c r="AM32" i="17"/>
  <c r="AO32" i="17" s="1"/>
  <c r="AM19" i="17"/>
  <c r="AO19" i="17" s="1"/>
  <c r="AM17" i="17"/>
  <c r="AO17" i="17" s="1"/>
  <c r="AM16" i="17"/>
  <c r="AO16" i="17" s="1"/>
  <c r="AM15" i="17"/>
  <c r="AO15" i="17" s="1"/>
  <c r="AM14" i="17"/>
  <c r="AO14" i="17" s="1"/>
  <c r="AM29" i="17"/>
  <c r="AO29" i="17" s="1"/>
  <c r="AO8" i="17"/>
  <c r="AS2" i="17"/>
  <c r="AM18" i="17"/>
  <c r="AO18" i="17" s="1"/>
  <c r="AM12" i="17"/>
  <c r="AI37" i="17"/>
  <c r="AK37" i="17" s="1"/>
  <c r="AK33" i="17"/>
  <c r="AK34" i="17" s="1"/>
  <c r="AC23" i="17"/>
  <c r="AA24" i="17" s="1"/>
  <c r="AC24" i="17" s="1"/>
  <c r="AG27" i="17"/>
  <c r="AK12" i="17"/>
  <c r="AI13" i="17"/>
  <c r="AK13" i="17" s="1"/>
  <c r="U17" i="1"/>
  <c r="BC35" i="17" l="1"/>
  <c r="BE35" i="17" s="1"/>
  <c r="BE38" i="17" s="1"/>
  <c r="BE40" i="17" s="1"/>
  <c r="M44" i="17"/>
  <c r="Q42" i="17"/>
  <c r="AK27" i="17"/>
  <c r="AM37" i="17"/>
  <c r="AO37" i="17" s="1"/>
  <c r="AO33" i="17"/>
  <c r="AO34" i="17" s="1"/>
  <c r="AE11" i="17"/>
  <c r="AG11" i="17" s="1"/>
  <c r="AE20" i="17"/>
  <c r="AG20" i="17" s="1"/>
  <c r="AE21" i="17"/>
  <c r="AG21" i="17" s="1"/>
  <c r="AE22" i="17"/>
  <c r="AG22" i="17" s="1"/>
  <c r="G35" i="17"/>
  <c r="I35" i="17" s="1"/>
  <c r="I38" i="17" s="1"/>
  <c r="I40" i="17" s="1"/>
  <c r="AQ18" i="17"/>
  <c r="AS18" i="17" s="1"/>
  <c r="AQ12" i="17"/>
  <c r="AQ29" i="17"/>
  <c r="AS29" i="17" s="1"/>
  <c r="AQ17" i="17"/>
  <c r="AS17" i="17" s="1"/>
  <c r="AS8" i="17"/>
  <c r="AQ15" i="17"/>
  <c r="AS15" i="17" s="1"/>
  <c r="AW2" i="17"/>
  <c r="AQ32" i="17"/>
  <c r="AS32" i="17" s="1"/>
  <c r="AQ16" i="17"/>
  <c r="AS16" i="17" s="1"/>
  <c r="AQ14" i="17"/>
  <c r="AS14" i="17" s="1"/>
  <c r="AQ19" i="17"/>
  <c r="AS19" i="17" s="1"/>
  <c r="AM13" i="17"/>
  <c r="AO13" i="17" s="1"/>
  <c r="AO12" i="17"/>
  <c r="AC25" i="17"/>
  <c r="AM10" i="17"/>
  <c r="AO10" i="17" s="1"/>
  <c r="AO27" i="17" s="1"/>
  <c r="AO9" i="17"/>
  <c r="Q4" i="1"/>
  <c r="Q6" i="1"/>
  <c r="Q8" i="1"/>
  <c r="Q3" i="1"/>
  <c r="Q9" i="1" s="1"/>
  <c r="Q5" i="1"/>
  <c r="Q7" i="1"/>
  <c r="BE44" i="17" l="1"/>
  <c r="I44" i="17"/>
  <c r="I42" i="17"/>
  <c r="M42" i="17"/>
  <c r="AM22" i="17"/>
  <c r="AO22" i="17" s="1"/>
  <c r="AM21" i="17"/>
  <c r="AO21" i="17" s="1"/>
  <c r="AM20" i="17"/>
  <c r="AO20" i="17" s="1"/>
  <c r="AM11" i="17"/>
  <c r="AO11" i="17" s="1"/>
  <c r="AO23" i="17" s="1"/>
  <c r="AG23" i="17"/>
  <c r="AE24" i="17" s="1"/>
  <c r="AG24" i="17" s="1"/>
  <c r="AQ37" i="17"/>
  <c r="AS37" i="17" s="1"/>
  <c r="AS33" i="17"/>
  <c r="AS34" i="17" s="1"/>
  <c r="AA35" i="17"/>
  <c r="AC35" i="17" s="1"/>
  <c r="AC38" i="17" s="1"/>
  <c r="AC40" i="17" s="1"/>
  <c r="AS12" i="17"/>
  <c r="AQ13" i="17"/>
  <c r="AS13" i="17" s="1"/>
  <c r="BA2" i="17"/>
  <c r="AU29" i="17"/>
  <c r="AW29" i="17" s="1"/>
  <c r="AU12" i="17"/>
  <c r="AW8" i="17"/>
  <c r="AU32" i="17"/>
  <c r="AW32" i="17" s="1"/>
  <c r="AU14" i="17"/>
  <c r="AW14" i="17" s="1"/>
  <c r="AU15" i="17"/>
  <c r="AW15" i="17" s="1"/>
  <c r="AU19" i="17"/>
  <c r="AW19" i="17" s="1"/>
  <c r="AU18" i="17"/>
  <c r="AW18" i="17" s="1"/>
  <c r="AU17" i="17"/>
  <c r="AW17" i="17" s="1"/>
  <c r="AU16" i="17"/>
  <c r="AW16" i="17" s="1"/>
  <c r="AI22" i="17"/>
  <c r="AK22" i="17" s="1"/>
  <c r="AI21" i="17"/>
  <c r="AK21" i="17" s="1"/>
  <c r="AI20" i="17"/>
  <c r="AK20" i="17" s="1"/>
  <c r="AI11" i="17"/>
  <c r="AK11" i="17" s="1"/>
  <c r="AQ10" i="17"/>
  <c r="AS10" i="17" s="1"/>
  <c r="AS9" i="17" s="1"/>
  <c r="G28" i="15"/>
  <c r="AC44" i="17" l="1"/>
  <c r="AC42" i="17"/>
  <c r="AG25" i="17"/>
  <c r="AW27" i="17"/>
  <c r="AW9" i="17"/>
  <c r="AU10" i="17"/>
  <c r="AW10" i="17" s="1"/>
  <c r="AW33" i="17"/>
  <c r="AW34" i="17" s="1"/>
  <c r="AU37" i="17"/>
  <c r="AW37" i="17" s="1"/>
  <c r="AY32" i="17"/>
  <c r="BA32" i="17" s="1"/>
  <c r="AY19" i="17"/>
  <c r="BA19" i="17" s="1"/>
  <c r="AY18" i="17"/>
  <c r="BA18" i="17" s="1"/>
  <c r="AY16" i="17"/>
  <c r="BA16" i="17" s="1"/>
  <c r="AY29" i="17"/>
  <c r="BA29" i="17" s="1"/>
  <c r="AY14" i="17"/>
  <c r="BA14" i="17" s="1"/>
  <c r="AY12" i="17"/>
  <c r="AY17" i="17"/>
  <c r="BA17" i="17" s="1"/>
  <c r="BA8" i="17"/>
  <c r="AY15" i="17"/>
  <c r="BA15" i="17" s="1"/>
  <c r="AS27" i="17"/>
  <c r="AW12" i="17"/>
  <c r="AU13" i="17"/>
  <c r="AW13" i="17" s="1"/>
  <c r="AK23" i="17"/>
  <c r="AI24" i="17" s="1"/>
  <c r="AK24" i="17" s="1"/>
  <c r="AM24" i="17"/>
  <c r="AO24" i="17" s="1"/>
  <c r="AO25" i="17" s="1"/>
  <c r="D16" i="10"/>
  <c r="D16" i="8"/>
  <c r="E16" i="8"/>
  <c r="S14" i="1"/>
  <c r="Q13" i="1"/>
  <c r="E16" i="10"/>
  <c r="D15" i="5"/>
  <c r="E15" i="5"/>
  <c r="D15" i="7"/>
  <c r="D15" i="8"/>
  <c r="E15" i="8"/>
  <c r="AM35" i="17" l="1"/>
  <c r="AO35" i="17" s="1"/>
  <c r="AO38" i="17" s="1"/>
  <c r="AO40" i="17" s="1"/>
  <c r="AY10" i="17"/>
  <c r="BA10" i="17" s="1"/>
  <c r="BA12" i="17"/>
  <c r="AY13" i="17"/>
  <c r="BA13" i="17" s="1"/>
  <c r="AE35" i="17"/>
  <c r="AG35" i="17" s="1"/>
  <c r="AG38" i="17" s="1"/>
  <c r="AG40" i="17" s="1"/>
  <c r="AK25" i="17"/>
  <c r="AU20" i="17"/>
  <c r="AW20" i="17" s="1"/>
  <c r="AU22" i="17"/>
  <c r="AW22" i="17" s="1"/>
  <c r="AU21" i="17"/>
  <c r="AW21" i="17" s="1"/>
  <c r="AU11" i="17"/>
  <c r="AW11" i="17" s="1"/>
  <c r="AW23" i="17" s="1"/>
  <c r="BA33" i="17"/>
  <c r="BE34" i="17" s="1"/>
  <c r="AY37" i="17"/>
  <c r="BA37" i="17" s="1"/>
  <c r="AQ11" i="17"/>
  <c r="AS11" i="17" s="1"/>
  <c r="AQ20" i="17"/>
  <c r="AS20" i="17" s="1"/>
  <c r="AQ21" i="17"/>
  <c r="AS21" i="17" s="1"/>
  <c r="AQ22" i="17"/>
  <c r="AS22" i="17" s="1"/>
  <c r="E15" i="7"/>
  <c r="C13" i="5"/>
  <c r="P13" i="1" s="1"/>
  <c r="P6" i="5"/>
  <c r="E13" i="6"/>
  <c r="F13" i="6"/>
  <c r="E14" i="6"/>
  <c r="F14" i="6"/>
  <c r="D14" i="7"/>
  <c r="Q12" i="1"/>
  <c r="D14" i="8"/>
  <c r="E14" i="8"/>
  <c r="AG44" i="17" l="1"/>
  <c r="AG42" i="17"/>
  <c r="AO44" i="17"/>
  <c r="AU24" i="17"/>
  <c r="AW24" i="17" s="1"/>
  <c r="BA34" i="17"/>
  <c r="BB33" i="17"/>
  <c r="BA9" i="17"/>
  <c r="AI35" i="17"/>
  <c r="AK35" i="17" s="1"/>
  <c r="AK38" i="17" s="1"/>
  <c r="AK40" i="17" s="1"/>
  <c r="AW25" i="17"/>
  <c r="AS23" i="17"/>
  <c r="AP25" i="17"/>
  <c r="E14" i="7"/>
  <c r="O13" i="1"/>
  <c r="P12" i="1"/>
  <c r="AK44" i="17" l="1"/>
  <c r="AK42" i="17"/>
  <c r="AO42" i="17"/>
  <c r="AS25" i="17"/>
  <c r="BA27" i="17"/>
  <c r="AU35" i="17"/>
  <c r="AW35" i="17" s="1"/>
  <c r="AW38" i="17" s="1"/>
  <c r="AW40" i="17" s="1"/>
  <c r="AQ24" i="17"/>
  <c r="AS24" i="17" s="1"/>
  <c r="D13" i="7"/>
  <c r="E13" i="7"/>
  <c r="D13" i="8"/>
  <c r="E13" i="8"/>
  <c r="AQ35" i="17" l="1"/>
  <c r="AS35" i="17" s="1"/>
  <c r="AS38" i="17" s="1"/>
  <c r="AS40" i="17" s="1"/>
  <c r="AW44" i="17"/>
  <c r="AY22" i="17"/>
  <c r="BA22" i="17" s="1"/>
  <c r="AY21" i="17"/>
  <c r="BA21" i="17" s="1"/>
  <c r="AY20" i="17"/>
  <c r="BA20" i="17" s="1"/>
  <c r="AY11" i="17"/>
  <c r="BA11" i="17" s="1"/>
  <c r="E12" i="7"/>
  <c r="O12" i="1"/>
  <c r="N15" i="1"/>
  <c r="M15" i="1"/>
  <c r="P16" i="1"/>
  <c r="Q16" i="1" s="1"/>
  <c r="K12" i="1"/>
  <c r="J12" i="1"/>
  <c r="C11" i="5"/>
  <c r="C10" i="5"/>
  <c r="AS44" i="17" l="1"/>
  <c r="AS42" i="17"/>
  <c r="AW42" i="17"/>
  <c r="BA23" i="17"/>
  <c r="BA25" i="17" s="1"/>
  <c r="AY24" i="17"/>
  <c r="BA24" i="17" s="1"/>
  <c r="N13" i="1"/>
  <c r="D12" i="7"/>
  <c r="BB25" i="17" l="1"/>
  <c r="AY35" i="17"/>
  <c r="BA35" i="17" s="1"/>
  <c r="BA38" i="17" s="1"/>
  <c r="BB38" i="17" s="1"/>
  <c r="M13" i="1"/>
  <c r="M12" i="1"/>
  <c r="D12" i="6"/>
  <c r="N6" i="5"/>
  <c r="O6" i="5"/>
  <c r="D12" i="8"/>
  <c r="E12" i="8"/>
  <c r="BA40" i="17" l="1"/>
  <c r="BE42" i="17" s="1"/>
  <c r="F12" i="6"/>
  <c r="O15" i="1"/>
  <c r="D11" i="7"/>
  <c r="E11" i="7"/>
  <c r="N12" i="1"/>
  <c r="E12" i="6"/>
  <c r="M6" i="5"/>
  <c r="BA44" i="17" l="1"/>
  <c r="BA42" i="17"/>
  <c r="BB40" i="17"/>
  <c r="I6" i="5"/>
  <c r="H6" i="5"/>
  <c r="N16" i="1" l="1"/>
  <c r="L12" i="1"/>
  <c r="C9" i="5"/>
  <c r="L13" i="1" s="1"/>
  <c r="L6" i="5"/>
  <c r="D10" i="7" l="1"/>
  <c r="E10" i="7"/>
  <c r="D11" i="8"/>
  <c r="E11" i="8"/>
  <c r="C8" i="5" l="1"/>
  <c r="K6" i="5" l="1"/>
  <c r="J6" i="5"/>
  <c r="M16" i="1" l="1"/>
  <c r="K13" i="1"/>
  <c r="D10" i="8"/>
  <c r="E10" i="8"/>
  <c r="E10" i="6" l="1"/>
  <c r="F10" i="6"/>
  <c r="E11" i="6" l="1"/>
  <c r="F11" i="6"/>
  <c r="L16" i="1"/>
  <c r="D9" i="8" l="1"/>
  <c r="E9" i="8"/>
  <c r="L15" i="1" l="1"/>
  <c r="K15" i="1"/>
  <c r="J15" i="1"/>
  <c r="I13" i="1"/>
  <c r="C7" i="5"/>
  <c r="E9" i="6"/>
  <c r="F9" i="6"/>
  <c r="D9" i="7"/>
  <c r="J13" i="1" l="1"/>
  <c r="E9" i="7"/>
  <c r="I15" i="1"/>
  <c r="H15" i="1"/>
  <c r="K16" i="1" l="1"/>
  <c r="J16" i="1"/>
  <c r="E7" i="6"/>
  <c r="F7" i="6"/>
  <c r="E8" i="6"/>
  <c r="F8" i="6"/>
  <c r="D7" i="7"/>
  <c r="E7" i="7"/>
  <c r="D8" i="7"/>
  <c r="E8" i="7"/>
  <c r="D8" i="8"/>
  <c r="E8" i="8"/>
  <c r="E6" i="7" l="1"/>
  <c r="D6" i="7"/>
  <c r="E7" i="8"/>
  <c r="D7" i="8"/>
  <c r="C5" i="5" l="1"/>
  <c r="I16" i="1" l="1"/>
  <c r="H16" i="1" l="1"/>
  <c r="H12" i="1"/>
  <c r="G16" i="1"/>
  <c r="G15" i="1"/>
  <c r="G14" i="1"/>
  <c r="G12" i="1"/>
  <c r="D6" i="8"/>
  <c r="E6" i="8"/>
  <c r="F6" i="6" l="1"/>
  <c r="F5" i="6"/>
  <c r="E6" i="6" l="1"/>
  <c r="E5" i="8"/>
  <c r="D5" i="8"/>
  <c r="E5" i="7"/>
  <c r="C5" i="10"/>
  <c r="D5" i="10" l="1"/>
  <c r="C6" i="10"/>
  <c r="C7" i="10" s="1"/>
  <c r="H14" i="1"/>
  <c r="E5" i="10"/>
  <c r="C8" i="10" l="1"/>
  <c r="J14" i="1"/>
  <c r="D7" i="10"/>
  <c r="E7" i="10"/>
  <c r="D6" i="10"/>
  <c r="E6" i="10"/>
  <c r="C9" i="10" l="1"/>
  <c r="K14" i="1"/>
  <c r="E8" i="10"/>
  <c r="D8" i="10"/>
  <c r="C4" i="5"/>
  <c r="D14" i="5" l="1"/>
  <c r="E14" i="5"/>
  <c r="D12" i="5"/>
  <c r="D13" i="5"/>
  <c r="E11" i="5"/>
  <c r="D11" i="5"/>
  <c r="E13" i="5"/>
  <c r="E12" i="5"/>
  <c r="G13" i="1"/>
  <c r="D6" i="5"/>
  <c r="D8" i="5"/>
  <c r="D7" i="5"/>
  <c r="D9" i="5"/>
  <c r="E9" i="5"/>
  <c r="E10" i="5"/>
  <c r="E8" i="5"/>
  <c r="E7" i="5"/>
  <c r="D10" i="5"/>
  <c r="C10" i="10"/>
  <c r="E9" i="10"/>
  <c r="L14" i="1"/>
  <c r="D9" i="10"/>
  <c r="H13" i="1"/>
  <c r="E5" i="5"/>
  <c r="F3" i="5"/>
  <c r="D5" i="7"/>
  <c r="T17" i="1" l="1"/>
  <c r="S17" i="1"/>
  <c r="G17" i="1"/>
  <c r="H17" i="1"/>
  <c r="D5" i="1" s="1"/>
  <c r="K17" i="1"/>
  <c r="L17" i="1"/>
  <c r="C11" i="10"/>
  <c r="C12" i="10" s="1"/>
  <c r="M14" i="1"/>
  <c r="M17" i="1" s="1"/>
  <c r="D10" i="10"/>
  <c r="E10" i="10"/>
  <c r="I17" i="1"/>
  <c r="E8" i="1" s="1"/>
  <c r="J17" i="1"/>
  <c r="F3" i="1" s="1"/>
  <c r="E6" i="5"/>
  <c r="D5" i="5"/>
  <c r="C13" i="10" l="1"/>
  <c r="D12" i="10"/>
  <c r="O14" i="1"/>
  <c r="O17" i="1" s="1"/>
  <c r="K3" i="1" s="1"/>
  <c r="E12" i="10"/>
  <c r="D8" i="1"/>
  <c r="D3" i="1"/>
  <c r="D4" i="1"/>
  <c r="D6" i="1"/>
  <c r="E7" i="1"/>
  <c r="N14" i="1"/>
  <c r="N17" i="1" s="1"/>
  <c r="E11" i="10"/>
  <c r="D11" i="10"/>
  <c r="E3" i="1"/>
  <c r="E5" i="1"/>
  <c r="E4" i="1"/>
  <c r="E6" i="1"/>
  <c r="F5" i="1"/>
  <c r="F8" i="1"/>
  <c r="F6" i="1"/>
  <c r="F7" i="1"/>
  <c r="F4" i="1"/>
  <c r="D7" i="1"/>
  <c r="E5" i="6"/>
  <c r="K4" i="1" l="1"/>
  <c r="K8" i="1"/>
  <c r="K7" i="1"/>
  <c r="K5" i="1"/>
  <c r="K6" i="1"/>
  <c r="C14" i="10"/>
  <c r="P14" i="1"/>
  <c r="P17" i="1" s="1"/>
  <c r="D13" i="10"/>
  <c r="E13" i="10"/>
  <c r="C15" i="10" l="1"/>
  <c r="D14" i="10"/>
  <c r="Q14" i="1"/>
  <c r="Q17" i="1" s="1"/>
  <c r="M3" i="1" s="1"/>
  <c r="E14" i="10"/>
  <c r="M8" i="1" l="1"/>
  <c r="M5" i="1"/>
  <c r="M4" i="1"/>
  <c r="M6" i="1"/>
  <c r="M7" i="1"/>
  <c r="D15" i="10"/>
  <c r="E15" i="10"/>
  <c r="I23" i="15" l="1"/>
  <c r="I25" i="15"/>
  <c r="I26" i="15"/>
  <c r="I27" i="15"/>
  <c r="I24" i="15"/>
  <c r="I22" i="15" l="1"/>
  <c r="I28" i="15"/>
</calcChain>
</file>

<file path=xl/sharedStrings.xml><?xml version="1.0" encoding="utf-8"?>
<sst xmlns="http://schemas.openxmlformats.org/spreadsheetml/2006/main" count="386" uniqueCount="250">
  <si>
    <t>SERVICIO Y PROVISION DE PRODUCTOS QUIMICOS</t>
  </si>
  <si>
    <t>PERIODO:</t>
  </si>
  <si>
    <t>Yacimiento Aguada del Cajón - CAPEX    Ref: Precios N° 4/2017</t>
  </si>
  <si>
    <t>Ítem</t>
  </si>
  <si>
    <t>Descripción tarifas en pesos ADC</t>
  </si>
  <si>
    <t>Variación [%] sep/oct con formula de ajuste</t>
  </si>
  <si>
    <t>Tratamientos espumantes en 5 pozos de gas (Anexo A 5)</t>
  </si>
  <si>
    <t>Tratamiento espumante en 1 pozo de gas (Anexo A 5)</t>
  </si>
  <si>
    <t>Tratamientos requeridos por ADC-1045 (Anexo A 6)</t>
  </si>
  <si>
    <t>Tratamiento de inhibición de hidratos (Anexo A 7 – aplicación durante 4 meses al año)</t>
  </si>
  <si>
    <t>Tratamientos en pozos y líneas de conducción y 4 jornadas de bombeos (Anexo A 3)</t>
  </si>
  <si>
    <t>Deshidratación de petróleo (Anexo A 4)</t>
  </si>
  <si>
    <t>Total Items</t>
  </si>
  <si>
    <t>Antonela Tear</t>
  </si>
  <si>
    <t>Rodolfo Soto</t>
  </si>
  <si>
    <t>Insp. de Contrato</t>
  </si>
  <si>
    <t>Jefe Area Sur TQ</t>
  </si>
  <si>
    <t>I</t>
  </si>
  <si>
    <t>Capex</t>
  </si>
  <si>
    <t>PECOM</t>
  </si>
  <si>
    <t>ïtem</t>
  </si>
  <si>
    <t>Descripción</t>
  </si>
  <si>
    <t>Índice</t>
  </si>
  <si>
    <t>Detalle</t>
  </si>
  <si>
    <t>Fuente</t>
  </si>
  <si>
    <t>Incidencia en Estructura de Costo</t>
  </si>
  <si>
    <t>Ajusta a</t>
  </si>
  <si>
    <t>Fecha base</t>
  </si>
  <si>
    <t>WPU06</t>
  </si>
  <si>
    <t>Producer Price Index by Commodity: Chemicals and Allied Products</t>
  </si>
  <si>
    <t>https://fred.stlouisfed.org/series/WPU06</t>
  </si>
  <si>
    <t>Productos químicos</t>
  </si>
  <si>
    <t>IPIM</t>
  </si>
  <si>
    <t>Nivel general</t>
  </si>
  <si>
    <t>https://www.indec.gob.ar/indec/web/Nivel4-Tema-3-5-32</t>
  </si>
  <si>
    <t>Inmuebles y vehículos</t>
  </si>
  <si>
    <t>MO</t>
  </si>
  <si>
    <t>Variación de sueldo testigo</t>
  </si>
  <si>
    <t xml:space="preserve"> Variación de sueldo testigo según CCT petrolero de NQN</t>
  </si>
  <si>
    <t>Mano de obra afectada al servicio</t>
  </si>
  <si>
    <t>GO</t>
  </si>
  <si>
    <t>Gasoil grado 3, precio sin impuestos Neuquén Petro Oeste</t>
  </si>
  <si>
    <t>http://res1104.se.gob.ar/consultaprecios-todos.sql.eess.php</t>
  </si>
  <si>
    <t>Combustibles, lubricantes y consumibles</t>
  </si>
  <si>
    <t>USD</t>
  </si>
  <si>
    <t>Cotización divisa, valor de venta</t>
  </si>
  <si>
    <t>https://www.bna.com.ar/Personas</t>
  </si>
  <si>
    <t>Equipos de dosificación y repuestos</t>
  </si>
  <si>
    <t>último día hábil de ene-23</t>
  </si>
  <si>
    <t>Factor de ajuste</t>
  </si>
  <si>
    <t>Aumento REM</t>
  </si>
  <si>
    <t>Aumento Sume Expte. NO REM</t>
  </si>
  <si>
    <t>$Valor</t>
  </si>
  <si>
    <t>Cantidad</t>
  </si>
  <si>
    <t>Rellenadores</t>
  </si>
  <si>
    <t>REMUNERATIVO</t>
  </si>
  <si>
    <t>Básico</t>
  </si>
  <si>
    <t>M</t>
  </si>
  <si>
    <t>Turno A, B, Y</t>
  </si>
  <si>
    <t>B</t>
  </si>
  <si>
    <t>Zona</t>
  </si>
  <si>
    <t>Cantidad de Horas Nocturnas</t>
  </si>
  <si>
    <t>Cantidad de Hs. Viaje Norm</t>
  </si>
  <si>
    <t>Cantidad de Hs. Viaje Adicionales</t>
  </si>
  <si>
    <t>Antigüedad promedio</t>
  </si>
  <si>
    <t>Bono Paz Social</t>
  </si>
  <si>
    <t>Adicional Yacimiento</t>
  </si>
  <si>
    <t>Adicional Disponibilidad</t>
  </si>
  <si>
    <t>Suplemento Asistencia y Puntualidad Prorrateable</t>
  </si>
  <si>
    <t>Cantidad de Guardias Petroleras</t>
  </si>
  <si>
    <t>Cantidad de Horas 50% Diurnas</t>
  </si>
  <si>
    <t>Cantidad de Horas 50% Nocturnas</t>
  </si>
  <si>
    <t>Feriados
Horas al 100%</t>
  </si>
  <si>
    <t>Días en Campamento</t>
  </si>
  <si>
    <t>Presentismo</t>
  </si>
  <si>
    <t>Bruto Mensual Unitario</t>
  </si>
  <si>
    <t>Sueldo Conformado base de cálculo para horas normales y extras</t>
  </si>
  <si>
    <t>NO REMUNERATIVOS</t>
  </si>
  <si>
    <t>Viandas</t>
  </si>
  <si>
    <t>AUMENTOS S/ REM</t>
  </si>
  <si>
    <t>AUMENTOS S/ NO REM</t>
  </si>
  <si>
    <t>Asignación Vianda Complementaria</t>
  </si>
  <si>
    <t>Total NO REM</t>
  </si>
  <si>
    <t>Cargas Sociales Normales</t>
  </si>
  <si>
    <t>Cargas Sociales Diferenciadas</t>
  </si>
  <si>
    <t>ART</t>
  </si>
  <si>
    <t>Total Cargas Sociales</t>
  </si>
  <si>
    <t>COSTO SALARIAL</t>
  </si>
  <si>
    <t>SUMAS NORMALES</t>
  </si>
  <si>
    <t>SUMAS NO REM</t>
  </si>
  <si>
    <t>PP</t>
  </si>
  <si>
    <t>PETROLEROS</t>
  </si>
  <si>
    <t>Contribuciones Patronales</t>
  </si>
  <si>
    <t>Regimen nacional de la Seg. Social Dec. 814/01</t>
  </si>
  <si>
    <t>Régimen Nacional de obras sociales Ley 23660/61</t>
  </si>
  <si>
    <t>Deducción de IVA (Decreto 814/01) (resta)</t>
  </si>
  <si>
    <t>Otros</t>
  </si>
  <si>
    <t>Alicuota A.R.T. (Importe fijo considerado en fila 38)</t>
  </si>
  <si>
    <t>Seguro de vida obligatorio Dec. 1567/74</t>
  </si>
  <si>
    <t>Cuota solidaridad (solo petroleros)</t>
  </si>
  <si>
    <t>Resolución 633/18</t>
  </si>
  <si>
    <t>Contribución programa Sociocult JER</t>
  </si>
  <si>
    <t>Contribución Empresaria Camioneros</t>
  </si>
  <si>
    <t>Provisiones</t>
  </si>
  <si>
    <t>Aguinaldo</t>
  </si>
  <si>
    <t xml:space="preserve">Grossing Vacaciones </t>
  </si>
  <si>
    <t>Aguinaldo s/grossing vacaciones</t>
  </si>
  <si>
    <t>Feriados de personal</t>
  </si>
  <si>
    <t>Descalce SAC y Vacaciones</t>
  </si>
  <si>
    <t>Contribuciones s/3.1-3.2-3.3-3.4-3.5-3.8</t>
  </si>
  <si>
    <t>TOTAL</t>
  </si>
  <si>
    <t>ART SOBRE SUMAS NO REMUNERATIVAS</t>
  </si>
  <si>
    <t>MES</t>
  </si>
  <si>
    <t>Mano de Obra</t>
  </si>
  <si>
    <t>Sueldo testigo</t>
  </si>
  <si>
    <t>Desde</t>
  </si>
  <si>
    <t>Hasta</t>
  </si>
  <si>
    <t>Valor</t>
  </si>
  <si>
    <t>Evol</t>
  </si>
  <si>
    <t>ok</t>
  </si>
  <si>
    <t>Ïndice IPIM</t>
  </si>
  <si>
    <t>Base</t>
  </si>
  <si>
    <t>Ene</t>
  </si>
  <si>
    <t>Feb*</t>
  </si>
  <si>
    <t>Mar</t>
  </si>
  <si>
    <t>Abr*</t>
  </si>
  <si>
    <t>May*</t>
  </si>
  <si>
    <t>jun</t>
  </si>
  <si>
    <t>jul</t>
  </si>
  <si>
    <t>ago</t>
  </si>
  <si>
    <t>sep</t>
  </si>
  <si>
    <t>oct</t>
  </si>
  <si>
    <t>nov</t>
  </si>
  <si>
    <t>dic</t>
  </si>
  <si>
    <t>Ïndice GO</t>
  </si>
  <si>
    <t>(n-1)</t>
  </si>
  <si>
    <t>Mes</t>
  </si>
  <si>
    <t>Indice WPU06</t>
  </si>
  <si>
    <t>http://data.bls.gov/timeseries/WPU06?data_tool=Xgtable</t>
  </si>
  <si>
    <t>Jan</t>
  </si>
  <si>
    <t>Feb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</si>
  <si>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</si>
  <si>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</si>
  <si>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</si>
  <si>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</si>
  <si>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</si>
  <si>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</si>
  <si>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</si>
  <si>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</si>
  <si>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</si>
  <si>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283.8</t>
  </si>
  <si>
    <t>280.5</t>
  </si>
  <si>
    <t>280.6</t>
  </si>
  <si>
    <t>280.8</t>
  </si>
  <si>
    <t>282.2</t>
  </si>
  <si>
    <t>282.5</t>
  </si>
  <si>
    <t>280.9</t>
  </si>
  <si>
    <t>281.4</t>
  </si>
  <si>
    <t>283.5</t>
  </si>
  <si>
    <t>284.1</t>
  </si>
  <si>
    <t>283.2</t>
  </si>
  <si>
    <t>281.2</t>
  </si>
  <si>
    <t>277.3</t>
  </si>
  <si>
    <t>273.3</t>
  </si>
  <si>
    <t>266.7</t>
  </si>
  <si>
    <t>266.3</t>
  </si>
  <si>
    <t>265.7</t>
  </si>
  <si>
    <t>267.8</t>
  </si>
  <si>
    <t>270.8</t>
  </si>
  <si>
    <t>270.5</t>
  </si>
  <si>
    <t>268.0</t>
  </si>
  <si>
    <t>264.1</t>
  </si>
  <si>
    <t>262.8</t>
  </si>
  <si>
    <t>262.0</t>
  </si>
  <si>
    <t>261.2</t>
  </si>
  <si>
    <t>261.9</t>
  </si>
  <si>
    <t>260.8</t>
  </si>
  <si>
    <t>261.1</t>
  </si>
  <si>
    <t>263.0</t>
  </si>
  <si>
    <t>264.2</t>
  </si>
  <si>
    <t>265.5</t>
  </si>
  <si>
    <t>264.5</t>
  </si>
  <si>
    <t>265.2</t>
  </si>
  <si>
    <t>268.3</t>
  </si>
  <si>
    <t>270.1</t>
  </si>
  <si>
    <t>270.4</t>
  </si>
  <si>
    <t>273.6</t>
  </si>
  <si>
    <t>276.9</t>
  </si>
  <si>
    <t>279.6</t>
  </si>
  <si>
    <t>280.3</t>
  </si>
  <si>
    <t>278.4</t>
  </si>
  <si>
    <t>287.2</t>
  </si>
  <si>
    <t>287.7</t>
  </si>
  <si>
    <t>290.2</t>
  </si>
  <si>
    <t>291.8</t>
  </si>
  <si>
    <t>293.5</t>
  </si>
  <si>
    <t>292.4</t>
  </si>
  <si>
    <t>293.3</t>
  </si>
  <si>
    <t>294.3</t>
  </si>
  <si>
    <t>296.0</t>
  </si>
  <si>
    <t>298.2</t>
  </si>
  <si>
    <t>299.5</t>
  </si>
  <si>
    <t>301.0</t>
  </si>
  <si>
    <t>298.6</t>
  </si>
  <si>
    <t>293.0</t>
  </si>
  <si>
    <t>293.4</t>
  </si>
  <si>
    <t>292.0</t>
  </si>
  <si>
    <t>291.7</t>
  </si>
  <si>
    <t>290.4</t>
  </si>
  <si>
    <t>289.6</t>
  </si>
  <si>
    <t>288.1</t>
  </si>
  <si>
    <t>286.5</t>
  </si>
  <si>
    <t>285.1</t>
  </si>
  <si>
    <t>288.5</t>
  </si>
  <si>
    <t>287.4</t>
  </si>
  <si>
    <t>286.7</t>
  </si>
  <si>
    <t>286.3</t>
  </si>
  <si>
    <t>284.4</t>
  </si>
  <si>
    <t>273.4</t>
  </si>
  <si>
    <t>268.7</t>
  </si>
  <si>
    <t>271.8</t>
  </si>
  <si>
    <t>275.6</t>
  </si>
  <si>
    <t>278.6</t>
  </si>
  <si>
    <t>279.4</t>
  </si>
  <si>
    <t>281.6</t>
  </si>
  <si>
    <t>287.9</t>
  </si>
  <si>
    <t>295.9</t>
  </si>
  <si>
    <t>304.1</t>
  </si>
  <si>
    <t>313.1</t>
  </si>
  <si>
    <t>320.5</t>
  </si>
  <si>
    <t>330.3</t>
  </si>
  <si>
    <t>336.1</t>
  </si>
  <si>
    <t>Indice USD</t>
  </si>
  <si>
    <t xml:space="preserve">último día hábil </t>
  </si>
  <si>
    <t>REM</t>
  </si>
  <si>
    <t>ene</t>
  </si>
  <si>
    <t>Year</t>
  </si>
  <si>
    <t>347.767(P)</t>
  </si>
  <si>
    <t>345.575(P)</t>
  </si>
  <si>
    <t>343.196(P)</t>
  </si>
  <si>
    <t>P : Preliminary. All indexes are subject to monthly revisions up to four months after original publication.</t>
  </si>
  <si>
    <t>342.374(P)</t>
  </si>
  <si>
    <t>345.591(P</t>
  </si>
  <si>
    <t>feb</t>
  </si>
  <si>
    <t>Tarifas mar/abr 2024[Ar$/mes]</t>
  </si>
  <si>
    <t>mar</t>
  </si>
  <si>
    <t>NOREM</t>
  </si>
  <si>
    <t>349.288(P)</t>
  </si>
  <si>
    <t>Tarifas abr/may 2024[Ar$/mes]</t>
  </si>
  <si>
    <t>abr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</si>
</sst>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 &quot;$&quot;\ * #,##0.00_ ;_ &quot;$&quot;\ * \-#,##0.00_ ;_ &quot;$&quot;\ * &quot;-&quot;??_ ;_ @_ "/>
    <numFmt numFmtId="165" formatCode="_ * #,##0.00_ ;_ * \-#,##0.00_ ;_ * &quot;-&quot;??_ ;_ @_ "/>
    <numFmt numFmtId="166" formatCode="0.0%"/>
    <numFmt numFmtId="167" formatCode="0.0"/>
    <numFmt numFmtId="168" formatCode="0.0000"/>
    <numFmt numFmtId="169" formatCode="#,##0.000"/>
    <numFmt numFmtId="170" formatCode="_ &quot;$&quot;\ * #,##0_ ;_ &quot;$&quot;\ * \-#,##0_ ;_ &quot;$&quot;\ * &quot;-&quot;??_ ;_ @_ "/>
    <numFmt numFmtId="171" formatCode="_-* #,##0.00\ _€_-;\-* #,##0.00\ _€_-;_-* &quot;-&quot;??\ _€_-;_-@_-"/>
    <numFmt numFmtId="172" formatCode="#,##0_ ;\-#,##0\ "/>
    <numFmt numFmtId="173" formatCode="0.000%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Arial"/>
      <family val="2"/>
    </font>
    <font>
      <u/>
      <sz val="9"/>
      <color rgb="FF0000FF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sz val="8"/>
      <color rgb="FF000000"/>
      <name val="Arial"/>
      <family val="2"/>
    </font>
    <font>
      <b/>
      <sz val="8"/>
      <color theme="1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22"/>
      <name val="Arial"/>
      <family val="2"/>
    </font>
    <font>
      <b/>
      <u/>
      <sz val="18"/>
      <name val="Arial"/>
      <family val="2"/>
    </font>
    <font>
      <sz val="9"/>
      <name val="Arial"/>
      <family val="2"/>
    </font>
    <font>
      <b/>
      <sz val="10"/>
      <color rgb="FFFF0000"/>
      <name val="Arial"/>
      <family val="2"/>
    </font>
    <font>
      <b/>
      <u/>
      <sz val="16"/>
      <color indexed="8"/>
      <name val="Arial"/>
      <family val="2"/>
    </font>
    <font>
      <b/>
      <i/>
      <sz val="18"/>
      <color indexed="8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name val="Arial Baltic"/>
      <family val="2"/>
      <charset val="186"/>
    </font>
    <font>
      <b/>
      <sz val="10"/>
      <color indexed="10"/>
      <name val="Arial"/>
      <family val="2"/>
    </font>
    <font>
      <b/>
      <sz val="16"/>
      <color indexed="17"/>
      <name val="Arial"/>
      <family val="2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000000"/>
      <name val="Arial"/>
      <family val="2"/>
    </font>
    <font>
      <sz val="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DBEAFF"/>
        <bgColor indexed="64"/>
      </patternFill>
    </fill>
    <fill>
      <patternFill patternType="solid">
        <fgColor rgb="FFEEF4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9.9978637043366805E-2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AAAAAA"/>
      </left>
      <right/>
      <top/>
      <bottom style="medium">
        <color rgb="FF999999"/>
      </bottom>
      <diagonal/>
    </border>
    <border>
      <left style="medium">
        <color rgb="FF999999"/>
      </left>
      <right/>
      <top/>
      <bottom style="medium">
        <color rgb="FF999999"/>
      </bottom>
      <diagonal/>
    </border>
    <border>
      <left style="medium">
        <color rgb="FF999999"/>
      </left>
      <right style="medium">
        <color rgb="FFAAAAAA"/>
      </right>
      <top/>
      <bottom style="medium">
        <color rgb="FF99999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AAAAAA"/>
      </left>
      <right/>
      <top style="medium">
        <color rgb="FFAAAAAA"/>
      </top>
      <bottom style="medium">
        <color rgb="FF999999"/>
      </bottom>
      <diagonal/>
    </border>
    <border>
      <left style="medium">
        <color rgb="FF999999"/>
      </left>
      <right/>
      <top style="medium">
        <color rgb="FFAAAAAA"/>
      </top>
      <bottom style="medium">
        <color rgb="FF999999"/>
      </bottom>
      <diagonal/>
    </border>
    <border>
      <left style="medium">
        <color rgb="FF999999"/>
      </left>
      <right style="medium">
        <color rgb="FFAAAAAA"/>
      </right>
      <top style="medium">
        <color rgb="FFAAAAAA"/>
      </top>
      <bottom style="medium">
        <color rgb="FF999999"/>
      </bottom>
      <diagonal/>
    </border>
    <border>
      <left style="medium">
        <color rgb="FFAAAAAA"/>
      </left>
      <right/>
      <top style="medium">
        <color rgb="FF999999"/>
      </top>
      <bottom style="medium">
        <color rgb="FFAAAAAA"/>
      </bottom>
      <diagonal/>
    </border>
    <border>
      <left/>
      <right/>
      <top style="medium">
        <color rgb="FF999999"/>
      </top>
      <bottom style="medium">
        <color rgb="FFAAAAAA"/>
      </bottom>
      <diagonal/>
    </border>
    <border>
      <left/>
      <right style="medium">
        <color rgb="FFAAAAAA"/>
      </right>
      <top style="medium">
        <color rgb="FF999999"/>
      </top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 style="medium">
        <color rgb="FFAAAAAA"/>
      </bottom>
      <diagonal/>
    </border>
    <border>
      <left style="medium">
        <color rgb="FF999999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15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9" fillId="0" borderId="0"/>
    <xf numFmtId="0" fontId="14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9" fillId="0" borderId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</cellStyleXfs>
  <cellXfs count="320">
    <xf numFmtId="0" fontId="0" fillId="0" borderId="0" xfId="0"/>
    <xf numFmtId="0" fontId="2" fillId="2" borderId="0" xfId="0" applyFont="1" applyFill="1" applyAlignment="1">
      <alignment horizontal="center"/>
    </xf>
    <xf numFmtId="165" fontId="1" fillId="3" borderId="0" xfId="1" applyFont="1" applyFill="1"/>
    <xf numFmtId="166" fontId="0" fillId="3" borderId="0" xfId="2" applyNumberFormat="1" applyFont="1" applyFill="1"/>
    <xf numFmtId="165" fontId="1" fillId="4" borderId="0" xfId="1" applyFont="1" applyFill="1"/>
    <xf numFmtId="0" fontId="4" fillId="0" borderId="2" xfId="0" applyFont="1" applyBorder="1" applyAlignment="1">
      <alignment horizontal="center" vertical="center" wrapText="1"/>
    </xf>
    <xf numFmtId="0" fontId="11" fillId="4" borderId="3" xfId="0" applyFont="1" applyFill="1" applyBorder="1"/>
    <xf numFmtId="0" fontId="13" fillId="4" borderId="3" xfId="0" applyFont="1" applyFill="1" applyBorder="1"/>
    <xf numFmtId="9" fontId="0" fillId="0" borderId="0" xfId="2" applyFont="1"/>
    <xf numFmtId="167" fontId="12" fillId="0" borderId="3" xfId="0" applyNumberFormat="1" applyFont="1" applyBorder="1"/>
    <xf numFmtId="0" fontId="0" fillId="0" borderId="0" xfId="0" applyAlignment="1">
      <alignment horizontal="right"/>
    </xf>
    <xf numFmtId="10" fontId="0" fillId="0" borderId="0" xfId="0" applyNumberFormat="1"/>
    <xf numFmtId="17" fontId="0" fillId="9" borderId="3" xfId="0" applyNumberFormat="1" applyFill="1" applyBorder="1"/>
    <xf numFmtId="0" fontId="7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0" fillId="0" borderId="9" xfId="0" applyBorder="1"/>
    <xf numFmtId="0" fontId="0" fillId="0" borderId="9" xfId="0" applyBorder="1" applyAlignment="1">
      <alignment horizontal="center" vertical="center"/>
    </xf>
    <xf numFmtId="43" fontId="0" fillId="0" borderId="9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43" fontId="0" fillId="0" borderId="10" xfId="0" applyNumberFormat="1" applyBorder="1" applyAlignment="1">
      <alignment horizontal="center" vertical="center"/>
    </xf>
    <xf numFmtId="9" fontId="0" fillId="10" borderId="10" xfId="0" applyNumberFormat="1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0" fontId="0" fillId="0" borderId="10" xfId="2" applyNumberFormat="1" applyFont="1" applyBorder="1" applyAlignment="1">
      <alignment horizontal="center" vertical="center"/>
    </xf>
    <xf numFmtId="0" fontId="0" fillId="0" borderId="11" xfId="0" applyBorder="1"/>
    <xf numFmtId="43" fontId="0" fillId="0" borderId="11" xfId="0" applyNumberFormat="1" applyBorder="1" applyAlignment="1">
      <alignment horizontal="center" vertical="center"/>
    </xf>
    <xf numFmtId="9" fontId="0" fillId="0" borderId="11" xfId="0" applyNumberFormat="1" applyBorder="1" applyAlignment="1">
      <alignment horizontal="center" vertical="center"/>
    </xf>
    <xf numFmtId="0" fontId="7" fillId="8" borderId="3" xfId="0" applyFont="1" applyFill="1" applyBorder="1"/>
    <xf numFmtId="0" fontId="7" fillId="8" borderId="3" xfId="0" applyFont="1" applyFill="1" applyBorder="1" applyAlignment="1">
      <alignment horizontal="center" vertical="center"/>
    </xf>
    <xf numFmtId="43" fontId="7" fillId="8" borderId="3" xfId="0" applyNumberFormat="1" applyFont="1" applyFill="1" applyBorder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0" fontId="0" fillId="0" borderId="3" xfId="0" applyBorder="1" applyAlignment="1">
      <alignment vertical="center" wrapText="1"/>
    </xf>
    <xf numFmtId="43" fontId="0" fillId="0" borderId="3" xfId="0" applyNumberFormat="1" applyBorder="1" applyAlignment="1">
      <alignment vertical="center"/>
    </xf>
    <xf numFmtId="10" fontId="0" fillId="0" borderId="11" xfId="0" applyNumberFormat="1" applyBorder="1" applyAlignment="1">
      <alignment horizontal="center" vertical="center"/>
    </xf>
    <xf numFmtId="0" fontId="0" fillId="0" borderId="12" xfId="0" applyBorder="1"/>
    <xf numFmtId="43" fontId="0" fillId="0" borderId="12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43" fontId="0" fillId="10" borderId="12" xfId="0" applyNumberFormat="1" applyFill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2" fontId="0" fillId="0" borderId="0" xfId="0" applyNumberFormat="1"/>
    <xf numFmtId="43" fontId="7" fillId="8" borderId="3" xfId="0" applyNumberFormat="1" applyFont="1" applyFill="1" applyBorder="1"/>
    <xf numFmtId="0" fontId="7" fillId="12" borderId="4" xfId="0" applyFont="1" applyFill="1" applyBorder="1"/>
    <xf numFmtId="0" fontId="7" fillId="12" borderId="13" xfId="0" applyFont="1" applyFill="1" applyBorder="1"/>
    <xf numFmtId="0" fontId="7" fillId="12" borderId="13" xfId="0" applyFont="1" applyFill="1" applyBorder="1" applyAlignment="1">
      <alignment horizontal="center" vertical="center"/>
    </xf>
    <xf numFmtId="43" fontId="7" fillId="12" borderId="3" xfId="0" applyNumberFormat="1" applyFont="1" applyFill="1" applyBorder="1"/>
    <xf numFmtId="10" fontId="0" fillId="0" borderId="0" xfId="2" applyNumberFormat="1" applyFont="1"/>
    <xf numFmtId="10" fontId="0" fillId="13" borderId="3" xfId="0" applyNumberFormat="1" applyFill="1" applyBorder="1"/>
    <xf numFmtId="14" fontId="0" fillId="4" borderId="3" xfId="0" applyNumberFormat="1" applyFill="1" applyBorder="1"/>
    <xf numFmtId="0" fontId="0" fillId="4" borderId="3" xfId="0" applyFill="1" applyBorder="1"/>
    <xf numFmtId="2" fontId="0" fillId="4" borderId="3" xfId="0" applyNumberFormat="1" applyFill="1" applyBorder="1"/>
    <xf numFmtId="2" fontId="1" fillId="4" borderId="3" xfId="1" applyNumberFormat="1" applyFont="1" applyFill="1" applyBorder="1"/>
    <xf numFmtId="165" fontId="1" fillId="4" borderId="3" xfId="1" applyFont="1" applyFill="1" applyBorder="1"/>
    <xf numFmtId="0" fontId="18" fillId="4" borderId="3" xfId="7" applyFont="1" applyFill="1" applyBorder="1" applyAlignment="1">
      <alignment horizontal="center" vertical="center" wrapText="1"/>
    </xf>
    <xf numFmtId="169" fontId="9" fillId="4" borderId="3" xfId="5" applyNumberFormat="1" applyFont="1" applyFill="1" applyBorder="1" applyAlignment="1" applyProtection="1">
      <alignment horizontal="center" vertical="center" wrapText="1"/>
      <protection locked="0"/>
    </xf>
    <xf numFmtId="4" fontId="9" fillId="4" borderId="3" xfId="5" applyNumberFormat="1" applyFont="1" applyFill="1" applyBorder="1" applyAlignment="1" applyProtection="1">
      <alignment horizontal="center" vertical="center" wrapText="1"/>
      <protection locked="0"/>
    </xf>
    <xf numFmtId="2" fontId="10" fillId="0" borderId="0" xfId="0" applyNumberFormat="1" applyFont="1"/>
    <xf numFmtId="0" fontId="8" fillId="5" borderId="20" xfId="0" applyFont="1" applyFill="1" applyBorder="1" applyAlignment="1">
      <alignment horizontal="center" vertical="center"/>
    </xf>
    <xf numFmtId="0" fontId="8" fillId="6" borderId="20" xfId="4" applyFont="1" applyFill="1" applyBorder="1" applyAlignment="1">
      <alignment horizontal="center" vertical="center"/>
    </xf>
    <xf numFmtId="0" fontId="8" fillId="7" borderId="20" xfId="0" applyFont="1" applyFill="1" applyBorder="1" applyAlignment="1">
      <alignment horizontal="center" vertical="center"/>
    </xf>
    <xf numFmtId="167" fontId="0" fillId="4" borderId="3" xfId="0" applyNumberFormat="1" applyFill="1" applyBorder="1"/>
    <xf numFmtId="0" fontId="9" fillId="6" borderId="0" xfId="8" applyFill="1"/>
    <xf numFmtId="0" fontId="9" fillId="6" borderId="15" xfId="8" applyFill="1" applyBorder="1"/>
    <xf numFmtId="0" fontId="9" fillId="6" borderId="6" xfId="8" applyFill="1" applyBorder="1"/>
    <xf numFmtId="0" fontId="9" fillId="6" borderId="16" xfId="8" applyFill="1" applyBorder="1"/>
    <xf numFmtId="0" fontId="9" fillId="6" borderId="23" xfId="8" applyFill="1" applyBorder="1"/>
    <xf numFmtId="0" fontId="9" fillId="6" borderId="24" xfId="8" applyFill="1" applyBorder="1"/>
    <xf numFmtId="0" fontId="9" fillId="6" borderId="25" xfId="8" applyFill="1" applyBorder="1"/>
    <xf numFmtId="0" fontId="9" fillId="6" borderId="26" xfId="8" applyFill="1" applyBorder="1"/>
    <xf numFmtId="0" fontId="9" fillId="6" borderId="14" xfId="8" applyFill="1" applyBorder="1"/>
    <xf numFmtId="0" fontId="9" fillId="6" borderId="27" xfId="8" applyFill="1" applyBorder="1"/>
    <xf numFmtId="0" fontId="9" fillId="6" borderId="28" xfId="8" applyFill="1" applyBorder="1"/>
    <xf numFmtId="0" fontId="21" fillId="6" borderId="23" xfId="8" applyFont="1" applyFill="1" applyBorder="1"/>
    <xf numFmtId="0" fontId="21" fillId="6" borderId="27" xfId="8" applyFont="1" applyFill="1" applyBorder="1"/>
    <xf numFmtId="0" fontId="21" fillId="6" borderId="0" xfId="8" applyFont="1" applyFill="1"/>
    <xf numFmtId="0" fontId="9" fillId="6" borderId="0" xfId="8" applyFill="1" applyAlignment="1">
      <alignment horizontal="center" vertical="center" wrapText="1"/>
    </xf>
    <xf numFmtId="0" fontId="21" fillId="6" borderId="0" xfId="8" applyFont="1" applyFill="1" applyAlignment="1">
      <alignment horizontal="center" vertical="center" wrapText="1"/>
    </xf>
    <xf numFmtId="0" fontId="21" fillId="6" borderId="28" xfId="8" applyFont="1" applyFill="1" applyBorder="1"/>
    <xf numFmtId="0" fontId="21" fillId="6" borderId="14" xfId="8" applyFont="1" applyFill="1" applyBorder="1"/>
    <xf numFmtId="0" fontId="24" fillId="6" borderId="14" xfId="8" applyFont="1" applyFill="1" applyBorder="1" applyAlignment="1">
      <alignment horizontal="center" vertical="center"/>
    </xf>
    <xf numFmtId="0" fontId="25" fillId="6" borderId="24" xfId="8" applyFont="1" applyFill="1" applyBorder="1" applyAlignment="1">
      <alignment horizontal="center" vertical="center"/>
    </xf>
    <xf numFmtId="0" fontId="25" fillId="6" borderId="25" xfId="8" applyFont="1" applyFill="1" applyBorder="1" applyAlignment="1">
      <alignment horizontal="center" vertical="center"/>
    </xf>
    <xf numFmtId="0" fontId="25" fillId="6" borderId="26" xfId="8" applyFont="1" applyFill="1" applyBorder="1" applyAlignment="1">
      <alignment horizontal="center" vertical="center"/>
    </xf>
    <xf numFmtId="0" fontId="25" fillId="6" borderId="14" xfId="8" applyFont="1" applyFill="1" applyBorder="1" applyAlignment="1">
      <alignment horizontal="center" vertical="center"/>
    </xf>
    <xf numFmtId="0" fontId="25" fillId="6" borderId="27" xfId="8" applyFont="1" applyFill="1" applyBorder="1" applyAlignment="1">
      <alignment horizontal="center" vertical="center"/>
    </xf>
    <xf numFmtId="0" fontId="25" fillId="6" borderId="0" xfId="8" applyFont="1" applyFill="1" applyAlignment="1">
      <alignment horizontal="center" vertical="center"/>
    </xf>
    <xf numFmtId="0" fontId="25" fillId="6" borderId="28" xfId="8" applyFont="1" applyFill="1" applyBorder="1" applyAlignment="1">
      <alignment horizontal="center" vertical="center"/>
    </xf>
    <xf numFmtId="0" fontId="9" fillId="6" borderId="31" xfId="8" applyFill="1" applyBorder="1" applyAlignment="1">
      <alignment horizontal="center"/>
    </xf>
    <xf numFmtId="0" fontId="9" fillId="6" borderId="14" xfId="8" applyFill="1" applyBorder="1" applyAlignment="1">
      <alignment horizontal="center"/>
    </xf>
    <xf numFmtId="0" fontId="9" fillId="6" borderId="31" xfId="8" applyFill="1" applyBorder="1"/>
    <xf numFmtId="0" fontId="9" fillId="6" borderId="27" xfId="8" applyFill="1" applyBorder="1" applyAlignment="1">
      <alignment horizontal="center"/>
    </xf>
    <xf numFmtId="170" fontId="9" fillId="6" borderId="0" xfId="8" applyNumberFormat="1" applyFill="1"/>
    <xf numFmtId="0" fontId="9" fillId="0" borderId="0" xfId="8" applyAlignment="1">
      <alignment horizontal="center" vertical="center"/>
    </xf>
    <xf numFmtId="0" fontId="9" fillId="6" borderId="28" xfId="8" applyFill="1" applyBorder="1" applyAlignment="1">
      <alignment horizontal="center"/>
    </xf>
    <xf numFmtId="2" fontId="28" fillId="6" borderId="14" xfId="8" applyNumberFormat="1" applyFont="1" applyFill="1" applyBorder="1"/>
    <xf numFmtId="0" fontId="9" fillId="6" borderId="29" xfId="8" applyFill="1" applyBorder="1" applyAlignment="1">
      <alignment horizontal="center"/>
    </xf>
    <xf numFmtId="0" fontId="9" fillId="6" borderId="30" xfId="8" applyFill="1" applyBorder="1"/>
    <xf numFmtId="0" fontId="32" fillId="6" borderId="30" xfId="8" applyFont="1" applyFill="1" applyBorder="1"/>
    <xf numFmtId="170" fontId="9" fillId="6" borderId="2" xfId="8" applyNumberFormat="1" applyFill="1" applyBorder="1" applyAlignment="1">
      <alignment horizontal="center"/>
    </xf>
    <xf numFmtId="0" fontId="33" fillId="6" borderId="0" xfId="8" applyFont="1" applyFill="1" applyAlignment="1">
      <alignment horizontal="center"/>
    </xf>
    <xf numFmtId="0" fontId="34" fillId="6" borderId="0" xfId="8" applyFont="1" applyFill="1" applyAlignment="1">
      <alignment horizontal="right"/>
    </xf>
    <xf numFmtId="0" fontId="34" fillId="6" borderId="0" xfId="8" applyFont="1" applyFill="1" applyAlignment="1">
      <alignment horizontal="center"/>
    </xf>
    <xf numFmtId="0" fontId="33" fillId="6" borderId="30" xfId="8" applyFont="1" applyFill="1" applyBorder="1" applyAlignment="1">
      <alignment horizontal="center"/>
    </xf>
    <xf numFmtId="0" fontId="34" fillId="6" borderId="30" xfId="8" applyFont="1" applyFill="1" applyBorder="1" applyAlignment="1">
      <alignment horizontal="right"/>
    </xf>
    <xf numFmtId="0" fontId="26" fillId="6" borderId="30" xfId="8" applyFont="1" applyFill="1" applyBorder="1" applyAlignment="1">
      <alignment horizontal="left"/>
    </xf>
    <xf numFmtId="0" fontId="34" fillId="6" borderId="30" xfId="8" applyFont="1" applyFill="1" applyBorder="1" applyAlignment="1">
      <alignment horizontal="left"/>
    </xf>
    <xf numFmtId="0" fontId="9" fillId="6" borderId="0" xfId="8" applyFill="1" applyAlignment="1">
      <alignment horizontal="center"/>
    </xf>
    <xf numFmtId="0" fontId="35" fillId="6" borderId="0" xfId="8" applyFont="1" applyFill="1"/>
    <xf numFmtId="164" fontId="35" fillId="6" borderId="0" xfId="9" applyFont="1" applyFill="1" applyBorder="1"/>
    <xf numFmtId="164" fontId="9" fillId="6" borderId="0" xfId="9" applyFont="1" applyFill="1" applyBorder="1"/>
    <xf numFmtId="0" fontId="36" fillId="6" borderId="0" xfId="8" applyFont="1" applyFill="1"/>
    <xf numFmtId="164" fontId="9" fillId="6" borderId="0" xfId="8" applyNumberFormat="1" applyFill="1"/>
    <xf numFmtId="44" fontId="9" fillId="6" borderId="0" xfId="8" applyNumberFormat="1" applyFill="1"/>
    <xf numFmtId="9" fontId="9" fillId="6" borderId="0" xfId="2" applyFont="1" applyFill="1"/>
    <xf numFmtId="2" fontId="9" fillId="6" borderId="0" xfId="8" applyNumberFormat="1" applyFill="1"/>
    <xf numFmtId="0" fontId="37" fillId="6" borderId="0" xfId="8" applyFont="1" applyFill="1" applyAlignment="1">
      <alignment horizontal="center"/>
    </xf>
    <xf numFmtId="0" fontId="9" fillId="6" borderId="34" xfId="8" applyFill="1" applyBorder="1"/>
    <xf numFmtId="0" fontId="9" fillId="6" borderId="35" xfId="8" applyFill="1" applyBorder="1" applyAlignment="1">
      <alignment horizontal="center"/>
    </xf>
    <xf numFmtId="0" fontId="9" fillId="6" borderId="35" xfId="8" applyFill="1" applyBorder="1"/>
    <xf numFmtId="0" fontId="9" fillId="6" borderId="36" xfId="8" applyFill="1" applyBorder="1"/>
    <xf numFmtId="0" fontId="36" fillId="6" borderId="0" xfId="8" applyFont="1" applyFill="1" applyAlignment="1">
      <alignment horizontal="center"/>
    </xf>
    <xf numFmtId="0" fontId="30" fillId="6" borderId="0" xfId="8" applyFont="1" applyFill="1" applyAlignment="1">
      <alignment horizontal="center"/>
    </xf>
    <xf numFmtId="0" fontId="38" fillId="6" borderId="0" xfId="8" applyFont="1" applyFill="1" applyAlignment="1">
      <alignment horizontal="center"/>
    </xf>
    <xf numFmtId="0" fontId="9" fillId="6" borderId="0" xfId="8" applyFill="1" applyAlignment="1">
      <alignment horizontal="center" vertical="center"/>
    </xf>
    <xf numFmtId="170" fontId="9" fillId="6" borderId="0" xfId="8" applyNumberFormat="1" applyFill="1" applyAlignment="1">
      <alignment horizontal="center" vertical="center"/>
    </xf>
    <xf numFmtId="0" fontId="39" fillId="6" borderId="0" xfId="8" applyFont="1" applyFill="1" applyAlignment="1">
      <alignment horizontal="left"/>
    </xf>
    <xf numFmtId="0" fontId="27" fillId="6" borderId="0" xfId="8" applyFont="1" applyFill="1"/>
    <xf numFmtId="0" fontId="30" fillId="6" borderId="0" xfId="8" applyFont="1" applyFill="1" applyAlignment="1">
      <alignment horizontal="right"/>
    </xf>
    <xf numFmtId="3" fontId="9" fillId="6" borderId="0" xfId="8" applyNumberFormat="1" applyFill="1" applyAlignment="1">
      <alignment horizontal="center" vertical="center"/>
    </xf>
    <xf numFmtId="0" fontId="9" fillId="6" borderId="0" xfId="8" applyFill="1" applyAlignment="1">
      <alignment horizontal="right"/>
    </xf>
    <xf numFmtId="16" fontId="9" fillId="6" borderId="0" xfId="8" applyNumberFormat="1" applyFill="1"/>
    <xf numFmtId="0" fontId="28" fillId="6" borderId="0" xfId="8" applyFont="1" applyFill="1"/>
    <xf numFmtId="0" fontId="3" fillId="0" borderId="1" xfId="0" applyFont="1" applyBorder="1" applyAlignment="1">
      <alignment horizontal="center" vertical="center" wrapText="1"/>
    </xf>
    <xf numFmtId="0" fontId="40" fillId="19" borderId="3" xfId="0" applyFont="1" applyFill="1" applyBorder="1" applyAlignment="1">
      <alignment horizontal="center" vertical="center" wrapText="1"/>
    </xf>
    <xf numFmtId="167" fontId="0" fillId="0" borderId="3" xfId="0" applyNumberFormat="1" applyBorder="1"/>
    <xf numFmtId="0" fontId="37" fillId="6" borderId="25" xfId="8" applyFont="1" applyFill="1" applyBorder="1" applyAlignment="1">
      <alignment horizontal="center"/>
    </xf>
    <xf numFmtId="0" fontId="18" fillId="0" borderId="3" xfId="0" applyFont="1" applyBorder="1" applyAlignment="1">
      <alignment horizontal="center" vertical="center" wrapText="1"/>
    </xf>
    <xf numFmtId="0" fontId="42" fillId="0" borderId="3" xfId="0" applyFont="1" applyBorder="1" applyAlignment="1">
      <alignment horizontal="center" vertical="center" wrapText="1"/>
    </xf>
    <xf numFmtId="9" fontId="18" fillId="0" borderId="3" xfId="0" applyNumberFormat="1" applyFont="1" applyBorder="1" applyAlignment="1">
      <alignment horizontal="center" vertical="center" wrapText="1"/>
    </xf>
    <xf numFmtId="17" fontId="18" fillId="0" borderId="3" xfId="0" applyNumberFormat="1" applyFont="1" applyBorder="1" applyAlignment="1">
      <alignment horizontal="center" vertical="center" wrapText="1"/>
    </xf>
    <xf numFmtId="0" fontId="17" fillId="0" borderId="3" xfId="3" applyFont="1" applyBorder="1" applyAlignment="1">
      <alignment horizontal="center" vertical="center" wrapText="1"/>
    </xf>
    <xf numFmtId="0" fontId="18" fillId="0" borderId="0" xfId="0" applyFont="1"/>
    <xf numFmtId="0" fontId="40" fillId="19" borderId="3" xfId="0" applyFont="1" applyFill="1" applyBorder="1"/>
    <xf numFmtId="0" fontId="18" fillId="0" borderId="3" xfId="0" applyFont="1" applyBorder="1" applyAlignment="1">
      <alignment horizontal="center" vertical="center"/>
    </xf>
    <xf numFmtId="0" fontId="43" fillId="4" borderId="3" xfId="0" applyFont="1" applyFill="1" applyBorder="1" applyAlignment="1">
      <alignment horizontal="center" vertical="center"/>
    </xf>
    <xf numFmtId="167" fontId="18" fillId="0" borderId="3" xfId="0" applyNumberFormat="1" applyFont="1" applyBorder="1" applyAlignment="1">
      <alignment horizontal="center" vertical="center"/>
    </xf>
    <xf numFmtId="2" fontId="43" fillId="0" borderId="3" xfId="0" applyNumberFormat="1" applyFont="1" applyBorder="1" applyAlignment="1">
      <alignment horizontal="center" vertical="center"/>
    </xf>
    <xf numFmtId="4" fontId="18" fillId="0" borderId="3" xfId="0" applyNumberFormat="1" applyFont="1" applyBorder="1" applyAlignment="1">
      <alignment horizontal="center" vertical="center"/>
    </xf>
    <xf numFmtId="17" fontId="40" fillId="19" borderId="3" xfId="0" applyNumberFormat="1" applyFont="1" applyFill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/>
    </xf>
    <xf numFmtId="0" fontId="43" fillId="0" borderId="3" xfId="0" applyFont="1" applyBorder="1" applyAlignment="1">
      <alignment vertical="center" wrapText="1"/>
    </xf>
    <xf numFmtId="0" fontId="41" fillId="19" borderId="3" xfId="0" applyFont="1" applyFill="1" applyBorder="1" applyAlignment="1">
      <alignment horizontal="center" vertical="center" wrapText="1"/>
    </xf>
    <xf numFmtId="17" fontId="41" fillId="19" borderId="3" xfId="0" applyNumberFormat="1" applyFont="1" applyFill="1" applyBorder="1" applyAlignment="1">
      <alignment horizontal="center" vertical="center" wrapText="1"/>
    </xf>
    <xf numFmtId="0" fontId="18" fillId="11" borderId="3" xfId="7" applyFont="1" applyFill="1" applyBorder="1" applyAlignment="1">
      <alignment horizontal="center" vertical="center" wrapText="1"/>
    </xf>
    <xf numFmtId="164" fontId="43" fillId="0" borderId="3" xfId="9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 wrapText="1"/>
    </xf>
    <xf numFmtId="17" fontId="41" fillId="19" borderId="8" xfId="0" applyNumberFormat="1" applyFont="1" applyFill="1" applyBorder="1" applyAlignment="1">
      <alignment horizontal="center" vertical="center" wrapText="1"/>
    </xf>
    <xf numFmtId="169" fontId="43" fillId="0" borderId="0" xfId="0" applyNumberFormat="1" applyFont="1" applyAlignment="1">
      <alignment horizontal="center" vertical="center"/>
    </xf>
    <xf numFmtId="168" fontId="18" fillId="10" borderId="3" xfId="0" applyNumberFormat="1" applyFont="1" applyFill="1" applyBorder="1" applyAlignment="1">
      <alignment horizontal="center"/>
    </xf>
    <xf numFmtId="167" fontId="18" fillId="4" borderId="3" xfId="0" applyNumberFormat="1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horizontal="center" vertical="center"/>
    </xf>
    <xf numFmtId="2" fontId="43" fillId="4" borderId="3" xfId="0" applyNumberFormat="1" applyFont="1" applyFill="1" applyBorder="1" applyAlignment="1">
      <alignment horizontal="center" vertical="center"/>
    </xf>
    <xf numFmtId="2" fontId="18" fillId="4" borderId="3" xfId="0" applyNumberFormat="1" applyFont="1" applyFill="1" applyBorder="1" applyAlignment="1">
      <alignment horizontal="center" vertical="center"/>
    </xf>
    <xf numFmtId="17" fontId="22" fillId="6" borderId="0" xfId="8" applyNumberFormat="1" applyFont="1" applyFill="1" applyAlignment="1">
      <alignment horizontal="left" vertical="center" wrapText="1"/>
    </xf>
    <xf numFmtId="4" fontId="18" fillId="4" borderId="3" xfId="0" applyNumberFormat="1" applyFont="1" applyFill="1" applyBorder="1" applyAlignment="1">
      <alignment horizontal="center" vertical="center"/>
    </xf>
    <xf numFmtId="0" fontId="11" fillId="0" borderId="0" xfId="0" applyFont="1"/>
    <xf numFmtId="171" fontId="0" fillId="0" borderId="0" xfId="0" applyNumberFormat="1"/>
    <xf numFmtId="164" fontId="36" fillId="6" borderId="0" xfId="8" applyNumberFormat="1" applyFont="1" applyFill="1"/>
    <xf numFmtId="9" fontId="9" fillId="6" borderId="28" xfId="8" applyNumberFormat="1" applyFill="1" applyBorder="1" applyAlignment="1">
      <alignment horizontal="center"/>
    </xf>
    <xf numFmtId="170" fontId="9" fillId="6" borderId="28" xfId="8" applyNumberFormat="1" applyFill="1" applyBorder="1" applyAlignment="1">
      <alignment horizontal="center"/>
    </xf>
    <xf numFmtId="172" fontId="30" fillId="6" borderId="33" xfId="10" applyNumberFormat="1" applyFont="1" applyFill="1" applyBorder="1" applyAlignment="1">
      <alignment horizontal="center" vertical="center"/>
    </xf>
    <xf numFmtId="172" fontId="30" fillId="6" borderId="37" xfId="10" applyNumberFormat="1" applyFont="1" applyFill="1" applyBorder="1" applyAlignment="1">
      <alignment horizontal="center" vertical="center"/>
    </xf>
    <xf numFmtId="166" fontId="0" fillId="0" borderId="0" xfId="2" applyNumberFormat="1" applyFont="1"/>
    <xf numFmtId="166" fontId="0" fillId="0" borderId="0" xfId="0" applyNumberFormat="1"/>
    <xf numFmtId="0" fontId="0" fillId="0" borderId="0" xfId="0" applyAlignment="1">
      <alignment horizontal="center"/>
    </xf>
    <xf numFmtId="10" fontId="0" fillId="0" borderId="3" xfId="0" applyNumberFormat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36" fillId="0" borderId="35" xfId="0" applyFont="1" applyBorder="1"/>
    <xf numFmtId="0" fontId="36" fillId="0" borderId="8" xfId="0" applyFont="1" applyBorder="1"/>
    <xf numFmtId="0" fontId="27" fillId="20" borderId="35" xfId="0" applyFont="1" applyFill="1" applyBorder="1"/>
    <xf numFmtId="10" fontId="27" fillId="20" borderId="34" xfId="0" applyNumberFormat="1" applyFont="1" applyFill="1" applyBorder="1"/>
    <xf numFmtId="10" fontId="27" fillId="20" borderId="36" xfId="0" applyNumberFormat="1" applyFont="1" applyFill="1" applyBorder="1"/>
    <xf numFmtId="0" fontId="36" fillId="0" borderId="0" xfId="0" applyFont="1"/>
    <xf numFmtId="0" fontId="36" fillId="0" borderId="39" xfId="0" applyFont="1" applyBorder="1" applyProtection="1">
      <protection locked="0"/>
    </xf>
    <xf numFmtId="10" fontId="36" fillId="21" borderId="40" xfId="0" applyNumberFormat="1" applyFont="1" applyFill="1" applyBorder="1" applyProtection="1">
      <protection locked="0"/>
    </xf>
    <xf numFmtId="0" fontId="36" fillId="0" borderId="41" xfId="0" applyFont="1" applyBorder="1" applyProtection="1">
      <protection locked="0"/>
    </xf>
    <xf numFmtId="0" fontId="36" fillId="0" borderId="8" xfId="0" applyFont="1" applyBorder="1" applyProtection="1">
      <protection locked="0"/>
    </xf>
    <xf numFmtId="0" fontId="36" fillId="0" borderId="42" xfId="0" applyFont="1" applyBorder="1" applyProtection="1">
      <protection locked="0"/>
    </xf>
    <xf numFmtId="10" fontId="36" fillId="21" borderId="43" xfId="0" applyNumberFormat="1" applyFont="1" applyFill="1" applyBorder="1" applyProtection="1">
      <protection locked="0"/>
    </xf>
    <xf numFmtId="0" fontId="36" fillId="0" borderId="44" xfId="0" applyFont="1" applyBorder="1" applyProtection="1">
      <protection locked="0"/>
    </xf>
    <xf numFmtId="0" fontId="36" fillId="0" borderId="44" xfId="0" applyFont="1" applyBorder="1" applyAlignment="1" applyProtection="1">
      <alignment horizontal="left"/>
      <protection locked="0"/>
    </xf>
    <xf numFmtId="0" fontId="27" fillId="20" borderId="13" xfId="0" applyFont="1" applyFill="1" applyBorder="1"/>
    <xf numFmtId="10" fontId="27" fillId="20" borderId="4" xfId="0" applyNumberFormat="1" applyFont="1" applyFill="1" applyBorder="1"/>
    <xf numFmtId="10" fontId="27" fillId="20" borderId="38" xfId="0" applyNumberFormat="1" applyFont="1" applyFill="1" applyBorder="1"/>
    <xf numFmtId="0" fontId="36" fillId="0" borderId="0" xfId="0" applyFont="1" applyProtection="1">
      <protection locked="0"/>
    </xf>
    <xf numFmtId="0" fontId="36" fillId="0" borderId="44" xfId="0" applyFont="1" applyBorder="1" applyAlignment="1">
      <alignment horizontal="left"/>
    </xf>
    <xf numFmtId="10" fontId="36" fillId="22" borderId="43" xfId="0" applyNumberFormat="1" applyFont="1" applyFill="1" applyBorder="1" applyProtection="1">
      <protection locked="0"/>
    </xf>
    <xf numFmtId="0" fontId="0" fillId="0" borderId="3" xfId="0" applyBorder="1"/>
    <xf numFmtId="10" fontId="36" fillId="21" borderId="3" xfId="0" applyNumberFormat="1" applyFont="1" applyFill="1" applyBorder="1" applyProtection="1">
      <protection locked="0"/>
    </xf>
    <xf numFmtId="173" fontId="31" fillId="6" borderId="32" xfId="2" applyNumberFormat="1" applyFont="1" applyFill="1" applyBorder="1" applyAlignment="1">
      <alignment horizontal="center" vertical="center"/>
    </xf>
    <xf numFmtId="173" fontId="31" fillId="6" borderId="45" xfId="2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4" fillId="14" borderId="18" xfId="0" applyFont="1" applyFill="1" applyBorder="1" applyAlignment="1">
      <alignment horizontal="right" vertical="center"/>
    </xf>
    <xf numFmtId="0" fontId="44" fillId="18" borderId="18" xfId="0" applyFont="1" applyFill="1" applyBorder="1" applyAlignment="1">
      <alignment horizontal="right" vertical="center"/>
    </xf>
    <xf numFmtId="3" fontId="44" fillId="14" borderId="18" xfId="0" applyNumberFormat="1" applyFont="1" applyFill="1" applyBorder="1" applyAlignment="1">
      <alignment horizontal="right" vertical="center"/>
    </xf>
    <xf numFmtId="3" fontId="44" fillId="18" borderId="18" xfId="0" applyNumberFormat="1" applyFont="1" applyFill="1" applyBorder="1" applyAlignment="1">
      <alignment horizontal="right" vertical="center"/>
    </xf>
    <xf numFmtId="0" fontId="45" fillId="15" borderId="46" xfId="0" applyFont="1" applyFill="1" applyBorder="1" applyAlignment="1">
      <alignment horizontal="center" wrapText="1"/>
    </xf>
    <xf numFmtId="0" fontId="45" fillId="15" borderId="47" xfId="0" applyFont="1" applyFill="1" applyBorder="1" applyAlignment="1">
      <alignment horizontal="center" wrapText="1"/>
    </xf>
    <xf numFmtId="0" fontId="45" fillId="15" borderId="48" xfId="0" applyFont="1" applyFill="1" applyBorder="1" applyAlignment="1">
      <alignment horizontal="center" wrapText="1"/>
    </xf>
    <xf numFmtId="0" fontId="45" fillId="16" borderId="17" xfId="0" applyFont="1" applyFill="1" applyBorder="1" applyAlignment="1">
      <alignment horizontal="left" vertical="center"/>
    </xf>
    <xf numFmtId="0" fontId="44" fillId="14" borderId="19" xfId="0" applyFont="1" applyFill="1" applyBorder="1" applyAlignment="1">
      <alignment horizontal="right" vertical="center"/>
    </xf>
    <xf numFmtId="0" fontId="45" fillId="17" borderId="17" xfId="0" applyFont="1" applyFill="1" applyBorder="1" applyAlignment="1">
      <alignment horizontal="left" vertical="center"/>
    </xf>
    <xf numFmtId="0" fontId="44" fillId="18" borderId="19" xfId="0" applyFont="1" applyFill="1" applyBorder="1" applyAlignment="1">
      <alignment horizontal="right" vertical="center"/>
    </xf>
    <xf numFmtId="3" fontId="44" fillId="14" borderId="19" xfId="0" applyNumberFormat="1" applyFont="1" applyFill="1" applyBorder="1" applyAlignment="1">
      <alignment horizontal="right" vertical="center"/>
    </xf>
    <xf numFmtId="3" fontId="44" fillId="18" borderId="19" xfId="0" applyNumberFormat="1" applyFont="1" applyFill="1" applyBorder="1" applyAlignment="1">
      <alignment horizontal="right" vertical="center"/>
    </xf>
    <xf numFmtId="167" fontId="0" fillId="0" borderId="0" xfId="0" applyNumberFormat="1"/>
    <xf numFmtId="44" fontId="36" fillId="6" borderId="0" xfId="8" applyNumberFormat="1" applyFont="1" applyFill="1"/>
    <xf numFmtId="165" fontId="1" fillId="4" borderId="0" xfId="1" applyNumberFormat="1" applyFont="1" applyFill="1"/>
    <xf numFmtId="164" fontId="0" fillId="0" borderId="3" xfId="9" applyFont="1" applyBorder="1" applyAlignment="1">
      <alignment vertical="center"/>
    </xf>
    <xf numFmtId="173" fontId="31" fillId="4" borderId="32" xfId="2" applyNumberFormat="1" applyFont="1" applyFill="1" applyBorder="1" applyAlignment="1">
      <alignment horizontal="center" vertical="center"/>
    </xf>
    <xf numFmtId="0" fontId="18" fillId="11" borderId="8" xfId="7" applyFont="1" applyFill="1" applyBorder="1" applyAlignment="1">
      <alignment horizontal="center" vertical="center" wrapText="1"/>
    </xf>
    <xf numFmtId="0" fontId="44" fillId="14" borderId="52" xfId="0" applyFont="1" applyFill="1" applyBorder="1" applyAlignment="1">
      <alignment horizontal="right" vertical="center"/>
    </xf>
    <xf numFmtId="0" fontId="44" fillId="14" borderId="53" xfId="0" applyFont="1" applyFill="1" applyBorder="1" applyAlignment="1">
      <alignment horizontal="right" vertical="center"/>
    </xf>
    <xf numFmtId="167" fontId="12" fillId="4" borderId="4" xfId="0" applyNumberFormat="1" applyFont="1" applyFill="1" applyBorder="1"/>
    <xf numFmtId="0" fontId="11" fillId="0" borderId="3" xfId="0" applyFont="1" applyBorder="1"/>
    <xf numFmtId="0" fontId="11" fillId="0" borderId="3" xfId="0" applyFont="1" applyBorder="1" applyAlignment="1">
      <alignment horizontal="center"/>
    </xf>
    <xf numFmtId="166" fontId="0" fillId="0" borderId="3" xfId="2" applyNumberFormat="1" applyFont="1" applyBorder="1"/>
    <xf numFmtId="17" fontId="0" fillId="0" borderId="3" xfId="0" applyNumberFormat="1" applyBorder="1"/>
    <xf numFmtId="4" fontId="0" fillId="3" borderId="3" xfId="0" applyNumberFormat="1" applyFill="1" applyBorder="1"/>
    <xf numFmtId="4" fontId="0" fillId="0" borderId="3" xfId="0" applyNumberFormat="1" applyBorder="1"/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" fontId="0" fillId="0" borderId="8" xfId="0" applyNumberFormat="1" applyFill="1" applyBorder="1"/>
    <xf numFmtId="0" fontId="11" fillId="0" borderId="8" xfId="0" applyFont="1" applyFill="1" applyBorder="1"/>
    <xf numFmtId="9" fontId="0" fillId="0" borderId="0" xfId="0" applyNumberFormat="1"/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4" fillId="14" borderId="54" xfId="0" applyFont="1" applyFill="1" applyBorder="1" applyAlignment="1">
      <alignment horizontal="right" vertical="center"/>
    </xf>
    <xf numFmtId="2" fontId="1" fillId="4" borderId="7" xfId="1" applyNumberFormat="1" applyFont="1" applyFill="1" applyBorder="1"/>
    <xf numFmtId="165" fontId="1" fillId="4" borderId="7" xfId="1" applyFont="1" applyFill="1" applyBorder="1"/>
    <xf numFmtId="0" fontId="37" fillId="6" borderId="0" xfId="8" applyFont="1" applyFill="1" applyAlignment="1">
      <alignment horizontal="center"/>
    </xf>
    <xf numFmtId="0" fontId="37" fillId="6" borderId="0" xfId="8" applyFont="1" applyFill="1" applyAlignment="1">
      <alignment horizontal="left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7" fillId="6" borderId="32" xfId="8" applyFont="1" applyFill="1" applyBorder="1" applyAlignment="1">
      <alignment horizontal="center" vertical="center"/>
    </xf>
    <xf numFmtId="0" fontId="27" fillId="6" borderId="1" xfId="8" applyFont="1" applyFill="1" applyBorder="1" applyAlignment="1">
      <alignment horizontal="center" vertical="center"/>
    </xf>
    <xf numFmtId="0" fontId="28" fillId="6" borderId="24" xfId="8" applyFont="1" applyFill="1" applyBorder="1" applyAlignment="1">
      <alignment horizontal="center" vertical="center"/>
    </xf>
    <xf numFmtId="0" fontId="28" fillId="6" borderId="25" xfId="8" applyFont="1" applyFill="1" applyBorder="1" applyAlignment="1">
      <alignment horizontal="center" vertical="center"/>
    </xf>
    <xf numFmtId="0" fontId="28" fillId="6" borderId="29" xfId="8" applyFont="1" applyFill="1" applyBorder="1" applyAlignment="1">
      <alignment horizontal="center" vertical="center"/>
    </xf>
    <xf numFmtId="0" fontId="28" fillId="6" borderId="30" xfId="8" applyFont="1" applyFill="1" applyBorder="1" applyAlignment="1">
      <alignment horizontal="center" vertical="center"/>
    </xf>
    <xf numFmtId="0" fontId="29" fillId="6" borderId="32" xfId="0" applyFont="1" applyFill="1" applyBorder="1" applyAlignment="1">
      <alignment horizontal="center" vertical="center" wrapText="1"/>
    </xf>
    <xf numFmtId="0" fontId="29" fillId="6" borderId="1" xfId="0" applyFont="1" applyFill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4" borderId="26" xfId="0" applyFont="1" applyFill="1" applyBorder="1" applyAlignment="1">
      <alignment horizontal="center" vertical="center" wrapText="1"/>
    </xf>
    <xf numFmtId="0" fontId="19" fillId="6" borderId="0" xfId="8" applyFont="1" applyFill="1" applyAlignment="1">
      <alignment horizontal="center" vertical="center" wrapText="1"/>
    </xf>
    <xf numFmtId="0" fontId="20" fillId="6" borderId="0" xfId="8" applyFont="1" applyFill="1" applyAlignment="1">
      <alignment horizontal="center" vertical="center" wrapText="1"/>
    </xf>
    <xf numFmtId="0" fontId="23" fillId="6" borderId="24" xfId="8" applyFont="1" applyFill="1" applyBorder="1" applyAlignment="1">
      <alignment horizontal="center" vertical="center"/>
    </xf>
    <xf numFmtId="0" fontId="9" fillId="0" borderId="25" xfId="8" applyBorder="1"/>
    <xf numFmtId="0" fontId="9" fillId="0" borderId="26" xfId="8" applyBorder="1"/>
    <xf numFmtId="0" fontId="9" fillId="0" borderId="27" xfId="8" applyBorder="1"/>
    <xf numFmtId="0" fontId="9" fillId="0" borderId="0" xfId="8"/>
    <xf numFmtId="0" fontId="9" fillId="0" borderId="28" xfId="8" applyBorder="1"/>
    <xf numFmtId="0" fontId="9" fillId="0" borderId="29" xfId="8" applyBorder="1"/>
    <xf numFmtId="0" fontId="9" fillId="0" borderId="30" xfId="8" applyBorder="1"/>
    <xf numFmtId="0" fontId="9" fillId="0" borderId="2" xfId="8" applyBorder="1"/>
    <xf numFmtId="0" fontId="25" fillId="6" borderId="27" xfId="8" applyFont="1" applyFill="1" applyBorder="1" applyAlignment="1">
      <alignment horizontal="center" vertical="center"/>
    </xf>
    <xf numFmtId="0" fontId="25" fillId="6" borderId="0" xfId="8" applyFont="1" applyFill="1" applyAlignment="1">
      <alignment horizontal="center" vertical="center"/>
    </xf>
    <xf numFmtId="0" fontId="25" fillId="6" borderId="28" xfId="8" applyFont="1" applyFill="1" applyBorder="1" applyAlignment="1">
      <alignment horizontal="center" vertical="center"/>
    </xf>
    <xf numFmtId="0" fontId="26" fillId="6" borderId="21" xfId="8" applyFont="1" applyFill="1" applyBorder="1" applyAlignment="1">
      <alignment horizontal="center"/>
    </xf>
    <xf numFmtId="0" fontId="26" fillId="6" borderId="22" xfId="8" applyFont="1" applyFill="1" applyBorder="1" applyAlignment="1">
      <alignment horizontal="center"/>
    </xf>
    <xf numFmtId="0" fontId="31" fillId="20" borderId="4" xfId="0" applyFont="1" applyFill="1" applyBorder="1" applyAlignment="1">
      <alignment horizontal="center"/>
    </xf>
    <xf numFmtId="0" fontId="31" fillId="20" borderId="38" xfId="0" applyFont="1" applyFill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6" fillId="0" borderId="3" xfId="3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3" xfId="3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6" fillId="4" borderId="3" xfId="5" applyFont="1" applyFill="1" applyBorder="1" applyAlignment="1">
      <alignment horizontal="center" vertical="center" wrapText="1"/>
    </xf>
    <xf numFmtId="0" fontId="6" fillId="4" borderId="3" xfId="3" applyFill="1" applyBorder="1" applyAlignment="1" applyProtection="1">
      <alignment horizontal="center" vertical="center" wrapText="1"/>
    </xf>
    <xf numFmtId="0" fontId="17" fillId="4" borderId="3" xfId="6" applyFill="1" applyBorder="1" applyAlignment="1" applyProtection="1">
      <alignment horizontal="center" vertical="center" wrapText="1"/>
    </xf>
    <xf numFmtId="0" fontId="15" fillId="0" borderId="0" xfId="5" applyFont="1" applyAlignment="1">
      <alignment horizontal="center" vertical="center" wrapText="1"/>
    </xf>
    <xf numFmtId="0" fontId="15" fillId="0" borderId="14" xfId="5" applyFont="1" applyBorder="1" applyAlignment="1">
      <alignment horizontal="center" vertical="center" wrapText="1"/>
    </xf>
    <xf numFmtId="0" fontId="44" fillId="14" borderId="49" xfId="0" applyFont="1" applyFill="1" applyBorder="1" applyAlignment="1">
      <alignment horizontal="left" vertical="center"/>
    </xf>
    <xf numFmtId="0" fontId="44" fillId="14" borderId="50" xfId="0" applyFont="1" applyFill="1" applyBorder="1" applyAlignment="1">
      <alignment horizontal="left" vertical="center"/>
    </xf>
    <xf numFmtId="0" fontId="44" fillId="14" borderId="51" xfId="0" applyFont="1" applyFill="1" applyBorder="1" applyAlignment="1">
      <alignment horizontal="left" vertical="center"/>
    </xf>
    <xf numFmtId="0" fontId="6" fillId="0" borderId="15" xfId="3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2" fontId="1" fillId="4" borderId="8" xfId="1" applyNumberFormat="1" applyFont="1" applyFill="1" applyBorder="1"/>
    <xf numFmtId="165" fontId="1" fillId="4" borderId="8" xfId="1" applyFont="1" applyFill="1" applyBorder="1"/>
  </cellXfs>
  <cellStyles count="15">
    <cellStyle name="Hipervínculo" xfId="3" builtinId="8"/>
    <cellStyle name="Hipervínculo 2" xfId="6" xr:uid="{00000000-0005-0000-0000-000001000000}"/>
    <cellStyle name="Millares" xfId="1" builtinId="3"/>
    <cellStyle name="Millares 2" xfId="12" xr:uid="{00000000-0005-0000-0000-000003000000}"/>
    <cellStyle name="Moneda" xfId="9" builtinId="4"/>
    <cellStyle name="Moneda 2" xfId="10" xr:uid="{00000000-0005-0000-0000-000005000000}"/>
    <cellStyle name="Moneda 2 2" xfId="14" xr:uid="{00000000-0005-0000-0000-000006000000}"/>
    <cellStyle name="Moneda 3" xfId="13" xr:uid="{00000000-0005-0000-0000-000007000000}"/>
    <cellStyle name="Normal" xfId="0" builtinId="0"/>
    <cellStyle name="Normal 100" xfId="8" xr:uid="{00000000-0005-0000-0000-000009000000}"/>
    <cellStyle name="Normal 2 2" xfId="4" xr:uid="{00000000-0005-0000-0000-00000A000000}"/>
    <cellStyle name="Normal 4 3" xfId="7" xr:uid="{00000000-0005-0000-0000-00000B000000}"/>
    <cellStyle name="Normal 6 3" xfId="11" xr:uid="{00000000-0005-0000-0000-00000C000000}"/>
    <cellStyle name="Normal_Precio equipos insumos_1" xfId="5" xr:uid="{00000000-0005-0000-0000-00000D000000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8.xml"/><Relationship Id="rId21" Type="http://schemas.openxmlformats.org/officeDocument/2006/relationships/externalLink" Target="externalLinks/externalLink13.xml"/><Relationship Id="rId42" Type="http://schemas.openxmlformats.org/officeDocument/2006/relationships/externalLink" Target="externalLinks/externalLink34.xml"/><Relationship Id="rId47" Type="http://schemas.openxmlformats.org/officeDocument/2006/relationships/externalLink" Target="externalLinks/externalLink39.xml"/><Relationship Id="rId63" Type="http://schemas.openxmlformats.org/officeDocument/2006/relationships/externalLink" Target="externalLinks/externalLink55.xml"/><Relationship Id="rId68" Type="http://schemas.openxmlformats.org/officeDocument/2006/relationships/externalLink" Target="externalLinks/externalLink60.xml"/><Relationship Id="rId84" Type="http://schemas.openxmlformats.org/officeDocument/2006/relationships/customXml" Target="../customXml/item2.xml"/><Relationship Id="rId16" Type="http://schemas.openxmlformats.org/officeDocument/2006/relationships/externalLink" Target="externalLinks/externalLink8.xml"/><Relationship Id="rId11" Type="http://schemas.openxmlformats.org/officeDocument/2006/relationships/externalLink" Target="externalLinks/externalLink3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53" Type="http://schemas.openxmlformats.org/officeDocument/2006/relationships/externalLink" Target="externalLinks/externalLink45.xml"/><Relationship Id="rId58" Type="http://schemas.openxmlformats.org/officeDocument/2006/relationships/externalLink" Target="externalLinks/externalLink50.xml"/><Relationship Id="rId74" Type="http://schemas.openxmlformats.org/officeDocument/2006/relationships/externalLink" Target="externalLinks/externalLink66.xml"/><Relationship Id="rId79" Type="http://schemas.openxmlformats.org/officeDocument/2006/relationships/theme" Target="theme/theme1.xml"/><Relationship Id="rId5" Type="http://schemas.openxmlformats.org/officeDocument/2006/relationships/worksheet" Target="worksheets/sheet5.xml"/><Relationship Id="rId19" Type="http://schemas.openxmlformats.org/officeDocument/2006/relationships/externalLink" Target="externalLinks/externalLink1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43" Type="http://schemas.openxmlformats.org/officeDocument/2006/relationships/externalLink" Target="externalLinks/externalLink35.xml"/><Relationship Id="rId48" Type="http://schemas.openxmlformats.org/officeDocument/2006/relationships/externalLink" Target="externalLinks/externalLink40.xml"/><Relationship Id="rId56" Type="http://schemas.openxmlformats.org/officeDocument/2006/relationships/externalLink" Target="externalLinks/externalLink48.xml"/><Relationship Id="rId64" Type="http://schemas.openxmlformats.org/officeDocument/2006/relationships/externalLink" Target="externalLinks/externalLink56.xml"/><Relationship Id="rId69" Type="http://schemas.openxmlformats.org/officeDocument/2006/relationships/externalLink" Target="externalLinks/externalLink61.xml"/><Relationship Id="rId77" Type="http://schemas.openxmlformats.org/officeDocument/2006/relationships/externalLink" Target="externalLinks/externalLink69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3.xml"/><Relationship Id="rId72" Type="http://schemas.openxmlformats.org/officeDocument/2006/relationships/externalLink" Target="externalLinks/externalLink64.xml"/><Relationship Id="rId80" Type="http://schemas.openxmlformats.org/officeDocument/2006/relationships/styles" Target="styles.xml"/><Relationship Id="rId85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Relationship Id="rId46" Type="http://schemas.openxmlformats.org/officeDocument/2006/relationships/externalLink" Target="externalLinks/externalLink38.xml"/><Relationship Id="rId59" Type="http://schemas.openxmlformats.org/officeDocument/2006/relationships/externalLink" Target="externalLinks/externalLink51.xml"/><Relationship Id="rId67" Type="http://schemas.openxmlformats.org/officeDocument/2006/relationships/externalLink" Target="externalLinks/externalLink59.xml"/><Relationship Id="rId20" Type="http://schemas.openxmlformats.org/officeDocument/2006/relationships/externalLink" Target="externalLinks/externalLink12.xml"/><Relationship Id="rId41" Type="http://schemas.openxmlformats.org/officeDocument/2006/relationships/externalLink" Target="externalLinks/externalLink33.xml"/><Relationship Id="rId54" Type="http://schemas.openxmlformats.org/officeDocument/2006/relationships/externalLink" Target="externalLinks/externalLink46.xml"/><Relationship Id="rId62" Type="http://schemas.openxmlformats.org/officeDocument/2006/relationships/externalLink" Target="externalLinks/externalLink54.xml"/><Relationship Id="rId70" Type="http://schemas.openxmlformats.org/officeDocument/2006/relationships/externalLink" Target="externalLinks/externalLink62.xml"/><Relationship Id="rId75" Type="http://schemas.openxmlformats.org/officeDocument/2006/relationships/externalLink" Target="externalLinks/externalLink67.xml"/><Relationship Id="rId83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49" Type="http://schemas.openxmlformats.org/officeDocument/2006/relationships/externalLink" Target="externalLinks/externalLink41.xml"/><Relationship Id="rId57" Type="http://schemas.openxmlformats.org/officeDocument/2006/relationships/externalLink" Target="externalLinks/externalLink49.xml"/><Relationship Id="rId10" Type="http://schemas.openxmlformats.org/officeDocument/2006/relationships/externalLink" Target="externalLinks/externalLink2.xml"/><Relationship Id="rId31" Type="http://schemas.openxmlformats.org/officeDocument/2006/relationships/externalLink" Target="externalLinks/externalLink23.xml"/><Relationship Id="rId44" Type="http://schemas.openxmlformats.org/officeDocument/2006/relationships/externalLink" Target="externalLinks/externalLink36.xml"/><Relationship Id="rId52" Type="http://schemas.openxmlformats.org/officeDocument/2006/relationships/externalLink" Target="externalLinks/externalLink44.xml"/><Relationship Id="rId60" Type="http://schemas.openxmlformats.org/officeDocument/2006/relationships/externalLink" Target="externalLinks/externalLink52.xml"/><Relationship Id="rId65" Type="http://schemas.openxmlformats.org/officeDocument/2006/relationships/externalLink" Target="externalLinks/externalLink57.xml"/><Relationship Id="rId73" Type="http://schemas.openxmlformats.org/officeDocument/2006/relationships/externalLink" Target="externalLinks/externalLink65.xml"/><Relationship Id="rId78" Type="http://schemas.openxmlformats.org/officeDocument/2006/relationships/externalLink" Target="externalLinks/externalLink70.xml"/><Relationship Id="rId8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9" Type="http://schemas.openxmlformats.org/officeDocument/2006/relationships/externalLink" Target="externalLinks/externalLink31.xml"/><Relationship Id="rId34" Type="http://schemas.openxmlformats.org/officeDocument/2006/relationships/externalLink" Target="externalLinks/externalLink26.xml"/><Relationship Id="rId50" Type="http://schemas.openxmlformats.org/officeDocument/2006/relationships/externalLink" Target="externalLinks/externalLink42.xml"/><Relationship Id="rId55" Type="http://schemas.openxmlformats.org/officeDocument/2006/relationships/externalLink" Target="externalLinks/externalLink47.xml"/><Relationship Id="rId76" Type="http://schemas.openxmlformats.org/officeDocument/2006/relationships/externalLink" Target="externalLinks/externalLink68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3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1.xml"/><Relationship Id="rId24" Type="http://schemas.openxmlformats.org/officeDocument/2006/relationships/externalLink" Target="externalLinks/externalLink16.xml"/><Relationship Id="rId40" Type="http://schemas.openxmlformats.org/officeDocument/2006/relationships/externalLink" Target="externalLinks/externalLink32.xml"/><Relationship Id="rId45" Type="http://schemas.openxmlformats.org/officeDocument/2006/relationships/externalLink" Target="externalLinks/externalLink37.xml"/><Relationship Id="rId66" Type="http://schemas.openxmlformats.org/officeDocument/2006/relationships/externalLink" Target="externalLinks/externalLink58.xml"/><Relationship Id="rId61" Type="http://schemas.openxmlformats.org/officeDocument/2006/relationships/externalLink" Target="externalLinks/externalLink53.xml"/><Relationship Id="rId8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144780</xdr:rowOff>
    </xdr:from>
    <xdr:to>
      <xdr:col>9</xdr:col>
      <xdr:colOff>0</xdr:colOff>
      <xdr:row>8</xdr:row>
      <xdr:rowOff>68580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CF429780-509A-4331-98EB-701833C7F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5425" y="630555"/>
          <a:ext cx="0" cy="156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19</xdr:row>
      <xdr:rowOff>0</xdr:rowOff>
    </xdr:from>
    <xdr:to>
      <xdr:col>4</xdr:col>
      <xdr:colOff>304800</xdr:colOff>
      <xdr:row>20</xdr:row>
      <xdr:rowOff>114300</xdr:rowOff>
    </xdr:to>
    <xdr:sp macro="" textlink="">
      <xdr:nvSpPr>
        <xdr:cNvPr id="3073" name="Autoforma 1" descr="data:image/png;base64,iVBORw0KGgoAAAANSUhEUgAAApgAAAAzCAYAAAAzdXjNAAAAAXNSR0IArs4c6QAAAARnQU1BAACxjwv8YQUAAAAJcEhZcwAADsMAAA7DAcdvqGQAAC6XSURBVHhe7d0JvG1j+QfwpUEDkgwVKUNIkVKSKUSGChnKUJkiN1PGDJFkipAhoTJeUjckl0KFDGUqSokmSoMGigYltf7v97Hf81/23dM5d597z9X7+3z2PXfvvfbeaz3z9L5rtjqhKigoKCgoKCgoKBgSntb6W1BQUFBQUFBQUDAUlACzoKCgoKCgoKBgqCgBZkFBQUFBQUFBwVBRAsyCgoKCgoKCgoKhogSYBQUFBQUFBQUFQ0UJMAsKCgoKCgoKCoaKEmAWFBQUFBQUFBQMFSXALCgoKCgoKCgoGCpKgFlQUFBQUFBQUDBUlACzoKCgoKCgoKBgqCgBZkFBQUFBQUFBwVBRAsyCgoKCgoKCgoKhYrY6ofX/goKCPqAuBx10UPX973+/eu1rX1vtt99+1aOPPlrtu+++1fbbb1+96U1vqj75yU9W119/fbXllltW73znO6sf//jH1QEHHFDNPvvs1UILLVQ98sgj1cYbb1y97W1vq37729/GZ//+97/H8V772Mc+Vv3sZz+L33nd615X3XLLLdWXvvSl+J0VV1yx2nzzzeO78vn85je/qW644Ybqhz/8YbX//vtXc845Z7xXMDz8/ve/rw488MDqj3/8Y7XRRhtV73nPe4JPP/rRj6o999yzWn311avf/e531fnnnx9/8XiZZZapdt555+DtYYcdFjx92cteFjzD5ze/+c0jfCwYG77+9a9XJ598cvz/M5/5TPWiF70o6H/wwQdXf/jDH6q3vOUt1W677RbvP/jgg9XUqVOrH/zgB9W//vWvaqWVVqre/e53V7PNNlu8XzA2kGc2bsqUKSH3//znP8NO0ZGnP/3p1d/+9rfqm9/8ZvWtb32reuyxx6pXvepV1dZbb13NMcccrW8o6IfsQ8jqrrvuWq211lpBz+OOOy7o+OIXv7j661//Wm2zzTbVqquuGnRmc26//fbwU/yC466++urqhBNOiO/89Kc/Xb3kJS+pHnjggeojH/lI/GWT9thjj3h/KEjCUVBQMAqcddZZ9bOe9az6C1/4Qjw/9dRT62RI689//vPx/MQTT6w32WST+uGHH47n//73v+sXvOAF9aabblonY1tPmjSpTo6wTgFH/d///rdee+2162R06/vvvz+eJwNSr7vuuvH/n/zkJ/HeRRddVKdAs55nnnnqFGzG98I3vvGNOgUr9VVXXVUno9J6tWA8kJKFerHFFgueQEoA6pRQ1P/4xz/q5FTrzTbbrN5www3rZOjrm2++uU4JR/DkP//5T50CmfqlL31p/ac//am+/PLL6+c///n1KaecEjwuGDvuueee+nnPe54iSX3bbbfFa8lx1ilwrxdYYIE6JV3xGrrTs+RA65SQ1dddd1397Gc/u05OOt4vGDvQcIkllqiPOuqo0IPzzjuvTslXyDZ7t+OOO9aveMUr6hQkhc3Dl9NPP7316YJBkH3IaqutVqdEKV67995767nmmqvefffd65Qw1eutt1796le/uk4JVrx/yCGHhF/66le/Gs/h5z//eT333HOHvtx0003xWkrMQl/mnXfeOiVf8dqwUFrkBQWjRAoOIjNPyh2VLVWrZzzjGfGebP0rX/lKtddee1XJ8cVryblFFSspf/Xc5z43PpcMRlQkPe68887q5S9/eTX//PPH81/96ldR4ZKtXnzxxfHacsstVy255JLVUkstVZ1zzjlVMt5VCnSiOqNSoFLzzGc+M36vYPhQlVH5SkFiZP0qBMlYV+uss071nOc8J+TgjjvuqFIwWaXApXrDG95QnXHGGcGTFIBWv/zlL6vFF1+8Sk6iWn/99asFF1wwKj6qDgVjh6rLK1/5yqCz6vJDDz1UJYcafFp00UWrFNjEcaqc3/3ud6vDDz88aK/SCSo6BWOHqvAuu+wSsq3ylRLvqAqrILNfl156aZUS8erDH/5w8GK++eYLXl177bWhKwWDIfuQN77xjdU888wTr7E57JAKpU6IzpXKvNfQVmcLvVdYYYU4HujL0ksv/SR9UdVfZJFF4uG9YaIEmAUF04HLLrsslF7ACVrZyy+/fLyW8e1vf7t6/PHHo92ttc4BCjIos7bpww8/HG0NxvnPf/5zBJiCUbj77rvDGHg87WlPi+AlZa7RlmIYGJnrrruu+sAHPhAO1fl4r2C4ECAy8iuvvHIElILGu+66K3gKAhbvadnutNNOwccMn73vvvtifCK3Y/FS0EouCsaOm266qVpvvfXCwXKen/rUpyIR42DRm16is2CfXi677LLxOcdyxBK1grGD7SHb73rXu8I2NSGJ/tznPle98IUvjEQMBKQCpUL30UERAj35lWxDbrzxxrAjr3nNa6Jdzs8YyZIAK0oY3zGmo6CRkfWFr6EDp512WhQ38GO11VYbKZQMCyXALCgYJVQwKaJZL1WRDTbYIF4XdFx44YUxi5kDTsGeY1QuBX9nn312tffee0dFxTHf+973QrkFJyB4lFWqyoDgsx2+00NFbYEFFojvO/7446vXv/71UaFhXAqGC/OtApXMp1//+tfV/fffH8YdBDjHHHNMte2221aTJ0+OmacMPP3LX/5SLbHEEvFc8El2VNIEqwVjA35wogJH82V0SVWZU1WdybzxGp0SXOa5P9VmOqT6UzB2CHLIsIRY8HjJJZfEg8wLYOiIAEYlDcwS4pvjs40s6A1yquKLzlmmJaZkmF/R0fryl79cnXTSSWF3BJ3kn83iE9gmUN0UqEqK6YH5zHvuuSe6YwoV46ELJcAsGCoEWQKqm2++OR6MzlMNFBi0f2SU2p6gorjKKqtEBSWDUt92223h3I499tgYsN5uu+0iSAUKPvfcc0fWCQywNvi8884bz2X/qjGCUIbG/x3rHDwYaYaHEfEZbRGVGQaeMdGCZUgY+6cqGFvBdpY5NBg2fvrTnwadLdIBlWUVYwF+Bl4J8DkBixpUHIAjUEUQ+IBzNEphDMJ35kSF43WsimdBfwjU0YyDXHjhhaMVawGc4B+9LSYBwT29Eeio/qigfe1rXwt9WXPNNeM5+nPKqnF4UCpsg4F9Z8vQkh6S/7yoii/AH+3zbDOND6meqWiyU/QWv9gnPGAvC54MdoQNJ8/Z3kiYdFB0viwq5Vc23XTTkQTKe+S62TWhB+xO1pcpU6ZUm222WSw0Fajm6r6FWrfeemscr8Pmu/iesaBrgOnLGbpuDxFvExSYsOX3GU0XOCgoN8drpRQiTFRQCllZkxbNh/cc0wQnnz9DmQjHoAyjtJ/4xCeiBWHmbiLBNZADq9G0piiCgInQXnnllXGtjEwG4+E1LeDRBJ5NucoPrZfLL7883ncelKT9GA+/xcgNGxwQo6jdAM5BEEKGm5k5J6iyoh3e3kLyGcrPKGiBk3stVivMs0Fee+21Q+FVYVQz/eaGG24Y75vz855rd42/+MUvIguld1pX73vf+6ovfvGL0Qb50Ic+NLDMjQVkXmCH3lrJY/kt502eejl330t/2JeMzAuyp3qsSjweyIG8CrEAhUHHB/LJyDt/lW3HqRz4P7v4ne98J+amVCzxyopNM7P4jOcCzve///3VZz/72eqiiy6KmbZOlethgczQDTZpNDa6CbqMB51a/PjBnvsN+j5eFXXyjsacrgBHddlDq1DQg94gIeNA8cKD3RDMqPY4TqXn6KOPjl0b6I0gVWV0vJBlONNntPYJfbO9oy+deJCBT3TSivrxgKDd9dB/tCVPViJLxPDEw+vOGc1V2thIwQx7ee6558Z4Dx1473vfW1111VWtb55+OBcy7jFafRoNjxyLHx69eDFWOHejVTog2YfgKZ+QK5pNOB+7ivBDuRMGkievSYTN+yuOCFDpiyKHHU5AgiUOO+qoo8IfmfH3Wxl4hlcD6Ug6mWmQAoU6CUGdjGesLkonxVvEX8+TU4wVS0l44/hEgPrggw+ukxON9z3mm2++WGWZBCuO6YcrrrgiVlZabZmY1Hp14iFlYHUKBkYeaNGkk+vOKxfBit/VV1+9nnPOOeMYf1dZZZU6CW/riN5IgX6dhChW3iUj0Xp1YiA5zlgdiGf33ntvvJaCqToZnfraa6+N5xlJ+WJVrRWfVmD7HNr04zX58f3kr/lA8+SQ45gUxNZLLbXUNMd4JAdU33nnnXHcsHD99dcHn/PvJ0UL2T3uuOPieQY9SsFEXO/yyy8fK1nbkQxY/da3vrXeeuut65122qk+7LDD6hQAtN594troVsr466TU9T777BPfC/QuGYJYRZ4ClFilblUtWCVr9XkyFvXee+9dJyMRrw8C35+cQutZf5DLnXfeOVYnknErSpMRGjnPQWB1qetYaaWVOtIJrP51vfQhBQ3xvAm6YpXl4Ycf3nplePBbVolvueWWdXKI9YEHHlin5CHeS8Y/zjsF9CHjjiHvkALR2DFg4YUXjtWeKbCM88ufhRQo1Ysvvnh9zTXX1CeffHLsINCUgV6gP6PhFdl1rviUgq767W9/+5Ps1SBwba4Vn517E8770EMPjff8xlxzzVVvtNFGQaNhIgUPYReSk6xTMBu7KNx11131hRdeGKthF1lkkfr2229vHV3XZ5xxRqwgJ6dW+qfEa8Q3+bvBBhvUKQmLlc5ky3cNitHqix0hrPbN/sB1pCCm9W5vpEAnbIRr9HnnesQRR4SdaIfrOumkk8Ivrb/++q1Xh4sU4NZbbLFF7JpBJpZccsk6Jf+td5+Qf3RPSVPEDFaPu4YMNM87Lyy66KKxw8IwcPfdd8fvpWQvHinxmMYn9QLftMwyy4zIMPuZdbodt956a/gDO0ywY8ME2eJX+BD2MSWkwWt2xmt2RkjBfevoJ8AfpcCynmOOOeobb7wxXvOZbbbZpl5hhRVCX+w+Qu9TwB/nboeLlADEsWQ5Jch1SprDj4jrmnp+/vnnh+1gA/uhY4DJcQmC9tprrzh5jouz5uhcICO+3377hQAjAKXlyB1PeBhjF+j4pxo4B8FCyiBCCAU6K664YjjFY445Jq47O4epU6eGAfF+ygCClpwMB4mOszIIZ8pSw6g0jWunANN12+KFwNvKR1Dlswwfp9oLvQLMyZMnxzHoLcBrP8aDHHcz/g888EDwpRPwtz2AmZVg6wmBhOtgXG3dMggeffTRCKQ46kGAt4xdyqzjN+mBYAlvL7300tZR3SFAuuCCC2ILDvxiADsFmAydII3uXXzxxSPJbRODBJj9eD6oox8m6MCCCy4YQaeATxKRg59eQDv25Pjjj2+90huSD05cUCIpOOecc8JRLLfccgMnr1deeWXwF698T9PxOGfBN90UUHBqeCUR57C6/QZ/0y3IlYgLFsYT6C4Z42xtQSY4bnfa3cDfbb755iNblvWDAH/++eePwPjBBx8Mn4FekgpBVi+wY8cee2wUNSRazlvi6fO2CGqHbZvIFV71CzDpXN5+qx0Cq/vuu6/1bHggH4Im537DDTdEIkYHpxfoSKbZFDTgiwRRnudCSC/Ydsnxq666avDI+aGhQkC738Z/dtb7/QJMNisHce3wPXznRAA9VdCyjZHkhU1tFgvYUAUdOtOvUNaxRZ5ejzaBjYSVmfX/zU2YIVKiTQ4/2nTae8rPytqWyGv5OE5rwhxGXjmWoaWRAoxoYWlTpAuJ0nmKpuM1CxU6tYHNpZ133nnxUL51fjMDftd8nfascrJ2iteUrs38mOfZYYcdRlZtaU+in9eT8EUbVHvAQgB0ylACRw80MBeRjG18rxaC10455ZSOq4OV8LXUHKOUnRS29c74Ihm6aNsnIxybhCcD13qnM5TryYi2CVokxxQtQrxHI9/XDylDjlZkfmjBGRuAJPyxitesSH4f7bQA0Lrb+aGZ70XvJsi017VBZ5asTS8M39uegr66huRAYp5m2ND2MouK/sYFtMTMFuLtlCTLeNMN5OfMM8+MEQFtsm58YhO0ZNgYc3bszOytwfXRgq3BW/OpTWiDaXlb4T+jea5FpWWoTYUmyRFFS2zYsJJamyw5ymiR2clAu4yuOIdeQBO0J0d0ni1rhzGFK664IrbnctMAowIpYI55L3bbzQc6AS/4FHLURAqgYlzA+M0gNmKsME+bEqLYRkc7X9vc9kXDlgPfZyEG+2SzfrPb6KTNb3WvEY9eSIFedeqpp4aeoJfzJMvADzTtv7GsFByMzN/1A19mtMl5NIGnW221VeyOQaeHCe39lMTHqI9zdz1+39jIIEAv8mv2vQnnarbT9xpNsqiFfj3yyCPRou8FPDLPyLdmHrl+PKIjdCXDsSeeeGLwpZM+tMO1GuExstQEmTvkkEOiLd3LXs4oGOkydsJfp8A39Jh8ZHjPOgH86ze219GiM3QCRIafQTKPifm+lCLahsOsCyAsgSfQF1xwwciQ7qRJk6K/D94z77LFFltE8MV42slf4EoBvGYGyQwMxmb4LvNKGMyhCMQsw3fHhrGCwggszAh2ezCEneaGnKvfN+fGEeTh17wPlbkrd/XIEER633dm525m4oMf/GAILIW16phjthAE4wSors/n0EXwiBdN4+w9wY/PucuLIWozdpw0Go03KJltEShwc0FLN3AujIY5NA/yQnhB8iAI7wf0pezNRw4yODSOjTHJ75Ethjyv8O4EAar3yTMnA4JLwQzaktFBDfREg+SQPqVMPIJ4DomcDBuCc/YBD/wWWPyCx4wPo94NbIlgEQ8EPN0g8RQA4gdHRJ8kLWMxxnguOWaf6C8w/OaMJMTuhDGjeW5WVtLqd+n77rvvPrJAZVhgzzgOv4E/QBfpivcyLbrB59w9hA1315BOyYDgE3/YPb4D+AfJ9eOPPx4Fhk6QCO6zzz4hr3kGj01AB7/z0Y9+NGRlvCD4EHjQDzJmVS7/Nmw54AcF077XnoPA5kuc6EkzeOkE84DsE98haAf7fbKDZFjBJkMBAM3xaxBIBNgINJc0Al/MFvJv7kjViefTA4UowSBauxMWHpjfRI9BwKew8c2YQSJinpOPVASSYJu/lQB7jy/qhU48EsQ6J761maTzgaeffnrc4SvPRvaC77N7CHtm72T+X4xj1tE5m8EeJFAdb6y00kqR7LHJdigRRLszUwba0Fl2v5/d6CsxAh9EJ9BZqJvAuLwoAYEIosg2A1MFTIiqKkqQLVwQnORVfRyTvwxRDjwQf/LkydWRRx4ZDkF1gQOgNFbjdgoAB4HMhkC4xV+3h+1GmkLbCYhLWBm+JvGbcL0MiOMoL4FsQnAoIGUgGFj7UAlABeboKcAkuGjTXA3GqTMEglxG2ecYR8ranoGOBwgVHrvufE69wAiQA8fm4ymt/5OtnJR0gmMonQBb5YUMkAUZe/4cg5vlBlQ+yJxKmt/pBnS3ATB644PfsEE6h4OuE0HZxwqOh4FAP3pLtzLthwl6Qid9d3ZAfpdeCBJkwN3gmByUdoPPW3kKqrKqZxIC1Tc6QwdGAzzFczqD13iO97ozNofOScuMBBlV1QfBG7s4bNmjKzn5zMGav3jFGQsO+8GxvYIM18FmZdsIvjd/NznpBOchEOLM8FS1RDWHjRcoqYqPJwTDucPk/xJV1zFsCL5zdS7zgO3KPGAnewFds7znz0vsVJi8nvlLT2wVpKiTj+sH126jdFU7fKAXCiHsiGRVkDZs0DWyzsf5vwpyP16LCyw44cdzQC7o9lyRgL3IdMyy6i8/PIics1m54NHkETvV5JFgXtURjeiu8+oHNpKvEZSiqZtoCN4kyyrTneKrmQEyJQl1/YqN+JITxgz0dM0KkL3Qd1dNkbVKAaebd5BvAvEZA4zl1LW8MHzKlClR9VR5QFBZrWwIkTl+jwxBEeOTK1DAcSG+41UNXSwl8qCoAhOKNVoIUNpb92OByhthkyV1q+JpAwusBbSW/aueyNJkbIQVXazEFMxkBjZL0drA2gAUUHUUfE6VQzXA92ZDyBijTTOLHS/Ilv2W5GKsyCMChNQ19YJ7rwoIGEHXjaaqWP6qfLdDe4uxcS/WfkBbgYWA/R3veEdk0Jxac4ShCRXn9pbMrASyJ0DLoHfkL6/KlgiQVbLXbFnqIqy77rqtZ72RgzS8HcTw9oKOg3Ph4CRp2nh0jw4bHVFxtA/iaIC3rplDxfM11lgjktZuPJfMtLdvZwQEPZxYE84zt/fpjQIA29GszJBhdBkEmVfdgr/RQKBETtwf+dBDD429+zhrlWx2nD/oBn4Ef9l9PHHt9EzA3QmqbNrN4w27A2SfBORZgqItCrliRn+MV2QImCVBg2B6eIBuAiiy4Fz4YUUShR5VJkWHDH5cotGtQug8JF2ZByqXeNDNz+oa6VqOBySSeVuvJgTRug3NQgr77SFAa/KgiazbY5XzJo/Q2c4p5MIIh/G2bOf8dY4Cs06gB8bEBJg+SyeMngjiOoFcNffUndk466yzQt5cn5isX1LUM8BELM4GGHHE6QQ/RhFVtBg2LWgPgSFHLyhQsexUrcAs2RIFIVBZEHzGZ2VQjA0gtgtSreplrGYEGBUQFPcq6TOagkNVN8v6OQiZi2zU9iWEVNWyE2RoAnQznow3CKzRi9Lnyimj4li0y1tzjCdyFtjNIbcDfdorH7l16rr6ZcdmaPIdU4AMaDWYyUXfZnbFoVF+fGneIqsXGF78cJ6+W5WhW8tDlWbY7csZiVwpy6DT5Cs7UQZUAEPvmtfZrdKI9u1VEvSjz75zeitB2YDRd60bDpU9cG72mqRDow0wAc9VuvGcQ52IPO8UXGmzZWeGxvY7lfg3z6+TDZCcteuZz7MndLPZARgryJKRJnZJl0U1ijPVufEbnQKGJlyXZAJP2Ad86RZgqrLMCJ60V5Jdo6pbLrbwX65VcNNPXwQp7TazyQM61wv4R/6bYPvJMj1TVVLg4Td1mRR+VMdAoUKBh69mH9t1NoP+0zk8oB+CpW4BpmscLx74/U5gbxQDdE0VOsznSjr5BzaC7Hf6LHnCu9z27gb86ccjI366taqRkg1tc3QjrxJC9M8b0HcDOfc7eNerKOSYmWF7uqE9BuzbSU7E6wpbECTBjdW/KaBqvfr/SISsL7vsspEVj4kJsU2Br7UNBNjKxfPtttsunrcjGfZY8ZWY96SVx7Zy8DlbDSQmxGuW66cLrHfbbbd4PhakjC5WTiZF7fpwDSnAbX1iWqQsMFYOOr8kYK1X/x+PPfZYbMfwj8bWEbaKcXzKDON5CgjrhRZaKFZc33///fFaO6zCd72TJk1qvfLESlfnl4zJyMrLZExihZytL7ptpTBM2EolGajY+qMdnVaRW5GclC3OLylWvGb7HteWjEXPFbMpmA0Z+kHjJvxWRPv9lGFPs53LlClT6mT84+8gSMY0VjKST7RzPuuss07fFZ1PVSSDMapV5LYhYR+sLE4JYLxmZSz+oGlywPFaP5xwwglhA9pXkfu/72eH7rjjjngNz5NxD32y6jcjJQkDbVOE51Zrb7vttsHzPfbYI7b7mNV4npzawKvI6ZjrzToHKTiJHS3Q1zZxg8JWbcnxTbOKvBP4ATY1BQSxtVA3sJX77rtvrK7GE/Jg5bmV7xMZaDjoKnK6YMs6cm4LGHDdKTCKR7bn3cBnpKAudMv/IfMiBfXhd6ZOnVrvueeeIdMedl2gJ3YP8NyODd3sbQom66222ip2jaHLBx10UOhZUx8nEqwQR4uzzz679coTyKu+bX/EntETu5iQw367aeCRnUfwyBZPIEZJCU34FdtYkUk7PWQa+x3fnYL3sHm26cKLTvD9KSiOVdh8mjhn2WWXjd0FZiVMnjw5aL///vu3XumMnjOYsh8Zkuw2b8LZhNaRAewU9ESUr0KnyqhKkqtrIv5E/GhrKc97PzmAkfkJ36+lnk42MhAZiWxDRih7zBmkCoM2lXOxMhgMrcuQDWZb4WW2UzWj1wagWvNaNmYHuj1k3L2ySRmeRSSgDdEOw9hJ8OJ70EWGIuuRweZFJ7J7WacM0W+ijVK5VfbgczIjGYNzUa2TlaKR7Nnr6Arogo7o0mxbm1XRItHKyHMlw4DzkVllHvaDAW5ZP7pobeCv1bwyTWMDrkUF0dwQ+WjCc1URLROfkzFdc801Ue3QwpHRZnhPdk5G/GY/kCkLo1SotMVVS7QuVFXJlAy+oDd0JozPaGWTd6MT2lSqgWaQZf1kz2gIPe8Gn+sEeqLV6Dt8r0oBW0Kf6ILZ5NHA92hN4XHmuXYuvVHhearynI5p26qqWEhD38yA4wk9yh0CdoceqsJ0A145rhfoltlZiw/Zci3Mbp0Ktg8vtPvZOTzBIwvtLIDqdS6zEuiCEQI+jSyjkU6f6phxqlxdMwJGX/jVJvhVoyFsny4YPljsCfl7rXEwOqSj6G/WDy1Yr5EBstAOv2n+lX7pDtEH1TkLe9nCdrs8EeB6XQtf1ITOqQo3edIJ5QeNkKhuNkfzjFLRgSbwSFeMb0VbPKIv/qI932ckjryipwcZdS5sFZrxVzluaUK1m3/noyy8ZDeNIpjj5IdUPWcV6KxCtw7DCJKh6Ah7FdoUODGwTl8Se0O1Q1VOJW3ppZeOyoPKlYwpKc1IliT7kb2qYHnPfl+qezI/UDVYeeWVI2NQRbCJp4qlbDcRPjbMtZdaCmTrpCxP2ohVNrbffvvFprP+2uBVNp6Us3XE8OG8jj766IjekU+1RIbUhOqd7D4FOpGFL7PMMlF1POSQQyKjykhCGufuGtdYY42oVKZgtPVuXadgJ7JTn7UhbXJ+8bqqAJq7Ztcq65c1NSumKeCOCl8KPoP+fmtYkD2rWNkXrD0b7lTBBBUSFcykoFE1cc2qFLk6rTolO1cRb0KFREWRnKGjz6KtjDQF4K2jnsCVV14ZlS5065alN2EfwGQ8R6qqGQ899FBUmlVoB/mepxJGW8EEtiEFKMEXOk7uVRFU+gGfulWVyRIZJatsDRmQ4adEZKQKQAbYDd/vd2T/9ptlK5r8GaSCee6558aG9U09A7pFT1TLZxWej6aCCWwu2qTgIfawo6cqXzfccEPriCc2dsYDNq4dOi30WFcJr9hadoeuZ3sOvg+f8Mim8zpdvWiqekPfVIeaYGvZOBW5dhs7UeC6B61gguq7DhweqFyxg2uuueaT9qC87777oqLJv7WDLjk+JcWhM3TNPtS+tx34pWLKT6lg8undQN/xymeaUNWkL7qHg3YjZhTQ3ibn9L4JssZ2o409Tckh39G0P7lSqarfDrREUzzis/DIZvHt/gacA/kUD6hg9uqcsWNiKjcoaYKdU1l1Q4Js8yYy0DcF4eFrdbB6YTb/RKTZBrM9ZksyrCpqn6GRBatimScQnatIuc9lnufKMJsgm5BxyaSseG5mUbIMVUezVWbnZBHgeJ9TMZT9qk7m2ZcMFVSLXmQbzkW2pbKZ5zaHDdmmuS9ZN6igyRJzNRHMVaiSyvpU1byngmfWrQnXpxKqwin7MauZh4lBxU7Fz+fNe+T3sEx102/4f1Kg4E+mqd9UGZRtyUZlRyoVKp3N82xChobGmfYyWd+jytoOvLbwRhYtu8PzDNfjt2270l5FVMFUffLd6NEcbDa0L5vzne2zk2juc1auu0aZqLmU9szVNVpNqBojA+8H9EU/c0ntIHNo0S5voAqGtz6rEqaSphJNH9CcbORFACr/ztO8kCpBBl1ROfUbrsu5qOI73ue9ht++zzXTIQ+vqWRkPmWQOZ/xW3ledywgk6rFMn0Z+6CQ0dJhn6ff9DjLo/kvsmCBFDluwrynCn47yKKFXVnm0ZxsqTB6T2UFHZrAAx0Ci5FUEjphrDx3Xa6R7NMJ826e41WWAd+bEuo4j/wb3vOZvDAO6CD57DWjNQiSoY8tTshM7ur0g3OhI85dldn8d1NeXI+Ko70AVcWaUAnqtC0JPuse5RlW189ukV06nuWgG5KTDh3vJLf4jmfdKiWZts5b1YpOgXNgV/02+mRaO56e+F7ny5bQu7GC3qnSqkDa5WIQOFcVNedHlnUBmnYWnc0b05dOFXo6wC+im/NPQVDHipkKaHM/VTazm19k/11LJ9n3e+hm5rIXfIdrciw7RMabPst7eOk177Xb72GDrIpj8JePJI8ZfBCbRG51MNqBtmjnnPl4POo028lHqoTSRWAXcve2Heji+zrJMtqT4xTMtl6ZFtmHoB+ZZquyDQKyzubgk/+T8eyHnJf3+Cjxmvd1+shNU4dcK5nqBXaSXPoOc/BZ5zoiMX6WhUhaRrDWWmtFJdQMj2xFJc97/6sww6TqLCtNghtVHTMjvWhy2mmnxTwPOE72fN5558XzTlCVSM4jqj6yuIxuFcxe8Hsq1KohswLfXDv6erhONFaVQA+yp1JADmWkeX5JtT8ZhHrHHXcMXqjCqdyBin5ydpElJwMU884q/m4dmYKSqO6aGTSTaybqxBNPfBKdVAFVuM0+NqtREwHOU/Wcbo43bwepYI4Vqtru2JECgqhy4otbr5l9vuWWW+IY1Qs8dL3ucKUiRDfYJrIg43ebPzrTqVo0EWBGXVU/OafWKxMb9C0ltFGlMzuYnGRUp3bZZZeosur+ZDonxxgVUbqke4KfZ5555oSyOc7FfKaqmOuYVWCekIy7ZS3aontKOOM9PFJlV0095ZRTolNpBp/dnFm47rrrolPDV84qyD5ExTwF6iHrbmFJzg844ICwOTp8uUKaEpXoMqTEbaQD7a5hfI3vSQF0vJaSlaiIp4C/Y+eiHaqWKdiOu3b1051ZOsDkjLVOLbRhELVsOXllbw7hfxXoooWtfW7oWzs9K3s3pOwzWvQ33nhjBD4CFoahF26//fZoPWywwQYjtxIbS4CpLavVMZEMfS84T0mNFsvDDz8ci6y0gHOAKQAVaFDwDLd4MyhOqS3UEmDmBV8Ce4GL22hCbpE5jhEh11oSHI5WlUAl3/IMD7QjjQdMRDh/AfOMcJbjGWBmnht5Eah4LlHYYYcdon1rzIJx33XXXeN453LJJZfEdQtGLSTTEkUP7XhtaEGm5xMFzpVzmqjt6E5wrtqZdIvO0T8JmYWjHKaAHvBL4LzYYotFK961GsHSRsXPiYIZqS/DgkUvAkq6kM+b76ED6H7kkUeGzRLUgUWiAhq2a2aBHaaHsxL4kNlnn32EjlmG+QrxDrnX1pecgMSWXrAzbBCIAxZs3T706quvDv4ojkiUF1pooYFoIphlvzot/G5Hz0U+Ex3aIBYS2Ihdq2H33XePVoWWRadS//8KtJq0mg0NJyGI1rgWQS8ojdtg3jD+ueeeG1tc9Gvhaa9phRmKti+ltoPy/MYbbxwLBfBBW7MftKqMByi5z2pwzeil3ZBhrzALFJrtKHTQSkAfbVRtpzxaoGWpVZGMdDw3LuA4rQrtDKMqRiC0RHxGO1GLzG9r75B1x9mH1usTCdo52kvOfbyQgorY/su+p9qFRmmGDa0lIzh4qtXkN/GJ3GrBJVsabTK3dMVPx9i02nVrKRkPwTv08B5+at9pY00UOFeLFqenZTyjgQ/ahFqdeKS1Sf+MaKC1VjNYsMoOavtr2+OXYy1O09qdKJgR+jJs2LJH69vem/m8jTuRc6NcxqWM2+TxGHTHKzZrZoGdMNYyK8GoET9jBAnQ0egYm8R/5zZ3HmU0MsZXGDXKIxSO197m29HfuJ9RCr6JLRuEJrZiYs8G2QZwlg4wzfHZbJdCgtkrzxmX/3VQICvdOF10GgRmYc0CCfQGXTVIsAX5Njw3W2Z+S6BqdZ2/Vqg+1YA+eX7InA8lzjJofooS2ww4Q+AhGEFbM6vmhhnbvOG5HRAYDbTj+MxncYwcPQfIiebgO/8VoFJyx6K7BMJ8jxXXZpD/lyC5tAJWkGkXikE3uB4NBPmcImONLxwq+ucARkLgDih4JeG1S0IGA46PDDiYtzIHiG+zUiAxEUHms1OlE3Yy8FzSyllaqQt2njADKxAFPGDvzL6Tn4KxAc3JOvslcG+HxNocIN+cbZdEDc1ntQBvZoIP4SckpgJ3UGCzw4ICgx1o3ODACnoFHlBgQnOFIMh+yOypRIaPP+OMM+LGDOb73YRjEPB9+Jf52QvFuhUELBjinD1UxdxFSbBU0BkWFKgg2opFtp6rPu5jbJFTc5BbZsmZCSplm7ZCmjx5chzD6QlILQBjKAyNCxqzY6TEnRSZgRDkCGgYCIG87TIEu7Y+KRgu6AcDnaujqo9onavUeKSSr1qDLzoBjgcLmfA5V6hV3Bh0POu0cKBgcKiQcboqOxyuezy7qQXHa8FEXnDqOP+3OALQn57hgcSvYGwQ4KuESZ5UyfgPd8babbfdojrPhwhIcpFD8J8DpWbXp6A3+BCBOTrnhAhtJarsP1lXXPPgR/gmVXtdsGx38IMfsgjWoh9dRu9Lxvidfl3OsaAEmAUB2Y7Vw1bmqgDbE7C5ArFgWnBi2t2rrLJKPFfhEoi0ryY1pkDhVda0J7RKs5FQAdBCZYAZaP+X8edKCwMgmM3tJI5RcJkdo1aH7wBG4j+tFZygwnb44YfHvbabFbWC0UNAqXLAMAOecqQCRIEkHqhGMvaq2YJP1WgQYKqU5dasaoOEROXfXzxTYVMBdftXTrtgMLBRVu0KHAWYVid7qBhr9+ddM9CdHtE7/9cuxzO7jtAXCYCxIrdK1PWZSKMLEx3oia5ozXe43THa6255D31zoG/FtV0jJOVGueiO48m+sSy2r2Ba2KGDD+FrcsHBeJr/2/uUX2nurCKQ5590MnMCxa6gt2IGO6b7ZmSEz1JNbgaY2u9Gv/gO3Ui+ZSwoAWZBYLvttnvSPdUJ8iabbNJ6VtANWuECPhAE2iC6Of/LKNhCSyDRvq0OUGx0164wC8bJyewZBuAsBSISAEGOQEQLljGQtZpt0hZkPMzBMtpm/zhPLXjPtU38X1uwYGzAD8YZnfHBrOX2228f75mNcrs6Ab1Kg/fJAZ4LNK+99trgswDVlmqqDDoE+SYN+GezZcGNwOjUU0+N1wt6Q6XYDJnRErpAV4xKeE2g4nmGmWhBo+qxOWXjO2b28Q1sgO3e9hyq2yNPmTIlXi/oDVv/qOrTATbHjT0kynmLOiMlkmDvk20yroVrmzvBkWom2+TGJBIEFdCCJ4Pdcb9z9kTlF/gKwTrfowjRjjw+5ficZBmd8l2SYj7GzKzAX8dLMpBb72B7Q905fJk6deqYCxQlwCwoGAMEefYg1PZWuRLoHX300VHBakILQ5DHsMoYZfRNyDgFKwKYI444IjJLbT7GJMPIwkEHHVSdfvrpMU/jLhCMhkd2iu7awYFmo6Kyw6A7r1IRm34Ye5DRSxbcbYYBFrSA6qRAxSIrow/+2nsWzKCpaOODoEaVG4+22WabER5zyoJNVThJSqeRiIJpoUVoP1Ry76/g0SysQIdOaP1xqGB8Af/oGh5qD5pZo7t0UlVZ14CT9fnCg8EgeCTzKmhm/lWT7aGaR4QEmAIU1TSJlXulGyPKSbi7AVosIklgpwrdpwUfQi75EP8HSSyfwc60z9wrarA7gkOJl2qmCqSki/+QmPExFusYz9JZM1aS/QR9YOP4OMnC9CyC67rRekFBwawLRl3AKnhx6zKrBD/+8Y+33i2YKOAMdA9UFCyUyxvSm5MqmDHggCUA2uXGGHbccce4vW5zY+6C4cNoyKRJk6K6r4Lvts+Cz0EXmxSMD7THBaKKFgJTiZjOWrMjMChKgFlQ8BSEdpPqpozXCk9BTFnMMDGh2mA1p2q2eSpBZlldPmPhjiTu/619qIXb7W4sBcOF3RlOO+20kH0dAR2gZvemYOaALtAJlWbdm7zodLQoAWZBQUFBQUFBQcFQUdLkgoKCgoKCgoKCoaIEmAUFBQUFBQUFBUNFCTALCgoKCgoKCgqGihJgFhQUFBQUFBQUDBUlwCwoKCgoKCgoKBgqSoBZUFBQUFBQUFAwVJQAs6CgoKCgoKCgYKgoAWZBQUFBQUFBQcFQUQLMgoKCgoKCgoKCIaKq/g+FVurXCSq9sAAAAABJRU5ErkJggg==">
          <a:extLst>
            <a:ext uri="{FF2B5EF4-FFF2-40B4-BE49-F238E27FC236}">
              <a16:creationId xmlns:a16="http://schemas.microsoft.com/office/drawing/2014/main" id="{AC528390-E4C1-4295-BD0D-4B7C4C103430}"/>
            </a:ext>
          </a:extLst>
        </xdr:cNvPr>
        <xdr:cNvSpPr>
          <a:spLocks noChangeAspect="1" noChangeArrowheads="1"/>
        </xdr:cNvSpPr>
      </xdr:nvSpPr>
      <xdr:spPr bwMode="auto">
        <a:xfrm>
          <a:off x="6991350" y="651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422275</xdr:colOff>
      <xdr:row>17</xdr:row>
      <xdr:rowOff>46566</xdr:rowOff>
    </xdr:from>
    <xdr:to>
      <xdr:col>4</xdr:col>
      <xdr:colOff>994833</xdr:colOff>
      <xdr:row>19</xdr:row>
      <xdr:rowOff>63499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8841088-3F75-4589-85EE-705EE2A9650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275" y="7232649"/>
          <a:ext cx="7388225" cy="397933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674687</xdr:colOff>
      <xdr:row>46</xdr:row>
      <xdr:rowOff>55563</xdr:rowOff>
    </xdr:from>
    <xdr:to>
      <xdr:col>57</xdr:col>
      <xdr:colOff>615668</xdr:colOff>
      <xdr:row>66</xdr:row>
      <xdr:rowOff>16434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3FD7F57-8100-4850-A24E-F90C1D33C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2000" y="8818563"/>
          <a:ext cx="15371481" cy="38343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286083</xdr:colOff>
      <xdr:row>4</xdr:row>
      <xdr:rowOff>77203</xdr:rowOff>
    </xdr:from>
    <xdr:to>
      <xdr:col>29</xdr:col>
      <xdr:colOff>359609</xdr:colOff>
      <xdr:row>60</xdr:row>
      <xdr:rowOff>62898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73DE34E-226F-7790-4233-BBC09D5BBB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86741" y="1138321"/>
          <a:ext cx="18288000" cy="1027938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114300</xdr:rowOff>
    </xdr:from>
    <xdr:to>
      <xdr:col>4</xdr:col>
      <xdr:colOff>708613</xdr:colOff>
      <xdr:row>41</xdr:row>
      <xdr:rowOff>57571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C84E7DC-2668-85FD-9393-AF13FB6DC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30800"/>
          <a:ext cx="4423363" cy="288967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Secundaria\Porvenir\C&#225;lculo%20Qi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personal/ana_cevnia_pecomenergia_com_ar/Documents/ESCRITORIO/SALARIOS/01-Reportes%20Mensuales%20Completos/02.%20Febrero%202021/Copia%20de%20COTIZACI&#211;N%20MO%20PAE-%20Asan%20con%20incremento%201225%25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dirocco\AppData\Local\Microsoft\Windows\Temporary%20Internet%20Files\Content.Outlook\8ZMJZ5EL\BNDAL-18150-YPFAR%20-%20Montaje%20Controladores%20de%20Pozo%20(rev.A)%20SANTA%20CRUZ%20(003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M-PLANILLA%20COMEDOR-AFES%20ACTUALIZADOS\AFES\Afes%20Centenario%202008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Prod%202.0\Porvenir\Mensual\2002\Mensual%20del%20%2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WINDOWS\TEMP\CURVA-MEDJDM-Prod-2001-Tota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I1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Bill\Configuraci&#243;n%20local\Archivos%20temporales%20de%20Internet\Content.IE5\1R4XPPCF\Planta%20de%20Inyeccion%20-%20Cerro%20Dragon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pu01\rrhh-petrol\Informaci&#243;n%20Compartida\Asignados%20Internacionales\Ejercicio%202002\Abril\Informe%20Asignados%20Internacionale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4\Versi&#243;n%2023-01-04%20Con%203%20Perfora%20Gas%20Centenario\Produc%20Vtas%20Precios%20Budget%202004%20(NP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reyandr\My%20Documents\2004%20files\Finance%202004\Repsol%20YPF%20analysis%20-%20December%202004%20I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ba7933\Cementaci&#243;n\Hern&#225;n\Trabajos%20de%20Campo\Informes%20de%20Operaciones\Chevron%20San%20Jorge%20SRL\ET-598\Aislaci&#243;n\aisl%20ET-5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09\EE_AFES\WO&amp;CONV\EE_Ce-1038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cmontiel\LOCALS~1\Temp\notes8DDD21\CE1052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miculi\Mis%20documentos\Miculian%20Pablo\Bolland%20&amp;%20Cia\Costeo%20preliminar%203.xlsm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ectores\Ing.%20Prod\PULLING\SEGUIMIENTO\Pulling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~005267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prod.pan-energy.com/Documents%20and%20Settings/usuario/Mis%20documentos/AA%20Cutover/PEPS/PEPS%20PLANTAS%20TODAS%20LAS%20AREA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coronad\LOCALS~1\Temp\notes8DDD21\AFE%20&amp;%20WO\AFE-2004\EPO\AFE&amp;WO%20NA-18\AFE%20WO&amp;PEM%20NA-18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0\Definitivo\BUDGET%202000%20(Definitivo%2001.02.00)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quanima\Proyectos\Chile\Banco%20Santander\6041%20-%20Servicio%20Apoyo%20de%20Vigilancia\3%20Inteligencia%20Mercado\RFI_604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windows\TEMP\AFES\PTER11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Vrubio\Mis%20documentos\2008\Casos\D&amp;S\ASEO\RFI\RFI%20Recibidos\analisis\RFI%20Recibidos\Limoci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OTAUSTR\INS\BASICA\INSTRUM\PSV'S\CALCULO\10D110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Vrubio\Mis%20documentos\2009\Casos\TOTTUS\RFI\Recepci&#243;n%20RFI\Floor_Crew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WINDOWS\Temp\Estudio%202525%20ver%2022deMayo%20con%20zona%20y%20modif%20CC%20JP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7\Budget%202007%20Inversiones%20501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Sectores\Producci&#243;n\DARIO\PRESUP%202004\CONSOLIDADO%20FINAL%20MEDANITO%20C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pu01\rrhh-petrol\Informaci&#243;n%20Compartida\Asignados%20Internacionales\Ejercicio%202002\Enero\Informe%20Asignados%20Internacionales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ecorder\Mis%20documentos\evangelina\Yacimiento\YPF\Informe%20varios\Informes%20T&#233;cnicos\Intervenci&#243;n-fotos-tendencia-croma-bsr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Users/fdirocco/Documents/BND%20-%20Gesti&#243;n%20de%20Personas%20MZA/Cotizaciones/TRAZADORES/201801%20Pablo%20Mu&#241;oz/Cotizaci&#243;n%20MO%20201801%20rev.A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05\biblioteca\Biblioteca\Piping\Soporte%20de%20C&#225;lculo\Espesor\Caner&#237;as%20PEA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ocal%20Data\back%20AF%20%20recuperado\My%20Documents\Carpeta%20de%20Control%20de%20Pozos\Resumen%20y%20an&#225;lisis%202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fsnas01\Depart\COMPENSACIONES\INFORMES%20SOLICITADOS\2009\R&amp;P\Ejercicio%20Octubre%202008\Recibidos\10-08_ANALISIS%20EJERCICIO%20DE%20NOV%20v3.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gomegabd\My%20Documents\Maria%20Ines\REPORTES\PP%2016\03%20Pulling%20PP%2016%20(02-04-04)\RI%20PP16%20(05-04-04)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SuarNic\My%20Documents\A%20RIO%20GALLEGOS\Alianza%20Petrobras\Contrato\Copy%20of%20Petrobras%20%20Agosto%20%202006%20con%20Bombas%20Centurion%20a%20Presentar%20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TPO0197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LBERTO\Formularios%20Servicios\PPTO.%20PETROANDIN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SuarNic\Local%20Settings\Temporary%20Internet%20Files\OLK10\WINDOWS\Temporary%20Internet%20Files\Content.IE5\9GNO1ELY\Certificado%2003-02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costan\Configuraci&#243;n%20local\Temp\CATRIEL_JUL13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PU01\RRHH-Petrol\Informaci&#243;n%20Compartida\Asignados%20Internacionales\Simulaci&#243;n%20aumentos\Simulaci&#243;n%20condiciones\Informe%20Asignados%20Internacionales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huench\Mis%20documentos\PQB%20NEUQUEN\CUENTAS\DISCRIMINACION%20DE%20PRECIOS%20Y%20RECURSOS%20YPF\FINAL%20FINAL\ANEXO%20III%204944903%20u$s_912$_%20%20Ajustada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miculi.ARGENTINA\AppData\Local\Microsoft\Windows\Temporary%20Internet%20Files\Content.Outlook\PEZDPPGF\Cotizaci&#243;n%20PM-F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2MIS001\Users\VictorErnesto\Propuesta\Soportes\Estadisticas%20Perf%2097%2098%2099%2000%2001%207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delo%20Unificado%20V2.8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PETREVEN\BSC-FIN\BILANCIO\2014\SA\Petreven%20S.A.%20BCA%20Menu%20Administrador.xlsm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clientes_doc\BOLLAND\0034_1st%20Iny%20Trapial\piping\c&#243;mputo%20el%20trapial%20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jose-h\Mis%20documentos\AA\CONTRATO%20O&amp;M%20YPF\Estudio%20Econ&#243;mico\Tarifa%20WO%20O&amp;M%20%20%20incremental\REE%20EPASA%20TARIFA%20Incremental%20WO%20UNAO%20ene2008%20rev%202%20YPF-EPASA%2019may08%20DTM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tizaciones\PEREZ%20COMPANC\PLANILLAYPF5645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oter\ARCHI\UGA%20S%20A\906\PIPING\Computo\BASEDAT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_A.B.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ogueraL\AppData\Roaming\Microsoft\Excel\OXYPOARG_R_Service_Order_Contract_Details%20(cancel)%20(version%201)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NTROL%20PRESUPUESTARIO\2009\10%20-%20OCTUBRE\Explicaciones\Provisi&#243;n%20Mant.Junio-Julio%202009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NTROL%20PRESUPUESTARIO\2009\10%20-%20OCTUBRE\Explicaciones\Provisi&#243;n%20O&amp;M%20-%20Par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rguevara\LOCALS~1\Temp\notes8DDD21\CE1134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NTROL%20PRESUPUESTARIO\2009\10%20-%20OCTUBRE\Explicaciones\Provisi&#243;n%20Ingenier&#237;a%20Extracci&#243;n%20Junio%20Rev1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gomegabd\My%20Documents\Maria%20Ines\REPORTES\PP%2028\01%20Pulling%20PP%2028%20(11-05-04)\RP%20PP28%20(11-05-04)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vera\Local%20Settings\Temporary%20Internet%20Files\Content.Outlook\RTB1BOIN\EQUIPOS\Cinco%20Saltos\PRo.x-1\Programa\Coversion%20Programas%20Finales%20Ce\CE23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qnbua-dc\respaldo$\Documents%20and%20Settings\Victoria.Maes\Configuraci&#243;n%20local\Archivos%20temporales%20de%20Internet\OLK88\RFI_6041%20(2)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lizon\AppData\Local\Temp\Temp9_Archivos%20adjuntos%20comprimidos%20de%20WinZip%20(2).zip\Planilla%20Certificaci&#243;n%20Enero%202016-Catriel-Zona%20I%20II%20y%20VAM-.xlsm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lizon\AppData\Local\Temp\Temp12_Archivos%20adjuntos%20comprimidos%20de%20WinZip%20(2).zip\Planilla%20Certificaci&#243;n%20Abril%202016-Catriel-Zona%20I%20II%20y%20VAM.xlsm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huench\Configuraci&#243;n%20local\Temp\Copia%20de%20NUEVO%20ANEXO%20III%20V7%2049_%20AJ_CCT%2053-6346-12%20mh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(3)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bidart\Mis%20documentos\Pamela\Banco%20Santander\Cheques\Estadisticas%20Cheques%20y%20Dctos.Valorado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MPA_02\Centrilift\Mis%20documentos\Puesto%20Hern&#225;ndez\Disco%20Q\Ingenieria%20de%20Produccion\Pulling%20-%20Parte%20diario\Pulling-Intervenciones\PULL98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_FS01\VOL1\NEUQUEN\Contabilidad\Budget\1999\Definitivo\BUDGET%201999%20(Definitivo%2015-3-99)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CotizacionessucursalOESTE/Documentos%20compartidos/General/03%20-%202023/02-Actualizaci&#243;n%20de%20tarifas/Salarios%20Testigos/Sueldo%20Testigo%20Cca.%20Neuquina%202023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102378\C\access\LOYOLA\basic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costan\Configuraci&#243;n%20local\Temp\Apertura%20de%20Costos%20Tipo%20PAE%20-%20vfinal%201.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UOCRA"/>
      <sheetName val="ASAN- P. PRIVAD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43739</v>
          </cell>
        </row>
      </sheetData>
      <sheetData sheetId="2">
        <row r="8">
          <cell r="D8">
            <v>43374</v>
          </cell>
        </row>
        <row r="9">
          <cell r="D9" t="str">
            <v>Zona 2</v>
          </cell>
        </row>
      </sheetData>
      <sheetData sheetId="3"/>
      <sheetData sheetId="4">
        <row r="7"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  <cell r="CE7" t="str">
            <v>PETROLERO CHUBUT (605/10)</v>
          </cell>
          <cell r="CF7" t="str">
            <v>PETROLERO CHUBUT (605/10)</v>
          </cell>
          <cell r="CG7" t="str">
            <v>PETROLERO FASP (643/12)</v>
          </cell>
          <cell r="CH7" t="str">
            <v>PETROLERO FASP (643/12)</v>
          </cell>
          <cell r="CI7" t="str">
            <v>PETROLERO FASP (643/12)</v>
          </cell>
          <cell r="CJ7" t="str">
            <v>PETROLERO FASP (643/12)</v>
          </cell>
          <cell r="CK7" t="str">
            <v>PETROLERO FASP (643/12)</v>
          </cell>
          <cell r="CL7" t="str">
            <v>PETROLERO RN, NQN Y LP (644/12)</v>
          </cell>
          <cell r="CM7" t="str">
            <v>PETROLERO RN, NQN Y LP (644/12)</v>
          </cell>
          <cell r="CN7" t="str">
            <v>PETROLERO RN, NQN Y LP (644/12)</v>
          </cell>
        </row>
        <row r="8"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  <cell r="CE8" t="str">
            <v>BASICA</v>
          </cell>
          <cell r="CF8">
            <v>1</v>
          </cell>
          <cell r="CG8" t="str">
            <v>BASICA</v>
          </cell>
          <cell r="CH8">
            <v>3</v>
          </cell>
          <cell r="CI8">
            <v>2</v>
          </cell>
          <cell r="CJ8">
            <v>1</v>
          </cell>
          <cell r="CK8" t="str">
            <v>CUENCA AUSTRAL</v>
          </cell>
          <cell r="CL8" t="str">
            <v>BASICA</v>
          </cell>
          <cell r="CM8">
            <v>3</v>
          </cell>
          <cell r="CN8">
            <v>2</v>
          </cell>
        </row>
        <row r="9">
          <cell r="BH9">
            <v>43862</v>
          </cell>
          <cell r="BI9">
            <v>43862</v>
          </cell>
          <cell r="BJ9">
            <v>43862</v>
          </cell>
          <cell r="BQ9">
            <v>43739</v>
          </cell>
          <cell r="BR9">
            <v>43739</v>
          </cell>
          <cell r="BS9">
            <v>43739</v>
          </cell>
          <cell r="BT9">
            <v>43739</v>
          </cell>
          <cell r="BX9">
            <v>43739</v>
          </cell>
          <cell r="BY9">
            <v>43739</v>
          </cell>
          <cell r="BZ9">
            <v>43739</v>
          </cell>
          <cell r="CA9">
            <v>43862</v>
          </cell>
          <cell r="CB9">
            <v>43862</v>
          </cell>
          <cell r="CC9">
            <v>43862</v>
          </cell>
          <cell r="CD9">
            <v>43862</v>
          </cell>
          <cell r="CE9">
            <v>43862</v>
          </cell>
          <cell r="CF9">
            <v>43862</v>
          </cell>
          <cell r="CG9">
            <v>43862</v>
          </cell>
          <cell r="CH9">
            <v>43862</v>
          </cell>
          <cell r="CI9">
            <v>43862</v>
          </cell>
          <cell r="CJ9">
            <v>43862</v>
          </cell>
        </row>
        <row r="10">
          <cell r="A10" t="str">
            <v>INGRESANTE</v>
          </cell>
          <cell r="B10" t="str">
            <v>D</v>
          </cell>
          <cell r="BH10">
            <v>14439</v>
          </cell>
          <cell r="BI10">
            <v>20503</v>
          </cell>
          <cell r="BJ10">
            <v>23536</v>
          </cell>
          <cell r="BR10">
            <v>13456</v>
          </cell>
          <cell r="BS10">
            <v>19108</v>
          </cell>
          <cell r="BT10">
            <v>21933</v>
          </cell>
          <cell r="BX10">
            <v>13456</v>
          </cell>
          <cell r="BY10">
            <v>19108</v>
          </cell>
          <cell r="BZ10">
            <v>21933</v>
          </cell>
          <cell r="CH10">
            <v>14439</v>
          </cell>
          <cell r="CI10">
            <v>20503</v>
          </cell>
          <cell r="CJ10">
            <v>23536</v>
          </cell>
        </row>
        <row r="11">
          <cell r="A11" t="str">
            <v>INGRESANTE</v>
          </cell>
          <cell r="B11" t="str">
            <v>A</v>
          </cell>
          <cell r="BH11">
            <v>19204</v>
          </cell>
          <cell r="BI11">
            <v>27269</v>
          </cell>
          <cell r="BJ11">
            <v>31303</v>
          </cell>
          <cell r="BR11">
            <v>17896</v>
          </cell>
          <cell r="BS11">
            <v>25414</v>
          </cell>
          <cell r="BT11">
            <v>29171</v>
          </cell>
          <cell r="BX11">
            <v>17896</v>
          </cell>
          <cell r="BY11">
            <v>25414</v>
          </cell>
          <cell r="BZ11">
            <v>29171</v>
          </cell>
          <cell r="CH11">
            <v>19204</v>
          </cell>
          <cell r="CI11">
            <v>27269</v>
          </cell>
          <cell r="CJ11">
            <v>31303</v>
          </cell>
        </row>
        <row r="12">
          <cell r="A12" t="str">
            <v>INGRESANTE</v>
          </cell>
          <cell r="B12" t="str">
            <v>B</v>
          </cell>
          <cell r="BH12">
            <v>17616</v>
          </cell>
          <cell r="BI12">
            <v>25014</v>
          </cell>
          <cell r="BJ12">
            <v>28714</v>
          </cell>
          <cell r="BR12">
            <v>16416</v>
          </cell>
          <cell r="BS12">
            <v>23312</v>
          </cell>
          <cell r="BT12">
            <v>26758</v>
          </cell>
          <cell r="BX12">
            <v>16416</v>
          </cell>
          <cell r="BY12">
            <v>23312</v>
          </cell>
          <cell r="BZ12">
            <v>26758</v>
          </cell>
          <cell r="CH12">
            <v>17616</v>
          </cell>
          <cell r="CI12">
            <v>25014</v>
          </cell>
          <cell r="CJ12">
            <v>28714</v>
          </cell>
        </row>
        <row r="13">
          <cell r="A13" t="str">
            <v>INGRESANTE</v>
          </cell>
          <cell r="B13" t="str">
            <v>Y</v>
          </cell>
          <cell r="BH13">
            <v>15161</v>
          </cell>
          <cell r="BI13">
            <v>21528</v>
          </cell>
          <cell r="BJ13">
            <v>24713</v>
          </cell>
          <cell r="BR13">
            <v>14129</v>
          </cell>
          <cell r="BS13">
            <v>20063</v>
          </cell>
          <cell r="BT13">
            <v>23030</v>
          </cell>
          <cell r="BX13">
            <v>14129</v>
          </cell>
          <cell r="BY13">
            <v>20063</v>
          </cell>
          <cell r="BZ13">
            <v>23030</v>
          </cell>
          <cell r="CH13">
            <v>15161</v>
          </cell>
          <cell r="CI13">
            <v>21528</v>
          </cell>
          <cell r="CJ13">
            <v>24713</v>
          </cell>
        </row>
        <row r="14">
          <cell r="A14" t="str">
            <v>A</v>
          </cell>
          <cell r="B14" t="str">
            <v>D</v>
          </cell>
          <cell r="BH14">
            <v>14731</v>
          </cell>
          <cell r="BI14">
            <v>20918</v>
          </cell>
          <cell r="BJ14">
            <v>24012</v>
          </cell>
          <cell r="BR14">
            <v>13728</v>
          </cell>
          <cell r="BS14">
            <v>19494</v>
          </cell>
          <cell r="BT14">
            <v>22377</v>
          </cell>
          <cell r="BX14">
            <v>13728</v>
          </cell>
          <cell r="BY14">
            <v>19494</v>
          </cell>
          <cell r="BZ14">
            <v>22377</v>
          </cell>
          <cell r="CH14">
            <v>14731</v>
          </cell>
          <cell r="CI14">
            <v>20918</v>
          </cell>
          <cell r="CJ14">
            <v>24012</v>
          </cell>
        </row>
        <row r="15">
          <cell r="A15" t="str">
            <v>A</v>
          </cell>
          <cell r="B15" t="str">
            <v>A</v>
          </cell>
          <cell r="BH15">
            <v>19592</v>
          </cell>
          <cell r="BI15">
            <v>27821</v>
          </cell>
          <cell r="BJ15">
            <v>31936</v>
          </cell>
          <cell r="BR15">
            <v>18258</v>
          </cell>
          <cell r="BS15">
            <v>25927</v>
          </cell>
          <cell r="BT15">
            <v>29761</v>
          </cell>
          <cell r="BX15">
            <v>18258</v>
          </cell>
          <cell r="BY15">
            <v>25927</v>
          </cell>
          <cell r="BZ15">
            <v>29761</v>
          </cell>
          <cell r="CH15">
            <v>19592</v>
          </cell>
          <cell r="CI15">
            <v>27821</v>
          </cell>
          <cell r="CJ15">
            <v>31936</v>
          </cell>
        </row>
        <row r="16">
          <cell r="A16" t="str">
            <v>A</v>
          </cell>
          <cell r="B16" t="str">
            <v>B</v>
          </cell>
          <cell r="BH16">
            <v>17972</v>
          </cell>
          <cell r="BI16">
            <v>25520</v>
          </cell>
          <cell r="BJ16">
            <v>29295</v>
          </cell>
          <cell r="BR16">
            <v>16748</v>
          </cell>
          <cell r="BS16">
            <v>23783</v>
          </cell>
          <cell r="BT16">
            <v>27300</v>
          </cell>
          <cell r="BX16">
            <v>16748</v>
          </cell>
          <cell r="BY16">
            <v>23783</v>
          </cell>
          <cell r="BZ16">
            <v>27300</v>
          </cell>
          <cell r="CH16">
            <v>17972</v>
          </cell>
          <cell r="CI16">
            <v>25520</v>
          </cell>
          <cell r="CJ16">
            <v>29295</v>
          </cell>
        </row>
        <row r="17">
          <cell r="A17" t="str">
            <v>A</v>
          </cell>
          <cell r="B17" t="str">
            <v>Y</v>
          </cell>
          <cell r="BH17">
            <v>15468</v>
          </cell>
          <cell r="BI17">
            <v>21964</v>
          </cell>
          <cell r="BJ17">
            <v>25213</v>
          </cell>
          <cell r="BR17">
            <v>14414</v>
          </cell>
          <cell r="BS17">
            <v>20469</v>
          </cell>
          <cell r="BT17">
            <v>23496</v>
          </cell>
          <cell r="BX17">
            <v>14414</v>
          </cell>
          <cell r="BY17">
            <v>20469</v>
          </cell>
          <cell r="BZ17">
            <v>23496</v>
          </cell>
          <cell r="CH17">
            <v>15468</v>
          </cell>
          <cell r="CI17">
            <v>21964</v>
          </cell>
          <cell r="CJ17">
            <v>25213</v>
          </cell>
        </row>
        <row r="18">
          <cell r="A18" t="str">
            <v>B</v>
          </cell>
          <cell r="B18" t="str">
            <v>D</v>
          </cell>
          <cell r="BH18">
            <v>15039</v>
          </cell>
          <cell r="BI18">
            <v>21355</v>
          </cell>
          <cell r="BJ18">
            <v>24514</v>
          </cell>
          <cell r="BR18">
            <v>14015</v>
          </cell>
          <cell r="BS18">
            <v>19901</v>
          </cell>
          <cell r="BT18">
            <v>22844</v>
          </cell>
          <cell r="BX18">
            <v>14015</v>
          </cell>
          <cell r="BY18">
            <v>19901</v>
          </cell>
          <cell r="BZ18">
            <v>22844</v>
          </cell>
          <cell r="CH18">
            <v>15039</v>
          </cell>
          <cell r="CI18">
            <v>21355</v>
          </cell>
          <cell r="CJ18">
            <v>24514</v>
          </cell>
        </row>
        <row r="19">
          <cell r="A19" t="str">
            <v>B</v>
          </cell>
          <cell r="B19" t="str">
            <v>A</v>
          </cell>
          <cell r="BH19">
            <v>20002</v>
          </cell>
          <cell r="BI19">
            <v>28402</v>
          </cell>
          <cell r="BJ19">
            <v>32604</v>
          </cell>
          <cell r="BR19">
            <v>18640</v>
          </cell>
          <cell r="BS19">
            <v>26468</v>
          </cell>
          <cell r="BT19">
            <v>30383</v>
          </cell>
          <cell r="BX19">
            <v>18640</v>
          </cell>
          <cell r="BY19">
            <v>26468</v>
          </cell>
          <cell r="BZ19">
            <v>30383</v>
          </cell>
          <cell r="CH19">
            <v>20002</v>
          </cell>
          <cell r="CI19">
            <v>28402</v>
          </cell>
          <cell r="CJ19">
            <v>32604</v>
          </cell>
        </row>
        <row r="20">
          <cell r="A20" t="str">
            <v>B</v>
          </cell>
          <cell r="B20" t="str">
            <v>B</v>
          </cell>
          <cell r="BH20">
            <v>18348</v>
          </cell>
          <cell r="BI20">
            <v>26053</v>
          </cell>
          <cell r="BJ20">
            <v>29907</v>
          </cell>
          <cell r="BR20">
            <v>17098</v>
          </cell>
          <cell r="BS20">
            <v>24279</v>
          </cell>
          <cell r="BT20">
            <v>27870</v>
          </cell>
          <cell r="BX20">
            <v>17098</v>
          </cell>
          <cell r="BY20">
            <v>24279</v>
          </cell>
          <cell r="BZ20">
            <v>27870</v>
          </cell>
          <cell r="CH20">
            <v>18348</v>
          </cell>
          <cell r="CI20">
            <v>26053</v>
          </cell>
          <cell r="CJ20">
            <v>29907</v>
          </cell>
        </row>
        <row r="21">
          <cell r="A21" t="str">
            <v>B</v>
          </cell>
          <cell r="B21" t="str">
            <v>Y</v>
          </cell>
          <cell r="BH21">
            <v>15791</v>
          </cell>
          <cell r="BI21">
            <v>22423</v>
          </cell>
          <cell r="BJ21">
            <v>25740</v>
          </cell>
          <cell r="BR21">
            <v>14716</v>
          </cell>
          <cell r="BS21">
            <v>20896</v>
          </cell>
          <cell r="BT21">
            <v>23986</v>
          </cell>
          <cell r="BX21">
            <v>14716</v>
          </cell>
          <cell r="BY21">
            <v>20896</v>
          </cell>
          <cell r="BZ21">
            <v>23986</v>
          </cell>
          <cell r="CH21">
            <v>15791</v>
          </cell>
          <cell r="CI21">
            <v>22423</v>
          </cell>
          <cell r="CJ21">
            <v>25740</v>
          </cell>
        </row>
        <row r="22">
          <cell r="A22" t="str">
            <v>C</v>
          </cell>
          <cell r="B22" t="str">
            <v>D</v>
          </cell>
          <cell r="BH22">
            <v>15364</v>
          </cell>
          <cell r="BI22">
            <v>21817</v>
          </cell>
          <cell r="BJ22">
            <v>25043</v>
          </cell>
          <cell r="BR22">
            <v>14318</v>
          </cell>
          <cell r="BS22">
            <v>20332</v>
          </cell>
          <cell r="BT22">
            <v>23338</v>
          </cell>
          <cell r="BX22">
            <v>14318</v>
          </cell>
          <cell r="BY22">
            <v>20332</v>
          </cell>
          <cell r="BZ22">
            <v>23338</v>
          </cell>
          <cell r="CH22">
            <v>15364</v>
          </cell>
          <cell r="CI22">
            <v>21817</v>
          </cell>
          <cell r="CJ22">
            <v>25043</v>
          </cell>
        </row>
        <row r="23">
          <cell r="A23" t="str">
            <v>C</v>
          </cell>
          <cell r="B23" t="str">
            <v>A</v>
          </cell>
          <cell r="BH23">
            <v>20434</v>
          </cell>
          <cell r="BI23">
            <v>29017</v>
          </cell>
          <cell r="BJ23">
            <v>33307</v>
          </cell>
          <cell r="BR23">
            <v>19043</v>
          </cell>
          <cell r="BS23">
            <v>27042</v>
          </cell>
          <cell r="BT23">
            <v>31040</v>
          </cell>
          <cell r="BX23">
            <v>19043</v>
          </cell>
          <cell r="BY23">
            <v>27042</v>
          </cell>
          <cell r="BZ23">
            <v>31040</v>
          </cell>
          <cell r="CH23">
            <v>20434</v>
          </cell>
          <cell r="CI23">
            <v>29017</v>
          </cell>
          <cell r="CJ23">
            <v>33307</v>
          </cell>
        </row>
        <row r="24">
          <cell r="A24" t="str">
            <v>C</v>
          </cell>
          <cell r="B24" t="str">
            <v>B</v>
          </cell>
          <cell r="BH24">
            <v>18744</v>
          </cell>
          <cell r="BI24">
            <v>26617</v>
          </cell>
          <cell r="BJ24">
            <v>30552</v>
          </cell>
          <cell r="BR24">
            <v>17468</v>
          </cell>
          <cell r="BS24">
            <v>24805</v>
          </cell>
          <cell r="BT24">
            <v>28472</v>
          </cell>
          <cell r="BX24">
            <v>17468</v>
          </cell>
          <cell r="BY24">
            <v>24805</v>
          </cell>
          <cell r="BZ24">
            <v>28472</v>
          </cell>
          <cell r="CH24">
            <v>18744</v>
          </cell>
          <cell r="CI24">
            <v>26617</v>
          </cell>
          <cell r="CJ24">
            <v>30552</v>
          </cell>
        </row>
        <row r="25">
          <cell r="A25" t="str">
            <v>C</v>
          </cell>
          <cell r="B25" t="str">
            <v>Y</v>
          </cell>
          <cell r="BH25">
            <v>16132</v>
          </cell>
          <cell r="BI25">
            <v>22908</v>
          </cell>
          <cell r="BJ25">
            <v>26295</v>
          </cell>
          <cell r="BR25">
            <v>15034</v>
          </cell>
          <cell r="BS25">
            <v>21349</v>
          </cell>
          <cell r="BT25">
            <v>24505</v>
          </cell>
          <cell r="BX25">
            <v>15034</v>
          </cell>
          <cell r="BY25">
            <v>21349</v>
          </cell>
          <cell r="BZ25">
            <v>24505</v>
          </cell>
          <cell r="CH25">
            <v>16132</v>
          </cell>
          <cell r="CI25">
            <v>22908</v>
          </cell>
          <cell r="CJ25">
            <v>26295</v>
          </cell>
        </row>
        <row r="26">
          <cell r="A26" t="str">
            <v>D</v>
          </cell>
          <cell r="B26" t="str">
            <v>D</v>
          </cell>
          <cell r="BH26">
            <v>15785</v>
          </cell>
          <cell r="BI26">
            <v>22415</v>
          </cell>
          <cell r="BJ26">
            <v>25730</v>
          </cell>
          <cell r="BR26">
            <v>14710</v>
          </cell>
          <cell r="BS26">
            <v>20888</v>
          </cell>
          <cell r="BT26">
            <v>23977</v>
          </cell>
          <cell r="BX26">
            <v>14710</v>
          </cell>
          <cell r="BY26">
            <v>20888</v>
          </cell>
          <cell r="BZ26">
            <v>23977</v>
          </cell>
          <cell r="CH26">
            <v>15785</v>
          </cell>
          <cell r="CI26">
            <v>22415</v>
          </cell>
          <cell r="CJ26">
            <v>25730</v>
          </cell>
        </row>
        <row r="27">
          <cell r="A27" t="str">
            <v>D</v>
          </cell>
          <cell r="B27" t="str">
            <v>A</v>
          </cell>
          <cell r="BH27">
            <v>20994</v>
          </cell>
          <cell r="BI27">
            <v>29812</v>
          </cell>
          <cell r="BJ27">
            <v>34221</v>
          </cell>
          <cell r="BR27">
            <v>19564</v>
          </cell>
          <cell r="BS27">
            <v>27781</v>
          </cell>
          <cell r="BT27">
            <v>31889</v>
          </cell>
          <cell r="BX27">
            <v>19564</v>
          </cell>
          <cell r="BY27">
            <v>27781</v>
          </cell>
          <cell r="BZ27">
            <v>31889</v>
          </cell>
          <cell r="CH27">
            <v>20994</v>
          </cell>
          <cell r="CI27">
            <v>29812</v>
          </cell>
          <cell r="CJ27">
            <v>34221</v>
          </cell>
        </row>
        <row r="28">
          <cell r="A28" t="str">
            <v>D</v>
          </cell>
          <cell r="B28" t="str">
            <v>B</v>
          </cell>
          <cell r="BH28">
            <v>19258</v>
          </cell>
          <cell r="BI28">
            <v>27346</v>
          </cell>
          <cell r="BJ28">
            <v>31391</v>
          </cell>
          <cell r="BR28">
            <v>17946</v>
          </cell>
          <cell r="BS28">
            <v>25483</v>
          </cell>
          <cell r="BT28">
            <v>29252</v>
          </cell>
          <cell r="BX28">
            <v>17946</v>
          </cell>
          <cell r="BY28">
            <v>25483</v>
          </cell>
          <cell r="BZ28">
            <v>29252</v>
          </cell>
          <cell r="CH28">
            <v>19258</v>
          </cell>
          <cell r="CI28">
            <v>27346</v>
          </cell>
          <cell r="CJ28">
            <v>31391</v>
          </cell>
        </row>
        <row r="29">
          <cell r="A29" t="str">
            <v>D</v>
          </cell>
          <cell r="B29" t="str">
            <v>Y</v>
          </cell>
          <cell r="BH29">
            <v>16574</v>
          </cell>
          <cell r="BI29">
            <v>23536</v>
          </cell>
          <cell r="BJ29">
            <v>27017</v>
          </cell>
          <cell r="BR29">
            <v>15446</v>
          </cell>
          <cell r="BS29">
            <v>21932</v>
          </cell>
          <cell r="BT29">
            <v>25176</v>
          </cell>
          <cell r="BX29">
            <v>15446</v>
          </cell>
          <cell r="BY29">
            <v>21932</v>
          </cell>
          <cell r="BZ29">
            <v>25176</v>
          </cell>
          <cell r="CH29">
            <v>16574</v>
          </cell>
          <cell r="CI29">
            <v>23536</v>
          </cell>
          <cell r="CJ29">
            <v>27017</v>
          </cell>
        </row>
        <row r="30">
          <cell r="A30" t="str">
            <v>E</v>
          </cell>
          <cell r="B30" t="str">
            <v>D</v>
          </cell>
          <cell r="BH30">
            <v>16180</v>
          </cell>
          <cell r="BI30">
            <v>22976</v>
          </cell>
          <cell r="BJ30">
            <v>26373</v>
          </cell>
          <cell r="BR30">
            <v>15078</v>
          </cell>
          <cell r="BS30">
            <v>21411</v>
          </cell>
          <cell r="BT30">
            <v>24577</v>
          </cell>
          <cell r="BX30">
            <v>15078</v>
          </cell>
          <cell r="BY30">
            <v>21411</v>
          </cell>
          <cell r="BZ30">
            <v>24577</v>
          </cell>
          <cell r="CH30">
            <v>16180</v>
          </cell>
          <cell r="CI30">
            <v>22976</v>
          </cell>
          <cell r="CJ30">
            <v>26373</v>
          </cell>
        </row>
        <row r="31">
          <cell r="A31" t="str">
            <v>E</v>
          </cell>
          <cell r="B31" t="str">
            <v>A</v>
          </cell>
          <cell r="BH31">
            <v>21519</v>
          </cell>
          <cell r="BI31">
            <v>30558</v>
          </cell>
          <cell r="BJ31">
            <v>35076</v>
          </cell>
          <cell r="BR31">
            <v>20054</v>
          </cell>
          <cell r="BS31">
            <v>28477</v>
          </cell>
          <cell r="BT31">
            <v>32687</v>
          </cell>
          <cell r="BX31">
            <v>20054</v>
          </cell>
          <cell r="BY31">
            <v>28477</v>
          </cell>
          <cell r="BZ31">
            <v>32687</v>
          </cell>
          <cell r="CH31">
            <v>21519</v>
          </cell>
          <cell r="CI31">
            <v>30558</v>
          </cell>
          <cell r="CJ31">
            <v>35076</v>
          </cell>
        </row>
        <row r="32">
          <cell r="A32" t="str">
            <v>E</v>
          </cell>
          <cell r="B32" t="str">
            <v>B</v>
          </cell>
          <cell r="BH32">
            <v>19740</v>
          </cell>
          <cell r="BI32">
            <v>28031</v>
          </cell>
          <cell r="BJ32">
            <v>32175</v>
          </cell>
          <cell r="BR32">
            <v>18395</v>
          </cell>
          <cell r="BS32">
            <v>26121</v>
          </cell>
          <cell r="BT32">
            <v>29984</v>
          </cell>
          <cell r="BX32">
            <v>18395</v>
          </cell>
          <cell r="BY32">
            <v>26121</v>
          </cell>
          <cell r="BZ32">
            <v>29984</v>
          </cell>
          <cell r="CH32">
            <v>19740</v>
          </cell>
          <cell r="CI32">
            <v>28031</v>
          </cell>
          <cell r="CJ32">
            <v>32175</v>
          </cell>
        </row>
        <row r="33">
          <cell r="A33" t="str">
            <v>E</v>
          </cell>
          <cell r="B33" t="str">
            <v>Y</v>
          </cell>
          <cell r="BH33">
            <v>16989</v>
          </cell>
          <cell r="BI33">
            <v>24125</v>
          </cell>
          <cell r="BJ33">
            <v>27692</v>
          </cell>
          <cell r="BR33">
            <v>15832</v>
          </cell>
          <cell r="BS33">
            <v>22482</v>
          </cell>
          <cell r="BT33">
            <v>25806</v>
          </cell>
          <cell r="BX33">
            <v>15832</v>
          </cell>
          <cell r="BY33">
            <v>22482</v>
          </cell>
          <cell r="BZ33">
            <v>25806</v>
          </cell>
          <cell r="CH33">
            <v>16989</v>
          </cell>
          <cell r="CI33">
            <v>24125</v>
          </cell>
          <cell r="CJ33">
            <v>27692</v>
          </cell>
        </row>
        <row r="34">
          <cell r="A34" t="str">
            <v>F</v>
          </cell>
          <cell r="B34" t="str">
            <v>D</v>
          </cell>
          <cell r="BH34">
            <v>16647</v>
          </cell>
          <cell r="BI34">
            <v>23639</v>
          </cell>
          <cell r="BJ34">
            <v>27135</v>
          </cell>
          <cell r="BR34">
            <v>15513</v>
          </cell>
          <cell r="BS34">
            <v>22028</v>
          </cell>
          <cell r="BT34">
            <v>25286</v>
          </cell>
          <cell r="BX34">
            <v>15513</v>
          </cell>
          <cell r="BY34">
            <v>22028</v>
          </cell>
          <cell r="BZ34">
            <v>25286</v>
          </cell>
          <cell r="CH34">
            <v>16647</v>
          </cell>
          <cell r="CI34">
            <v>23639</v>
          </cell>
          <cell r="CJ34">
            <v>27135</v>
          </cell>
        </row>
        <row r="35">
          <cell r="A35" t="str">
            <v>F</v>
          </cell>
          <cell r="B35" t="str">
            <v>A</v>
          </cell>
          <cell r="BH35">
            <v>22141</v>
          </cell>
          <cell r="BI35">
            <v>31440</v>
          </cell>
          <cell r="BJ35">
            <v>36090</v>
          </cell>
          <cell r="BR35">
            <v>20632</v>
          </cell>
          <cell r="BS35">
            <v>29297</v>
          </cell>
          <cell r="BT35">
            <v>33630</v>
          </cell>
          <cell r="BX35">
            <v>20632</v>
          </cell>
          <cell r="BY35">
            <v>29297</v>
          </cell>
          <cell r="BZ35">
            <v>33630</v>
          </cell>
          <cell r="CH35">
            <v>22141</v>
          </cell>
          <cell r="CI35">
            <v>31440</v>
          </cell>
          <cell r="CJ35">
            <v>36090</v>
          </cell>
        </row>
        <row r="36">
          <cell r="A36" t="str">
            <v>F</v>
          </cell>
          <cell r="B36" t="str">
            <v>B</v>
          </cell>
          <cell r="BH36">
            <v>20309</v>
          </cell>
          <cell r="BI36">
            <v>28840</v>
          </cell>
          <cell r="BJ36">
            <v>33105</v>
          </cell>
          <cell r="BR36">
            <v>18926</v>
          </cell>
          <cell r="BS36">
            <v>26874</v>
          </cell>
          <cell r="BT36">
            <v>30849</v>
          </cell>
          <cell r="BX36">
            <v>18926</v>
          </cell>
          <cell r="BY36">
            <v>26874</v>
          </cell>
          <cell r="BZ36">
            <v>30849</v>
          </cell>
          <cell r="CH36">
            <v>20309</v>
          </cell>
          <cell r="CI36">
            <v>28840</v>
          </cell>
          <cell r="CJ36">
            <v>33105</v>
          </cell>
        </row>
        <row r="37">
          <cell r="A37" t="str">
            <v>F</v>
          </cell>
          <cell r="B37" t="str">
            <v>Y</v>
          </cell>
          <cell r="BH37">
            <v>17479</v>
          </cell>
          <cell r="BI37">
            <v>24821</v>
          </cell>
          <cell r="BJ37">
            <v>28492</v>
          </cell>
          <cell r="BR37">
            <v>16289</v>
          </cell>
          <cell r="BS37">
            <v>23129</v>
          </cell>
          <cell r="BT37">
            <v>26550</v>
          </cell>
          <cell r="BX37">
            <v>16289</v>
          </cell>
          <cell r="BY37">
            <v>23129</v>
          </cell>
          <cell r="BZ37">
            <v>26550</v>
          </cell>
          <cell r="CH37">
            <v>17479</v>
          </cell>
          <cell r="CI37">
            <v>24821</v>
          </cell>
          <cell r="CJ37">
            <v>28492</v>
          </cell>
        </row>
        <row r="38">
          <cell r="A38" t="str">
            <v>G</v>
          </cell>
          <cell r="B38" t="str">
            <v>D</v>
          </cell>
          <cell r="BH38">
            <v>17294</v>
          </cell>
          <cell r="BI38">
            <v>24557</v>
          </cell>
          <cell r="BJ38">
            <v>28189</v>
          </cell>
          <cell r="BR38">
            <v>16117</v>
          </cell>
          <cell r="BS38">
            <v>22886</v>
          </cell>
          <cell r="BT38">
            <v>26271</v>
          </cell>
          <cell r="BX38">
            <v>16117</v>
          </cell>
          <cell r="BY38">
            <v>22886</v>
          </cell>
          <cell r="BZ38">
            <v>26271</v>
          </cell>
          <cell r="CH38">
            <v>17294</v>
          </cell>
          <cell r="CI38">
            <v>24557</v>
          </cell>
          <cell r="CJ38">
            <v>28189</v>
          </cell>
        </row>
        <row r="39">
          <cell r="A39" t="str">
            <v>G</v>
          </cell>
          <cell r="B39" t="str">
            <v>A</v>
          </cell>
          <cell r="BH39">
            <v>23001</v>
          </cell>
          <cell r="BI39">
            <v>32661</v>
          </cell>
          <cell r="BJ39">
            <v>37491</v>
          </cell>
          <cell r="BR39">
            <v>21436</v>
          </cell>
          <cell r="BS39">
            <v>30438</v>
          </cell>
          <cell r="BT39">
            <v>34940</v>
          </cell>
          <cell r="BX39">
            <v>21436</v>
          </cell>
          <cell r="BY39">
            <v>30438</v>
          </cell>
          <cell r="BZ39">
            <v>34940</v>
          </cell>
          <cell r="CH39">
            <v>23001</v>
          </cell>
          <cell r="CI39">
            <v>32661</v>
          </cell>
          <cell r="CJ39">
            <v>37491</v>
          </cell>
        </row>
        <row r="40">
          <cell r="A40" t="str">
            <v>G</v>
          </cell>
          <cell r="B40" t="str">
            <v>B</v>
          </cell>
          <cell r="BH40">
            <v>21099</v>
          </cell>
          <cell r="BI40">
            <v>29960</v>
          </cell>
          <cell r="BJ40">
            <v>34391</v>
          </cell>
          <cell r="BR40">
            <v>19663</v>
          </cell>
          <cell r="BS40">
            <v>27921</v>
          </cell>
          <cell r="BT40">
            <v>32051</v>
          </cell>
          <cell r="BX40">
            <v>19663</v>
          </cell>
          <cell r="BY40">
            <v>27921</v>
          </cell>
          <cell r="BZ40">
            <v>32051</v>
          </cell>
          <cell r="CH40">
            <v>21099</v>
          </cell>
          <cell r="CI40">
            <v>29960</v>
          </cell>
          <cell r="CJ40">
            <v>34391</v>
          </cell>
        </row>
        <row r="41">
          <cell r="A41" t="str">
            <v>G</v>
          </cell>
          <cell r="B41" t="str">
            <v>Y</v>
          </cell>
          <cell r="BH41">
            <v>18159</v>
          </cell>
          <cell r="BI41">
            <v>25785</v>
          </cell>
          <cell r="BJ41">
            <v>29598</v>
          </cell>
          <cell r="BR41">
            <v>16923</v>
          </cell>
          <cell r="BS41">
            <v>24030</v>
          </cell>
          <cell r="BT41">
            <v>27585</v>
          </cell>
          <cell r="BX41">
            <v>16923</v>
          </cell>
          <cell r="BY41">
            <v>24030</v>
          </cell>
          <cell r="BZ41">
            <v>27585</v>
          </cell>
          <cell r="CH41">
            <v>18159</v>
          </cell>
          <cell r="CI41">
            <v>25785</v>
          </cell>
          <cell r="CJ41">
            <v>29598</v>
          </cell>
        </row>
        <row r="42">
          <cell r="A42" t="str">
            <v>H</v>
          </cell>
          <cell r="B42" t="str">
            <v>D</v>
          </cell>
          <cell r="BH42">
            <v>18008</v>
          </cell>
          <cell r="BI42">
            <v>25571</v>
          </cell>
          <cell r="BJ42">
            <v>29353</v>
          </cell>
          <cell r="BR42">
            <v>16782</v>
          </cell>
          <cell r="BS42">
            <v>23830</v>
          </cell>
          <cell r="BT42">
            <v>27355</v>
          </cell>
          <cell r="BX42">
            <v>16782</v>
          </cell>
          <cell r="BY42">
            <v>23830</v>
          </cell>
          <cell r="BZ42">
            <v>27355</v>
          </cell>
          <cell r="CH42">
            <v>18008</v>
          </cell>
          <cell r="CI42">
            <v>25571</v>
          </cell>
          <cell r="CJ42">
            <v>29353</v>
          </cell>
        </row>
        <row r="43">
          <cell r="A43" t="str">
            <v>H</v>
          </cell>
          <cell r="B43" t="str">
            <v>A</v>
          </cell>
          <cell r="BH43">
            <v>23951</v>
          </cell>
          <cell r="BI43">
            <v>34009</v>
          </cell>
          <cell r="BJ43">
            <v>39039</v>
          </cell>
          <cell r="BR43">
            <v>22320</v>
          </cell>
          <cell r="BS43">
            <v>31694</v>
          </cell>
          <cell r="BT43">
            <v>36382</v>
          </cell>
          <cell r="BX43">
            <v>22320</v>
          </cell>
          <cell r="BY43">
            <v>31694</v>
          </cell>
          <cell r="BZ43">
            <v>36382</v>
          </cell>
          <cell r="CH43">
            <v>23951</v>
          </cell>
          <cell r="CI43">
            <v>34009</v>
          </cell>
          <cell r="CJ43">
            <v>39039</v>
          </cell>
        </row>
        <row r="44">
          <cell r="A44" t="str">
            <v>H</v>
          </cell>
          <cell r="B44" t="str">
            <v>B</v>
          </cell>
          <cell r="BH44">
            <v>21970</v>
          </cell>
          <cell r="BI44">
            <v>31197</v>
          </cell>
          <cell r="BJ44">
            <v>35811</v>
          </cell>
          <cell r="BR44">
            <v>20474</v>
          </cell>
          <cell r="BS44">
            <v>29073</v>
          </cell>
          <cell r="BT44">
            <v>33373</v>
          </cell>
          <cell r="BX44">
            <v>20474</v>
          </cell>
          <cell r="BY44">
            <v>29073</v>
          </cell>
          <cell r="BZ44">
            <v>33373</v>
          </cell>
          <cell r="CH44">
            <v>21970</v>
          </cell>
          <cell r="CI44">
            <v>31197</v>
          </cell>
          <cell r="CJ44">
            <v>35811</v>
          </cell>
        </row>
        <row r="45">
          <cell r="A45" t="str">
            <v>H</v>
          </cell>
          <cell r="B45" t="str">
            <v>Y</v>
          </cell>
          <cell r="BH45">
            <v>18908</v>
          </cell>
          <cell r="BI45">
            <v>26850</v>
          </cell>
          <cell r="BJ45">
            <v>30821</v>
          </cell>
          <cell r="BR45">
            <v>17621</v>
          </cell>
          <cell r="BS45">
            <v>25022</v>
          </cell>
          <cell r="BT45">
            <v>28723</v>
          </cell>
          <cell r="BX45">
            <v>17621</v>
          </cell>
          <cell r="BY45">
            <v>25022</v>
          </cell>
          <cell r="BZ45">
            <v>28723</v>
          </cell>
          <cell r="CH45">
            <v>18908</v>
          </cell>
          <cell r="CI45">
            <v>26850</v>
          </cell>
          <cell r="CJ45">
            <v>30821</v>
          </cell>
        </row>
        <row r="46">
          <cell r="A46" t="str">
            <v>I</v>
          </cell>
          <cell r="B46" t="str">
            <v>D</v>
          </cell>
          <cell r="BH46">
            <v>19014</v>
          </cell>
          <cell r="BI46">
            <v>27000</v>
          </cell>
          <cell r="BJ46">
            <v>30993</v>
          </cell>
          <cell r="BR46">
            <v>17720</v>
          </cell>
          <cell r="BS46">
            <v>25162</v>
          </cell>
          <cell r="BT46">
            <v>28884</v>
          </cell>
          <cell r="BX46">
            <v>17720</v>
          </cell>
          <cell r="BY46">
            <v>25162</v>
          </cell>
          <cell r="BZ46">
            <v>28884</v>
          </cell>
          <cell r="CH46">
            <v>19014</v>
          </cell>
          <cell r="CI46">
            <v>27000</v>
          </cell>
          <cell r="CJ46">
            <v>30993</v>
          </cell>
        </row>
        <row r="47">
          <cell r="A47" t="str">
            <v>I</v>
          </cell>
          <cell r="B47" t="str">
            <v>A</v>
          </cell>
          <cell r="BH47">
            <v>25289</v>
          </cell>
          <cell r="BI47">
            <v>35910</v>
          </cell>
          <cell r="BJ47">
            <v>41221</v>
          </cell>
          <cell r="BR47">
            <v>23568</v>
          </cell>
          <cell r="BS47">
            <v>33465</v>
          </cell>
          <cell r="BT47">
            <v>38416</v>
          </cell>
          <cell r="BX47">
            <v>23568</v>
          </cell>
          <cell r="BY47">
            <v>33465</v>
          </cell>
          <cell r="BZ47">
            <v>38416</v>
          </cell>
          <cell r="CH47">
            <v>25289</v>
          </cell>
          <cell r="CI47">
            <v>35910</v>
          </cell>
          <cell r="CJ47">
            <v>41221</v>
          </cell>
        </row>
        <row r="48">
          <cell r="A48" t="str">
            <v>I</v>
          </cell>
          <cell r="B48" t="str">
            <v>B</v>
          </cell>
          <cell r="BH48">
            <v>23197</v>
          </cell>
          <cell r="BI48">
            <v>32940</v>
          </cell>
          <cell r="BJ48">
            <v>37811</v>
          </cell>
          <cell r="BR48">
            <v>21618</v>
          </cell>
          <cell r="BS48">
            <v>30698</v>
          </cell>
          <cell r="BT48">
            <v>35238</v>
          </cell>
          <cell r="BX48">
            <v>21618</v>
          </cell>
          <cell r="BY48">
            <v>30698</v>
          </cell>
          <cell r="BZ48">
            <v>35238</v>
          </cell>
          <cell r="CH48">
            <v>23197</v>
          </cell>
          <cell r="CI48">
            <v>32940</v>
          </cell>
          <cell r="CJ48">
            <v>37811</v>
          </cell>
        </row>
        <row r="49">
          <cell r="A49" t="str">
            <v>I</v>
          </cell>
          <cell r="B49" t="str">
            <v>Y</v>
          </cell>
          <cell r="BH49">
            <v>19965</v>
          </cell>
          <cell r="BI49">
            <v>28350</v>
          </cell>
          <cell r="BJ49">
            <v>32543</v>
          </cell>
          <cell r="BR49">
            <v>18606</v>
          </cell>
          <cell r="BS49">
            <v>26420</v>
          </cell>
          <cell r="BT49">
            <v>30328</v>
          </cell>
          <cell r="BX49">
            <v>18606</v>
          </cell>
          <cell r="BY49">
            <v>26420</v>
          </cell>
          <cell r="BZ49">
            <v>30328</v>
          </cell>
          <cell r="CH49">
            <v>19965</v>
          </cell>
          <cell r="CI49">
            <v>28350</v>
          </cell>
          <cell r="CJ49">
            <v>32543</v>
          </cell>
        </row>
        <row r="50">
          <cell r="A50" t="str">
            <v>J</v>
          </cell>
          <cell r="B50" t="str">
            <v>D</v>
          </cell>
          <cell r="BH50">
            <v>20442</v>
          </cell>
          <cell r="BI50">
            <v>29028</v>
          </cell>
          <cell r="BJ50">
            <v>33320</v>
          </cell>
          <cell r="BR50">
            <v>19050</v>
          </cell>
          <cell r="BS50">
            <v>27051</v>
          </cell>
          <cell r="BT50">
            <v>31052</v>
          </cell>
          <cell r="BX50">
            <v>19050</v>
          </cell>
          <cell r="BY50">
            <v>27051</v>
          </cell>
          <cell r="BZ50">
            <v>31052</v>
          </cell>
          <cell r="CH50">
            <v>20442</v>
          </cell>
          <cell r="CI50">
            <v>29028</v>
          </cell>
          <cell r="CJ50">
            <v>33320</v>
          </cell>
        </row>
        <row r="51">
          <cell r="A51" t="str">
            <v>J</v>
          </cell>
          <cell r="B51" t="str">
            <v>A</v>
          </cell>
          <cell r="BH51">
            <v>27188</v>
          </cell>
          <cell r="BI51">
            <v>38607</v>
          </cell>
          <cell r="BJ51">
            <v>44316</v>
          </cell>
          <cell r="BR51">
            <v>25337</v>
          </cell>
          <cell r="BS51">
            <v>35978</v>
          </cell>
          <cell r="BT51">
            <v>41299</v>
          </cell>
          <cell r="BX51">
            <v>25337</v>
          </cell>
          <cell r="BY51">
            <v>35978</v>
          </cell>
          <cell r="BZ51">
            <v>41299</v>
          </cell>
          <cell r="CH51">
            <v>27188</v>
          </cell>
          <cell r="CI51">
            <v>38607</v>
          </cell>
          <cell r="CJ51">
            <v>44316</v>
          </cell>
        </row>
        <row r="52">
          <cell r="A52" t="str">
            <v>J</v>
          </cell>
          <cell r="B52" t="str">
            <v>B</v>
          </cell>
          <cell r="BH52">
            <v>24939</v>
          </cell>
          <cell r="BI52">
            <v>35414</v>
          </cell>
          <cell r="BJ52">
            <v>40650</v>
          </cell>
          <cell r="BR52">
            <v>23241</v>
          </cell>
          <cell r="BS52">
            <v>33002</v>
          </cell>
          <cell r="BT52">
            <v>37883</v>
          </cell>
          <cell r="BX52">
            <v>23241</v>
          </cell>
          <cell r="BY52">
            <v>33002</v>
          </cell>
          <cell r="BZ52">
            <v>37883</v>
          </cell>
          <cell r="CH52">
            <v>24939</v>
          </cell>
          <cell r="CI52">
            <v>35414</v>
          </cell>
          <cell r="CJ52">
            <v>40650</v>
          </cell>
        </row>
        <row r="53">
          <cell r="A53" t="str">
            <v>J</v>
          </cell>
          <cell r="B53" t="str">
            <v>Y</v>
          </cell>
          <cell r="BH53">
            <v>21464</v>
          </cell>
          <cell r="BI53">
            <v>30479</v>
          </cell>
          <cell r="BJ53">
            <v>34986</v>
          </cell>
          <cell r="BR53">
            <v>20003</v>
          </cell>
          <cell r="BS53">
            <v>28404</v>
          </cell>
          <cell r="BT53">
            <v>32605</v>
          </cell>
          <cell r="BX53">
            <v>20003</v>
          </cell>
          <cell r="BY53">
            <v>28404</v>
          </cell>
          <cell r="BZ53">
            <v>32605</v>
          </cell>
          <cell r="CH53">
            <v>21464</v>
          </cell>
          <cell r="CI53">
            <v>30479</v>
          </cell>
          <cell r="CJ53">
            <v>34986</v>
          </cell>
        </row>
        <row r="54">
          <cell r="A54" t="str">
            <v>K</v>
          </cell>
          <cell r="B54" t="str">
            <v>D</v>
          </cell>
          <cell r="BH54">
            <v>21686</v>
          </cell>
          <cell r="BI54">
            <v>30794</v>
          </cell>
          <cell r="BJ54">
            <v>35348</v>
          </cell>
          <cell r="BR54">
            <v>20210</v>
          </cell>
          <cell r="BS54">
            <v>28698</v>
          </cell>
          <cell r="BT54">
            <v>32942</v>
          </cell>
          <cell r="BX54">
            <v>20210</v>
          </cell>
          <cell r="BY54">
            <v>28698</v>
          </cell>
          <cell r="BZ54">
            <v>32942</v>
          </cell>
          <cell r="CH54">
            <v>21686</v>
          </cell>
          <cell r="CI54">
            <v>30794</v>
          </cell>
          <cell r="CJ54">
            <v>35348</v>
          </cell>
        </row>
        <row r="55">
          <cell r="A55" t="str">
            <v>K</v>
          </cell>
          <cell r="B55" t="str">
            <v>A</v>
          </cell>
          <cell r="BH55">
            <v>28842</v>
          </cell>
          <cell r="BI55">
            <v>40956</v>
          </cell>
          <cell r="BJ55">
            <v>47013</v>
          </cell>
          <cell r="BR55">
            <v>26879</v>
          </cell>
          <cell r="BS55">
            <v>38168</v>
          </cell>
          <cell r="BT55">
            <v>43813</v>
          </cell>
          <cell r="BX55">
            <v>26879</v>
          </cell>
          <cell r="BY55">
            <v>38168</v>
          </cell>
          <cell r="BZ55">
            <v>43813</v>
          </cell>
          <cell r="CH55">
            <v>28842</v>
          </cell>
          <cell r="CI55">
            <v>40956</v>
          </cell>
          <cell r="CJ55">
            <v>47013</v>
          </cell>
        </row>
        <row r="56">
          <cell r="A56" t="str">
            <v>K</v>
          </cell>
          <cell r="B56" t="str">
            <v>B</v>
          </cell>
          <cell r="BH56">
            <v>26457</v>
          </cell>
          <cell r="BI56">
            <v>37569</v>
          </cell>
          <cell r="BJ56">
            <v>43125</v>
          </cell>
          <cell r="BR56">
            <v>24656</v>
          </cell>
          <cell r="BS56">
            <v>35012</v>
          </cell>
          <cell r="BT56">
            <v>40189</v>
          </cell>
          <cell r="BX56">
            <v>24656</v>
          </cell>
          <cell r="BY56">
            <v>35012</v>
          </cell>
          <cell r="BZ56">
            <v>40189</v>
          </cell>
          <cell r="CH56">
            <v>26457</v>
          </cell>
          <cell r="CI56">
            <v>37569</v>
          </cell>
          <cell r="CJ56">
            <v>43125</v>
          </cell>
        </row>
        <row r="57">
          <cell r="A57" t="str">
            <v>K</v>
          </cell>
          <cell r="B57" t="str">
            <v>Y</v>
          </cell>
          <cell r="BH57">
            <v>22770</v>
          </cell>
          <cell r="BI57">
            <v>32334</v>
          </cell>
          <cell r="BJ57">
            <v>37115</v>
          </cell>
          <cell r="BR57">
            <v>21221</v>
          </cell>
          <cell r="BS57">
            <v>30133</v>
          </cell>
          <cell r="BT57">
            <v>34589</v>
          </cell>
          <cell r="BX57">
            <v>21221</v>
          </cell>
          <cell r="BY57">
            <v>30133</v>
          </cell>
          <cell r="BZ57">
            <v>34589</v>
          </cell>
          <cell r="CH57">
            <v>22770</v>
          </cell>
          <cell r="CI57">
            <v>32334</v>
          </cell>
          <cell r="CJ57">
            <v>37115</v>
          </cell>
        </row>
        <row r="58">
          <cell r="A58" t="str">
            <v>L</v>
          </cell>
          <cell r="B58" t="str">
            <v>D</v>
          </cell>
          <cell r="BH58">
            <v>22897</v>
          </cell>
          <cell r="BI58">
            <v>32514</v>
          </cell>
          <cell r="BJ58">
            <v>37322</v>
          </cell>
          <cell r="BR58">
            <v>21338</v>
          </cell>
          <cell r="BS58">
            <v>30300</v>
          </cell>
          <cell r="BT58">
            <v>34781</v>
          </cell>
          <cell r="BX58">
            <v>21338</v>
          </cell>
          <cell r="BY58">
            <v>30300</v>
          </cell>
          <cell r="BZ58">
            <v>34781</v>
          </cell>
          <cell r="CH58">
            <v>22897</v>
          </cell>
          <cell r="CI58">
            <v>32514</v>
          </cell>
          <cell r="CJ58">
            <v>37322</v>
          </cell>
        </row>
        <row r="59">
          <cell r="A59" t="str">
            <v>L</v>
          </cell>
          <cell r="B59" t="str">
            <v>A</v>
          </cell>
          <cell r="BH59">
            <v>30453</v>
          </cell>
          <cell r="BI59">
            <v>43244</v>
          </cell>
          <cell r="BJ59">
            <v>49638</v>
          </cell>
          <cell r="BR59">
            <v>28380</v>
          </cell>
          <cell r="BS59">
            <v>40299</v>
          </cell>
          <cell r="BT59">
            <v>46259</v>
          </cell>
          <cell r="BX59">
            <v>28380</v>
          </cell>
          <cell r="BY59">
            <v>40299</v>
          </cell>
          <cell r="BZ59">
            <v>46259</v>
          </cell>
          <cell r="CH59">
            <v>30453</v>
          </cell>
          <cell r="CI59">
            <v>43244</v>
          </cell>
          <cell r="CJ59">
            <v>49638</v>
          </cell>
        </row>
        <row r="60">
          <cell r="A60" t="str">
            <v>L</v>
          </cell>
          <cell r="B60" t="str">
            <v>B</v>
          </cell>
          <cell r="BH60">
            <v>27934</v>
          </cell>
          <cell r="BI60">
            <v>39667</v>
          </cell>
          <cell r="BJ60">
            <v>45533</v>
          </cell>
          <cell r="BR60">
            <v>26032</v>
          </cell>
          <cell r="BS60">
            <v>36966</v>
          </cell>
          <cell r="BT60">
            <v>42433</v>
          </cell>
          <cell r="BX60">
            <v>26032</v>
          </cell>
          <cell r="BY60">
            <v>36966</v>
          </cell>
          <cell r="BZ60">
            <v>42433</v>
          </cell>
          <cell r="CH60">
            <v>27934</v>
          </cell>
          <cell r="CI60">
            <v>39667</v>
          </cell>
          <cell r="CJ60">
            <v>45533</v>
          </cell>
        </row>
        <row r="61">
          <cell r="A61" t="str">
            <v>L</v>
          </cell>
          <cell r="B61" t="str">
            <v>Y</v>
          </cell>
          <cell r="BH61">
            <v>24042</v>
          </cell>
          <cell r="BI61">
            <v>34140</v>
          </cell>
          <cell r="BJ61">
            <v>39188</v>
          </cell>
          <cell r="BR61">
            <v>22405</v>
          </cell>
          <cell r="BS61">
            <v>31815</v>
          </cell>
          <cell r="BT61">
            <v>36520</v>
          </cell>
          <cell r="BX61">
            <v>22405</v>
          </cell>
          <cell r="BY61">
            <v>31815</v>
          </cell>
          <cell r="BZ61">
            <v>36520</v>
          </cell>
          <cell r="CH61">
            <v>24042</v>
          </cell>
          <cell r="CI61">
            <v>34140</v>
          </cell>
          <cell r="CJ61">
            <v>39188</v>
          </cell>
        </row>
        <row r="62">
          <cell r="A62" t="str">
            <v>M</v>
          </cell>
          <cell r="B62" t="str">
            <v>D</v>
          </cell>
          <cell r="BH62">
            <v>24033</v>
          </cell>
          <cell r="BI62">
            <v>34127</v>
          </cell>
          <cell r="BJ62">
            <v>39174</v>
          </cell>
          <cell r="BR62">
            <v>22397</v>
          </cell>
          <cell r="BS62">
            <v>31804</v>
          </cell>
          <cell r="BT62">
            <v>36507</v>
          </cell>
          <cell r="BX62">
            <v>22397</v>
          </cell>
          <cell r="BY62">
            <v>31804</v>
          </cell>
          <cell r="BZ62">
            <v>36507</v>
          </cell>
          <cell r="CH62">
            <v>24033</v>
          </cell>
          <cell r="CI62">
            <v>34127</v>
          </cell>
          <cell r="CJ62">
            <v>39174</v>
          </cell>
        </row>
        <row r="63">
          <cell r="A63" t="str">
            <v>M</v>
          </cell>
          <cell r="B63" t="str">
            <v>A</v>
          </cell>
          <cell r="BH63">
            <v>31964</v>
          </cell>
          <cell r="BI63">
            <v>45389</v>
          </cell>
          <cell r="BJ63">
            <v>52101</v>
          </cell>
          <cell r="BR63">
            <v>29788</v>
          </cell>
          <cell r="BS63">
            <v>42299</v>
          </cell>
          <cell r="BT63">
            <v>48554</v>
          </cell>
          <cell r="BX63">
            <v>29788</v>
          </cell>
          <cell r="BY63">
            <v>42299</v>
          </cell>
          <cell r="BZ63">
            <v>48554</v>
          </cell>
          <cell r="CH63">
            <v>31964</v>
          </cell>
          <cell r="CI63">
            <v>45389</v>
          </cell>
          <cell r="CJ63">
            <v>52101</v>
          </cell>
        </row>
        <row r="64">
          <cell r="A64" t="str">
            <v>M</v>
          </cell>
          <cell r="B64" t="str">
            <v>B</v>
          </cell>
          <cell r="BH64">
            <v>29320</v>
          </cell>
          <cell r="BI64">
            <v>41635</v>
          </cell>
          <cell r="BJ64">
            <v>47792</v>
          </cell>
          <cell r="BR64">
            <v>27324</v>
          </cell>
          <cell r="BS64">
            <v>38801</v>
          </cell>
          <cell r="BT64">
            <v>44539</v>
          </cell>
          <cell r="BX64">
            <v>27324</v>
          </cell>
          <cell r="BY64">
            <v>38801</v>
          </cell>
          <cell r="BZ64">
            <v>44539</v>
          </cell>
          <cell r="CH64">
            <v>29320</v>
          </cell>
          <cell r="CI64">
            <v>41635</v>
          </cell>
          <cell r="CJ64">
            <v>47792</v>
          </cell>
        </row>
        <row r="65">
          <cell r="A65" t="str">
            <v>M</v>
          </cell>
          <cell r="B65" t="str">
            <v>Y</v>
          </cell>
          <cell r="BH65">
            <v>25235</v>
          </cell>
          <cell r="BI65">
            <v>35833</v>
          </cell>
          <cell r="BJ65">
            <v>41133</v>
          </cell>
          <cell r="BR65">
            <v>23517</v>
          </cell>
          <cell r="BS65">
            <v>33394</v>
          </cell>
          <cell r="BT65">
            <v>38332</v>
          </cell>
          <cell r="BX65">
            <v>23517</v>
          </cell>
          <cell r="BY65">
            <v>33394</v>
          </cell>
          <cell r="BZ65">
            <v>38332</v>
          </cell>
          <cell r="CH65">
            <v>25235</v>
          </cell>
          <cell r="CI65">
            <v>35833</v>
          </cell>
          <cell r="CJ65">
            <v>41133</v>
          </cell>
        </row>
        <row r="66">
          <cell r="A66" t="str">
            <v>N</v>
          </cell>
          <cell r="B66" t="str">
            <v>D</v>
          </cell>
        </row>
        <row r="67">
          <cell r="A67" t="str">
            <v>N</v>
          </cell>
          <cell r="B67" t="str">
            <v>A</v>
          </cell>
        </row>
        <row r="68">
          <cell r="A68" t="str">
            <v>N</v>
          </cell>
          <cell r="B68" t="str">
            <v>B</v>
          </cell>
        </row>
        <row r="69">
          <cell r="A69" t="str">
            <v>N</v>
          </cell>
          <cell r="B69" t="str">
            <v>Y</v>
          </cell>
        </row>
        <row r="70">
          <cell r="A70" t="str">
            <v>I</v>
          </cell>
          <cell r="B70" t="str">
            <v>D</v>
          </cell>
          <cell r="BH70">
            <v>12152</v>
          </cell>
          <cell r="BI70">
            <v>17256</v>
          </cell>
          <cell r="BJ70">
            <v>19808</v>
          </cell>
          <cell r="BR70">
            <v>11325</v>
          </cell>
          <cell r="BS70">
            <v>16082</v>
          </cell>
          <cell r="BT70">
            <v>18460</v>
          </cell>
          <cell r="BX70">
            <v>11325</v>
          </cell>
          <cell r="BY70">
            <v>16082</v>
          </cell>
          <cell r="BZ70">
            <v>18460</v>
          </cell>
          <cell r="CH70">
            <v>12152</v>
          </cell>
          <cell r="CI70">
            <v>17256</v>
          </cell>
          <cell r="CJ70">
            <v>19808</v>
          </cell>
        </row>
        <row r="71">
          <cell r="A71" t="str">
            <v>I</v>
          </cell>
          <cell r="B71" t="str">
            <v>B</v>
          </cell>
          <cell r="BH71">
            <v>14825</v>
          </cell>
          <cell r="BI71">
            <v>21052</v>
          </cell>
          <cell r="BJ71">
            <v>24166</v>
          </cell>
          <cell r="BR71">
            <v>13817</v>
          </cell>
          <cell r="BS71">
            <v>19620</v>
          </cell>
          <cell r="BT71">
            <v>22521</v>
          </cell>
          <cell r="BX71">
            <v>13817</v>
          </cell>
          <cell r="BY71">
            <v>19620</v>
          </cell>
          <cell r="BZ71">
            <v>22521</v>
          </cell>
          <cell r="CH71">
            <v>14825</v>
          </cell>
          <cell r="CI71">
            <v>21052</v>
          </cell>
          <cell r="CJ71">
            <v>24166</v>
          </cell>
        </row>
        <row r="72">
          <cell r="A72" t="str">
            <v>I</v>
          </cell>
          <cell r="B72" t="str">
            <v>A-S</v>
          </cell>
          <cell r="BH72">
            <v>16162</v>
          </cell>
          <cell r="BI72">
            <v>22950</v>
          </cell>
          <cell r="BJ72">
            <v>26345</v>
          </cell>
          <cell r="BR72">
            <v>15062</v>
          </cell>
          <cell r="BS72">
            <v>21389</v>
          </cell>
          <cell r="BT72">
            <v>24552</v>
          </cell>
          <cell r="BX72">
            <v>15062</v>
          </cell>
          <cell r="BY72">
            <v>21389</v>
          </cell>
          <cell r="BZ72">
            <v>24552</v>
          </cell>
          <cell r="CH72">
            <v>16162</v>
          </cell>
          <cell r="CI72">
            <v>22950</v>
          </cell>
          <cell r="CJ72">
            <v>26345</v>
          </cell>
        </row>
        <row r="73">
          <cell r="A73" t="str">
            <v>II</v>
          </cell>
          <cell r="B73" t="str">
            <v>D</v>
          </cell>
          <cell r="BH73">
            <v>12616</v>
          </cell>
          <cell r="BI73">
            <v>17915</v>
          </cell>
          <cell r="BJ73">
            <v>20564</v>
          </cell>
          <cell r="BR73">
            <v>11757</v>
          </cell>
          <cell r="BS73">
            <v>16695</v>
          </cell>
          <cell r="BT73">
            <v>19164</v>
          </cell>
          <cell r="BX73">
            <v>11757</v>
          </cell>
          <cell r="BY73">
            <v>16695</v>
          </cell>
          <cell r="BZ73">
            <v>19164</v>
          </cell>
          <cell r="CH73">
            <v>12616</v>
          </cell>
          <cell r="CI73">
            <v>17915</v>
          </cell>
          <cell r="CJ73">
            <v>20564</v>
          </cell>
        </row>
        <row r="74">
          <cell r="A74" t="str">
            <v>II</v>
          </cell>
          <cell r="B74" t="str">
            <v>B</v>
          </cell>
          <cell r="BH74">
            <v>15392</v>
          </cell>
          <cell r="BI74">
            <v>21856</v>
          </cell>
          <cell r="BJ74">
            <v>25088</v>
          </cell>
          <cell r="BR74">
            <v>14344</v>
          </cell>
          <cell r="BS74">
            <v>20368</v>
          </cell>
          <cell r="BT74">
            <v>23380</v>
          </cell>
          <cell r="BX74">
            <v>14344</v>
          </cell>
          <cell r="BY74">
            <v>20368</v>
          </cell>
          <cell r="BZ74">
            <v>23380</v>
          </cell>
          <cell r="CH74">
            <v>15392</v>
          </cell>
          <cell r="CI74">
            <v>21856</v>
          </cell>
          <cell r="CJ74">
            <v>25088</v>
          </cell>
        </row>
        <row r="75">
          <cell r="A75" t="str">
            <v>II</v>
          </cell>
          <cell r="B75" t="str">
            <v>A-S</v>
          </cell>
          <cell r="BH75">
            <v>16779</v>
          </cell>
          <cell r="BI75">
            <v>23827</v>
          </cell>
          <cell r="BJ75">
            <v>27350</v>
          </cell>
          <cell r="BR75">
            <v>15637</v>
          </cell>
          <cell r="BS75">
            <v>22204</v>
          </cell>
          <cell r="BT75">
            <v>25488</v>
          </cell>
          <cell r="BX75">
            <v>15637</v>
          </cell>
          <cell r="BY75">
            <v>22204</v>
          </cell>
          <cell r="BZ75">
            <v>25488</v>
          </cell>
          <cell r="CH75">
            <v>16779</v>
          </cell>
          <cell r="CI75">
            <v>23827</v>
          </cell>
          <cell r="CJ75">
            <v>27350</v>
          </cell>
        </row>
        <row r="76">
          <cell r="A76" t="str">
            <v>III</v>
          </cell>
          <cell r="B76" t="str">
            <v>D</v>
          </cell>
          <cell r="BH76">
            <v>13142</v>
          </cell>
          <cell r="BI76">
            <v>18662</v>
          </cell>
          <cell r="BJ76">
            <v>21421</v>
          </cell>
          <cell r="BR76">
            <v>12247</v>
          </cell>
          <cell r="BS76">
            <v>17391</v>
          </cell>
          <cell r="BT76">
            <v>19963</v>
          </cell>
          <cell r="BX76">
            <v>12247</v>
          </cell>
          <cell r="BY76">
            <v>17391</v>
          </cell>
          <cell r="BZ76">
            <v>19963</v>
          </cell>
          <cell r="CH76">
            <v>13142</v>
          </cell>
          <cell r="CI76">
            <v>18662</v>
          </cell>
          <cell r="CJ76">
            <v>21421</v>
          </cell>
        </row>
        <row r="77">
          <cell r="A77" t="str">
            <v>III</v>
          </cell>
          <cell r="B77" t="str">
            <v>B</v>
          </cell>
          <cell r="BH77">
            <v>16033</v>
          </cell>
          <cell r="BI77">
            <v>22768</v>
          </cell>
          <cell r="BJ77">
            <v>26134</v>
          </cell>
          <cell r="BR77">
            <v>14941</v>
          </cell>
          <cell r="BS77">
            <v>21217</v>
          </cell>
          <cell r="BT77">
            <v>24355</v>
          </cell>
          <cell r="BX77">
            <v>14941</v>
          </cell>
          <cell r="BY77">
            <v>21217</v>
          </cell>
          <cell r="BZ77">
            <v>24355</v>
          </cell>
          <cell r="CH77">
            <v>16033</v>
          </cell>
          <cell r="CI77">
            <v>22768</v>
          </cell>
          <cell r="CJ77">
            <v>26134</v>
          </cell>
        </row>
        <row r="78">
          <cell r="A78" t="str">
            <v>III</v>
          </cell>
          <cell r="B78" t="str">
            <v>A-S</v>
          </cell>
          <cell r="BH78">
            <v>17479</v>
          </cell>
          <cell r="BI78">
            <v>24820</v>
          </cell>
          <cell r="BJ78">
            <v>28490</v>
          </cell>
          <cell r="BR78">
            <v>16289</v>
          </cell>
          <cell r="BS78">
            <v>23130</v>
          </cell>
          <cell r="BT78">
            <v>26551</v>
          </cell>
          <cell r="BX78">
            <v>16289</v>
          </cell>
          <cell r="BY78">
            <v>23130</v>
          </cell>
          <cell r="BZ78">
            <v>26551</v>
          </cell>
          <cell r="CH78">
            <v>17479</v>
          </cell>
          <cell r="CI78">
            <v>24820</v>
          </cell>
          <cell r="CJ78">
            <v>28490</v>
          </cell>
        </row>
        <row r="79">
          <cell r="A79" t="str">
            <v>IV</v>
          </cell>
          <cell r="B79" t="str">
            <v>D</v>
          </cell>
          <cell r="BH79">
            <v>13784</v>
          </cell>
          <cell r="BI79">
            <v>19573</v>
          </cell>
          <cell r="BJ79">
            <v>22468</v>
          </cell>
          <cell r="BR79">
            <v>12846</v>
          </cell>
          <cell r="BS79">
            <v>18241</v>
          </cell>
          <cell r="BT79">
            <v>20939</v>
          </cell>
          <cell r="BX79">
            <v>12846</v>
          </cell>
          <cell r="BY79">
            <v>18241</v>
          </cell>
          <cell r="BZ79">
            <v>20939</v>
          </cell>
          <cell r="CH79">
            <v>13784</v>
          </cell>
          <cell r="CI79">
            <v>19573</v>
          </cell>
          <cell r="CJ79">
            <v>22468</v>
          </cell>
        </row>
        <row r="80">
          <cell r="A80" t="str">
            <v>IV</v>
          </cell>
          <cell r="B80" t="str">
            <v>B</v>
          </cell>
          <cell r="BH80">
            <v>16816</v>
          </cell>
          <cell r="BI80">
            <v>23879</v>
          </cell>
          <cell r="BJ80">
            <v>27411</v>
          </cell>
          <cell r="BR80">
            <v>15672</v>
          </cell>
          <cell r="BS80">
            <v>22254</v>
          </cell>
          <cell r="BT80">
            <v>25546</v>
          </cell>
          <cell r="BX80">
            <v>15672</v>
          </cell>
          <cell r="BY80">
            <v>22254</v>
          </cell>
          <cell r="BZ80">
            <v>25546</v>
          </cell>
          <cell r="CH80">
            <v>16816</v>
          </cell>
          <cell r="CI80">
            <v>23879</v>
          </cell>
          <cell r="CJ80">
            <v>27411</v>
          </cell>
        </row>
        <row r="81">
          <cell r="A81" t="str">
            <v>IV</v>
          </cell>
          <cell r="B81" t="str">
            <v>A-S</v>
          </cell>
          <cell r="BH81">
            <v>18333</v>
          </cell>
          <cell r="BI81">
            <v>26032</v>
          </cell>
          <cell r="BJ81">
            <v>29882</v>
          </cell>
          <cell r="BR81">
            <v>17085</v>
          </cell>
          <cell r="BS81">
            <v>24261</v>
          </cell>
          <cell r="BT81">
            <v>27849</v>
          </cell>
          <cell r="BX81">
            <v>17085</v>
          </cell>
          <cell r="BY81">
            <v>24261</v>
          </cell>
          <cell r="BZ81">
            <v>27849</v>
          </cell>
          <cell r="CH81">
            <v>18333</v>
          </cell>
          <cell r="CI81">
            <v>26032</v>
          </cell>
          <cell r="CJ81">
            <v>29882</v>
          </cell>
        </row>
        <row r="82">
          <cell r="A82" t="str">
            <v>V</v>
          </cell>
          <cell r="B82" t="str">
            <v>D</v>
          </cell>
          <cell r="BH82">
            <v>14533</v>
          </cell>
          <cell r="BI82">
            <v>20637</v>
          </cell>
          <cell r="BJ82">
            <v>23689</v>
          </cell>
          <cell r="BR82">
            <v>13543</v>
          </cell>
          <cell r="BS82">
            <v>19231</v>
          </cell>
          <cell r="BT82">
            <v>22075</v>
          </cell>
          <cell r="BX82">
            <v>13543</v>
          </cell>
          <cell r="BY82">
            <v>19231</v>
          </cell>
          <cell r="BZ82">
            <v>22075</v>
          </cell>
          <cell r="CH82">
            <v>14533</v>
          </cell>
          <cell r="CI82">
            <v>20637</v>
          </cell>
          <cell r="CJ82">
            <v>23689</v>
          </cell>
        </row>
        <row r="83">
          <cell r="A83" t="str">
            <v>V</v>
          </cell>
          <cell r="B83" t="str">
            <v>B</v>
          </cell>
          <cell r="BH83">
            <v>17730</v>
          </cell>
          <cell r="BI83">
            <v>25177</v>
          </cell>
          <cell r="BJ83">
            <v>28901</v>
          </cell>
          <cell r="BR83">
            <v>16522</v>
          </cell>
          <cell r="BS83">
            <v>23462</v>
          </cell>
          <cell r="BT83">
            <v>26932</v>
          </cell>
          <cell r="BX83">
            <v>16522</v>
          </cell>
          <cell r="BY83">
            <v>23462</v>
          </cell>
          <cell r="BZ83">
            <v>26932</v>
          </cell>
          <cell r="CH83">
            <v>17730</v>
          </cell>
          <cell r="CI83">
            <v>25177</v>
          </cell>
          <cell r="CJ83">
            <v>28901</v>
          </cell>
        </row>
        <row r="84">
          <cell r="A84" t="str">
            <v>V</v>
          </cell>
          <cell r="B84" t="str">
            <v>A-S</v>
          </cell>
          <cell r="BH84">
            <v>19329</v>
          </cell>
          <cell r="BI84">
            <v>27447</v>
          </cell>
          <cell r="BJ84">
            <v>31506</v>
          </cell>
          <cell r="BR84">
            <v>18012</v>
          </cell>
          <cell r="BS84">
            <v>25577</v>
          </cell>
          <cell r="BT84">
            <v>29360</v>
          </cell>
          <cell r="BX84">
            <v>18012</v>
          </cell>
          <cell r="BY84">
            <v>25577</v>
          </cell>
          <cell r="BZ84">
            <v>29360</v>
          </cell>
          <cell r="CH84">
            <v>19329</v>
          </cell>
          <cell r="CI84">
            <v>27447</v>
          </cell>
          <cell r="CJ84">
            <v>31506</v>
          </cell>
        </row>
        <row r="85">
          <cell r="A85" t="str">
            <v>VI</v>
          </cell>
          <cell r="B85" t="str">
            <v>D</v>
          </cell>
          <cell r="BH85">
            <v>15309</v>
          </cell>
          <cell r="BI85">
            <v>21739</v>
          </cell>
          <cell r="BJ85">
            <v>24954</v>
          </cell>
          <cell r="BR85">
            <v>14267</v>
          </cell>
          <cell r="BS85">
            <v>20259</v>
          </cell>
          <cell r="BT85">
            <v>23255</v>
          </cell>
          <cell r="BX85">
            <v>14267</v>
          </cell>
          <cell r="BY85">
            <v>20259</v>
          </cell>
          <cell r="BZ85">
            <v>23255</v>
          </cell>
          <cell r="CH85">
            <v>15309</v>
          </cell>
          <cell r="CI85">
            <v>21739</v>
          </cell>
          <cell r="CJ85">
            <v>24954</v>
          </cell>
        </row>
        <row r="86">
          <cell r="A86" t="str">
            <v>VI</v>
          </cell>
          <cell r="B86" t="str">
            <v>B</v>
          </cell>
          <cell r="BH86">
            <v>18677</v>
          </cell>
          <cell r="BI86">
            <v>26522</v>
          </cell>
          <cell r="BJ86">
            <v>30444</v>
          </cell>
          <cell r="BR86">
            <v>17406</v>
          </cell>
          <cell r="BS86">
            <v>24716</v>
          </cell>
          <cell r="BT86">
            <v>28371</v>
          </cell>
          <cell r="BX86">
            <v>17406</v>
          </cell>
          <cell r="BY86">
            <v>24716</v>
          </cell>
          <cell r="BZ86">
            <v>28371</v>
          </cell>
          <cell r="CH86">
            <v>18677</v>
          </cell>
          <cell r="CI86">
            <v>26522</v>
          </cell>
          <cell r="CJ86">
            <v>30444</v>
          </cell>
        </row>
        <row r="87">
          <cell r="A87" t="str">
            <v>VI</v>
          </cell>
          <cell r="B87" t="str">
            <v>A-S</v>
          </cell>
          <cell r="BH87">
            <v>20361</v>
          </cell>
          <cell r="BI87">
            <v>28913</v>
          </cell>
          <cell r="BJ87">
            <v>33189</v>
          </cell>
          <cell r="BR87">
            <v>18975</v>
          </cell>
          <cell r="BS87">
            <v>26944</v>
          </cell>
          <cell r="BT87">
            <v>30929</v>
          </cell>
          <cell r="BX87">
            <v>18975</v>
          </cell>
          <cell r="BY87">
            <v>26944</v>
          </cell>
          <cell r="BZ87">
            <v>30929</v>
          </cell>
          <cell r="CH87">
            <v>20361</v>
          </cell>
          <cell r="CI87">
            <v>28913</v>
          </cell>
          <cell r="CJ87">
            <v>33189</v>
          </cell>
        </row>
        <row r="88">
          <cell r="A88" t="str">
            <v>VII</v>
          </cell>
          <cell r="B88" t="str">
            <v>D</v>
          </cell>
          <cell r="BH88">
            <v>16710</v>
          </cell>
          <cell r="BI88">
            <v>23728</v>
          </cell>
          <cell r="BJ88">
            <v>27237</v>
          </cell>
          <cell r="BR88">
            <v>15572</v>
          </cell>
          <cell r="BS88">
            <v>22112</v>
          </cell>
          <cell r="BT88">
            <v>25382</v>
          </cell>
          <cell r="BX88">
            <v>15572</v>
          </cell>
          <cell r="BY88">
            <v>22112</v>
          </cell>
          <cell r="BZ88">
            <v>25382</v>
          </cell>
          <cell r="CH88">
            <v>16710</v>
          </cell>
          <cell r="CI88">
            <v>23728</v>
          </cell>
          <cell r="CJ88">
            <v>27237</v>
          </cell>
        </row>
        <row r="89">
          <cell r="A89" t="str">
            <v>VII</v>
          </cell>
          <cell r="B89" t="str">
            <v>B</v>
          </cell>
          <cell r="BH89">
            <v>20386</v>
          </cell>
          <cell r="BI89">
            <v>28948</v>
          </cell>
          <cell r="BJ89">
            <v>33229</v>
          </cell>
          <cell r="BR89">
            <v>18998</v>
          </cell>
          <cell r="BS89">
            <v>26977</v>
          </cell>
          <cell r="BT89">
            <v>30966</v>
          </cell>
          <cell r="BX89">
            <v>18998</v>
          </cell>
          <cell r="BY89">
            <v>26977</v>
          </cell>
          <cell r="BZ89">
            <v>30966</v>
          </cell>
          <cell r="CH89">
            <v>20386</v>
          </cell>
          <cell r="CI89">
            <v>28948</v>
          </cell>
          <cell r="CJ89">
            <v>33229</v>
          </cell>
        </row>
        <row r="90">
          <cell r="A90" t="str">
            <v>VII</v>
          </cell>
          <cell r="B90" t="str">
            <v>A-S</v>
          </cell>
          <cell r="BH90">
            <v>22224</v>
          </cell>
          <cell r="BI90">
            <v>31558</v>
          </cell>
          <cell r="BJ90">
            <v>36225</v>
          </cell>
          <cell r="BR90">
            <v>20711</v>
          </cell>
          <cell r="BS90">
            <v>29409</v>
          </cell>
          <cell r="BT90">
            <v>33758</v>
          </cell>
          <cell r="BX90">
            <v>20711</v>
          </cell>
          <cell r="BY90">
            <v>29409</v>
          </cell>
          <cell r="BZ90">
            <v>33758</v>
          </cell>
          <cell r="CH90">
            <v>22224</v>
          </cell>
          <cell r="CI90">
            <v>31558</v>
          </cell>
          <cell r="CJ90">
            <v>36225</v>
          </cell>
        </row>
        <row r="91">
          <cell r="A91" t="str">
            <v>VIII</v>
          </cell>
          <cell r="B91" t="str">
            <v>D</v>
          </cell>
          <cell r="BH91">
            <v>18343</v>
          </cell>
          <cell r="BI91">
            <v>26047</v>
          </cell>
          <cell r="BJ91">
            <v>29899</v>
          </cell>
          <cell r="BR91">
            <v>17094</v>
          </cell>
          <cell r="BS91">
            <v>24273</v>
          </cell>
          <cell r="BT91">
            <v>27863</v>
          </cell>
          <cell r="BX91">
            <v>17094</v>
          </cell>
          <cell r="BY91">
            <v>24273</v>
          </cell>
          <cell r="BZ91">
            <v>27863</v>
          </cell>
          <cell r="CH91">
            <v>18343</v>
          </cell>
          <cell r="CI91">
            <v>26047</v>
          </cell>
          <cell r="CJ91">
            <v>29899</v>
          </cell>
        </row>
        <row r="92">
          <cell r="A92" t="str">
            <v>VIII</v>
          </cell>
          <cell r="B92" t="str">
            <v>B</v>
          </cell>
          <cell r="BH92">
            <v>22378</v>
          </cell>
          <cell r="BI92">
            <v>31777</v>
          </cell>
          <cell r="BJ92">
            <v>36477</v>
          </cell>
          <cell r="BR92">
            <v>20855</v>
          </cell>
          <cell r="BS92">
            <v>29613</v>
          </cell>
          <cell r="BT92">
            <v>33993</v>
          </cell>
          <cell r="BX92">
            <v>20855</v>
          </cell>
          <cell r="BY92">
            <v>29613</v>
          </cell>
          <cell r="BZ92">
            <v>33993</v>
          </cell>
          <cell r="CH92">
            <v>22378</v>
          </cell>
          <cell r="CI92">
            <v>31777</v>
          </cell>
          <cell r="CJ92">
            <v>36477</v>
          </cell>
        </row>
        <row r="93">
          <cell r="A93" t="str">
            <v>VIII</v>
          </cell>
          <cell r="B93" t="str">
            <v>A-S</v>
          </cell>
          <cell r="BH93">
            <v>24396</v>
          </cell>
          <cell r="BI93">
            <v>34643</v>
          </cell>
          <cell r="BJ93">
            <v>39766</v>
          </cell>
          <cell r="BR93">
            <v>22735</v>
          </cell>
          <cell r="BS93">
            <v>32283</v>
          </cell>
          <cell r="BT93">
            <v>37058</v>
          </cell>
          <cell r="BX93">
            <v>22735</v>
          </cell>
          <cell r="BY93">
            <v>32283</v>
          </cell>
          <cell r="BZ93">
            <v>37058</v>
          </cell>
          <cell r="CH93">
            <v>24396</v>
          </cell>
          <cell r="CI93">
            <v>34643</v>
          </cell>
          <cell r="CJ93">
            <v>39766</v>
          </cell>
        </row>
        <row r="94">
          <cell r="A94" t="str">
            <v>IX</v>
          </cell>
          <cell r="B94" t="str">
            <v>D</v>
          </cell>
          <cell r="BH94">
            <v>20064</v>
          </cell>
          <cell r="BI94">
            <v>28491</v>
          </cell>
          <cell r="BJ94">
            <v>32704</v>
          </cell>
          <cell r="BR94">
            <v>18698</v>
          </cell>
          <cell r="BS94">
            <v>26551</v>
          </cell>
          <cell r="BT94">
            <v>30478</v>
          </cell>
          <cell r="BX94">
            <v>18698</v>
          </cell>
          <cell r="BY94">
            <v>26551</v>
          </cell>
          <cell r="BZ94">
            <v>30478</v>
          </cell>
          <cell r="CH94">
            <v>20064</v>
          </cell>
          <cell r="CI94">
            <v>28491</v>
          </cell>
          <cell r="CJ94">
            <v>32704</v>
          </cell>
        </row>
        <row r="95">
          <cell r="A95" t="str">
            <v>IX</v>
          </cell>
          <cell r="B95" t="str">
            <v>B</v>
          </cell>
          <cell r="BH95">
            <v>24478</v>
          </cell>
          <cell r="BI95">
            <v>34759</v>
          </cell>
          <cell r="BJ95">
            <v>39899</v>
          </cell>
          <cell r="BR95">
            <v>22812</v>
          </cell>
          <cell r="BS95">
            <v>32392</v>
          </cell>
          <cell r="BT95">
            <v>37183</v>
          </cell>
          <cell r="BX95">
            <v>22812</v>
          </cell>
          <cell r="BY95">
            <v>32392</v>
          </cell>
          <cell r="BZ95">
            <v>37183</v>
          </cell>
          <cell r="CH95">
            <v>24478</v>
          </cell>
          <cell r="CI95">
            <v>34759</v>
          </cell>
          <cell r="CJ95">
            <v>39899</v>
          </cell>
        </row>
        <row r="96">
          <cell r="A96" t="str">
            <v>IX</v>
          </cell>
          <cell r="B96" t="str">
            <v>A-S</v>
          </cell>
          <cell r="BH96">
            <v>26685</v>
          </cell>
          <cell r="BI96">
            <v>37893</v>
          </cell>
          <cell r="BJ96">
            <v>43496</v>
          </cell>
          <cell r="BR96">
            <v>24868</v>
          </cell>
          <cell r="BS96">
            <v>35313</v>
          </cell>
          <cell r="BT96">
            <v>40536</v>
          </cell>
          <cell r="BX96">
            <v>24868</v>
          </cell>
          <cell r="BY96">
            <v>35313</v>
          </cell>
          <cell r="BZ96">
            <v>40536</v>
          </cell>
          <cell r="CH96">
            <v>26685</v>
          </cell>
          <cell r="CI96">
            <v>37893</v>
          </cell>
          <cell r="CJ96">
            <v>43496</v>
          </cell>
        </row>
        <row r="97">
          <cell r="A97" t="str">
            <v>X</v>
          </cell>
          <cell r="B97" t="str">
            <v>D</v>
          </cell>
          <cell r="BH97">
            <v>21805</v>
          </cell>
          <cell r="BI97">
            <v>30963</v>
          </cell>
          <cell r="BJ97">
            <v>35542</v>
          </cell>
          <cell r="BR97">
            <v>20321</v>
          </cell>
          <cell r="BS97">
            <v>28856</v>
          </cell>
          <cell r="BT97">
            <v>33123</v>
          </cell>
          <cell r="BX97">
            <v>20321</v>
          </cell>
          <cell r="BY97">
            <v>28856</v>
          </cell>
          <cell r="BZ97">
            <v>33123</v>
          </cell>
          <cell r="CH97">
            <v>21805</v>
          </cell>
          <cell r="CI97">
            <v>30963</v>
          </cell>
          <cell r="CJ97">
            <v>35542</v>
          </cell>
        </row>
        <row r="98">
          <cell r="A98" t="str">
            <v>X</v>
          </cell>
          <cell r="B98" t="str">
            <v>B</v>
          </cell>
          <cell r="BH98">
            <v>26602</v>
          </cell>
          <cell r="BI98">
            <v>37775</v>
          </cell>
          <cell r="BJ98">
            <v>43361</v>
          </cell>
          <cell r="BR98">
            <v>24792</v>
          </cell>
          <cell r="BS98">
            <v>35204</v>
          </cell>
          <cell r="BT98">
            <v>40410</v>
          </cell>
          <cell r="BX98">
            <v>24792</v>
          </cell>
          <cell r="BY98">
            <v>35204</v>
          </cell>
          <cell r="BZ98">
            <v>40410</v>
          </cell>
          <cell r="CH98">
            <v>26602</v>
          </cell>
          <cell r="CI98">
            <v>37775</v>
          </cell>
          <cell r="CJ98">
            <v>43361</v>
          </cell>
        </row>
        <row r="99">
          <cell r="A99" t="str">
            <v>X</v>
          </cell>
          <cell r="B99" t="str">
            <v>A-S</v>
          </cell>
          <cell r="BH99">
            <v>29001</v>
          </cell>
          <cell r="BI99">
            <v>41181</v>
          </cell>
          <cell r="BJ99">
            <v>47271</v>
          </cell>
          <cell r="BR99">
            <v>27027</v>
          </cell>
          <cell r="BS99">
            <v>38378</v>
          </cell>
          <cell r="BT99">
            <v>44054</v>
          </cell>
          <cell r="BX99">
            <v>27027</v>
          </cell>
          <cell r="BY99">
            <v>38378</v>
          </cell>
          <cell r="BZ99">
            <v>44054</v>
          </cell>
          <cell r="CH99">
            <v>29001</v>
          </cell>
          <cell r="CI99">
            <v>41181</v>
          </cell>
          <cell r="CJ99">
            <v>47271</v>
          </cell>
        </row>
        <row r="100">
          <cell r="A100" t="str">
            <v>XI</v>
          </cell>
          <cell r="B100" t="str">
            <v>D</v>
          </cell>
          <cell r="BH100">
            <v>23545</v>
          </cell>
          <cell r="BI100">
            <v>33434</v>
          </cell>
          <cell r="BJ100">
            <v>38378</v>
          </cell>
          <cell r="BR100">
            <v>21942</v>
          </cell>
          <cell r="BS100">
            <v>31158</v>
          </cell>
          <cell r="BT100">
            <v>35765</v>
          </cell>
          <cell r="BX100">
            <v>21942</v>
          </cell>
          <cell r="BY100">
            <v>31158</v>
          </cell>
          <cell r="BZ100">
            <v>35765</v>
          </cell>
          <cell r="CH100">
            <v>23545</v>
          </cell>
          <cell r="CI100">
            <v>33434</v>
          </cell>
          <cell r="CJ100">
            <v>38378</v>
          </cell>
        </row>
        <row r="101">
          <cell r="A101" t="str">
            <v>XI</v>
          </cell>
          <cell r="B101" t="str">
            <v>B</v>
          </cell>
          <cell r="BH101">
            <v>28725</v>
          </cell>
          <cell r="BI101">
            <v>40789</v>
          </cell>
          <cell r="BJ101">
            <v>46821</v>
          </cell>
          <cell r="BR101">
            <v>26769</v>
          </cell>
          <cell r="BS101">
            <v>38013</v>
          </cell>
          <cell r="BT101">
            <v>43633</v>
          </cell>
          <cell r="BX101">
            <v>26769</v>
          </cell>
          <cell r="BY101">
            <v>38013</v>
          </cell>
          <cell r="BZ101">
            <v>43633</v>
          </cell>
          <cell r="CH101">
            <v>28725</v>
          </cell>
          <cell r="CI101">
            <v>40789</v>
          </cell>
          <cell r="CJ101">
            <v>46821</v>
          </cell>
        </row>
        <row r="102">
          <cell r="A102" t="str">
            <v>XI</v>
          </cell>
          <cell r="B102" t="str">
            <v>A-S</v>
          </cell>
          <cell r="BH102">
            <v>31315</v>
          </cell>
          <cell r="BI102">
            <v>44467</v>
          </cell>
          <cell r="BJ102">
            <v>51043</v>
          </cell>
          <cell r="BR102">
            <v>29183</v>
          </cell>
          <cell r="BS102">
            <v>41440</v>
          </cell>
          <cell r="BT102">
            <v>47567</v>
          </cell>
          <cell r="BX102">
            <v>29183</v>
          </cell>
          <cell r="BY102">
            <v>41440</v>
          </cell>
          <cell r="BZ102">
            <v>47567</v>
          </cell>
          <cell r="CH102">
            <v>31315</v>
          </cell>
          <cell r="CI102">
            <v>44467</v>
          </cell>
          <cell r="CJ102">
            <v>51043</v>
          </cell>
        </row>
        <row r="103">
          <cell r="A103" t="str">
            <v>XII</v>
          </cell>
          <cell r="B103" t="str">
            <v>D</v>
          </cell>
          <cell r="BH103">
            <v>25430</v>
          </cell>
          <cell r="BI103">
            <v>36111</v>
          </cell>
          <cell r="BJ103">
            <v>41451</v>
          </cell>
          <cell r="BR103">
            <v>23699</v>
          </cell>
          <cell r="BS103">
            <v>33653</v>
          </cell>
          <cell r="BT103">
            <v>38629</v>
          </cell>
          <cell r="BX103">
            <v>23699</v>
          </cell>
          <cell r="BY103">
            <v>33653</v>
          </cell>
          <cell r="BZ103">
            <v>38629</v>
          </cell>
          <cell r="CH103">
            <v>25430</v>
          </cell>
          <cell r="CI103">
            <v>36111</v>
          </cell>
          <cell r="CJ103">
            <v>41451</v>
          </cell>
        </row>
        <row r="104">
          <cell r="A104" t="str">
            <v>XII</v>
          </cell>
          <cell r="B104" t="str">
            <v>B</v>
          </cell>
          <cell r="BH104">
            <v>31025</v>
          </cell>
          <cell r="BI104">
            <v>44055</v>
          </cell>
          <cell r="BJ104">
            <v>50570</v>
          </cell>
          <cell r="BR104">
            <v>28913</v>
          </cell>
          <cell r="BS104">
            <v>41057</v>
          </cell>
          <cell r="BT104">
            <v>47127</v>
          </cell>
          <cell r="BX104">
            <v>28913</v>
          </cell>
          <cell r="BY104">
            <v>41057</v>
          </cell>
          <cell r="BZ104">
            <v>47127</v>
          </cell>
          <cell r="CH104">
            <v>31025</v>
          </cell>
          <cell r="CI104">
            <v>44055</v>
          </cell>
          <cell r="CJ104">
            <v>50570</v>
          </cell>
        </row>
        <row r="105">
          <cell r="A105" t="str">
            <v>XII</v>
          </cell>
          <cell r="B105" t="str">
            <v>A-S</v>
          </cell>
          <cell r="BH105">
            <v>33822</v>
          </cell>
          <cell r="BI105">
            <v>48028</v>
          </cell>
          <cell r="BJ105">
            <v>55130</v>
          </cell>
          <cell r="BR105">
            <v>31520</v>
          </cell>
          <cell r="BS105">
            <v>44758</v>
          </cell>
          <cell r="BT105">
            <v>51377</v>
          </cell>
          <cell r="BX105">
            <v>31520</v>
          </cell>
          <cell r="BY105">
            <v>44758</v>
          </cell>
          <cell r="BZ105">
            <v>51377</v>
          </cell>
          <cell r="CH105">
            <v>33822</v>
          </cell>
          <cell r="CI105">
            <v>48028</v>
          </cell>
          <cell r="CJ105">
            <v>55130</v>
          </cell>
        </row>
      </sheetData>
      <sheetData sheetId="5">
        <row r="6">
          <cell r="BE6" t="str">
            <v>ASIG. VIANDA COMP. NO REM.</v>
          </cell>
          <cell r="BF6" t="str">
            <v>BONO PAZ SOCIAL</v>
          </cell>
          <cell r="BG6" t="str">
            <v>VIANDA AYUDA ALIMENTARIA</v>
          </cell>
          <cell r="BH6" t="str">
            <v>VIANDA DESAYUNO</v>
          </cell>
          <cell r="BI6" t="str">
            <v>VIANDA MERIENDA</v>
          </cell>
          <cell r="BJ6" t="str">
            <v>VIANDA EXPEDIENTE</v>
          </cell>
          <cell r="BK6" t="str">
            <v>VIANDA ALIMENTACIÓN DIARIA</v>
          </cell>
          <cell r="BL6" t="str">
            <v>Hora de Viaje</v>
          </cell>
          <cell r="BM6" t="str">
            <v>ADIC. ESPERA TRANSPORTE</v>
          </cell>
          <cell r="BN6" t="str">
            <v>Adic. Torre (Título II)</v>
          </cell>
          <cell r="BO6" t="str">
            <v>Adic. Torre (Título III)</v>
          </cell>
          <cell r="BP6" t="str">
            <v>Adic. Torre SPJ</v>
          </cell>
          <cell r="BQ6" t="str">
            <v>ADIC. TRABAJO EN ALTURA</v>
          </cell>
          <cell r="BR6" t="str">
            <v>Adic. Yacimiento/Prod.</v>
          </cell>
          <cell r="BS6" t="str">
            <v>ADIC. DISPONIBILIDAD</v>
          </cell>
          <cell r="BT6" t="str">
            <v>ADIC. ESPECIAL</v>
          </cell>
          <cell r="BU6" t="str">
            <v>ADIC. CHOFER TRANS. PERSONAL</v>
          </cell>
          <cell r="BV6" t="str">
            <v>Antigüedad</v>
          </cell>
          <cell r="BW6" t="str">
            <v>PP - Guardia Pasiva</v>
          </cell>
          <cell r="BX6" t="str">
            <v>PJ - Guardia Pasiva Lunes a Viernes</v>
          </cell>
          <cell r="BY6" t="str">
            <v>PJ - Guardia Pasiva Sábado, Domingo y Feriado</v>
          </cell>
          <cell r="BZ6" t="str">
            <v>Presentismo y Puntualidad</v>
          </cell>
          <cell r="CA6" t="str">
            <v>COMPLEM. PRESENTISMO    (1)</v>
          </cell>
          <cell r="CB6" t="str">
            <v>COMPLEM. PRESENTISMO    (2)</v>
          </cell>
          <cell r="CC6" t="str">
            <v>COMPLEM. PRESENTISMO    (3)</v>
          </cell>
          <cell r="CD6" t="str">
            <v>COMPLEM. PRESENTISMO    (4)</v>
          </cell>
          <cell r="CE6" t="str">
            <v>Suplemento Presentismo</v>
          </cell>
          <cell r="CF6" t="str">
            <v>SUBSIDIO FALLECIMIENTO</v>
          </cell>
          <cell r="CG6" t="str">
            <v>ASIG. VIANDA COMP. NO REM.</v>
          </cell>
          <cell r="CH6" t="str">
            <v>BONO PAZ SOCIAL</v>
          </cell>
          <cell r="CI6" t="str">
            <v>VIANDA AYUDA ALIMENTARIA</v>
          </cell>
          <cell r="CJ6" t="str">
            <v>VIANDA DESAYUNO</v>
          </cell>
          <cell r="CK6" t="str">
            <v>VIANDA MERIENDA</v>
          </cell>
          <cell r="CL6" t="str">
            <v>VIANDA EXPEDIENTE</v>
          </cell>
          <cell r="CM6" t="str">
            <v>VIANDA ALIMENTACIÓN DIARIA</v>
          </cell>
          <cell r="CN6" t="str">
            <v>Hora de Viaje</v>
          </cell>
          <cell r="CO6" t="str">
            <v>ADIC. ESPERA TRANSPORTE</v>
          </cell>
          <cell r="CP6" t="str">
            <v>Adic. Torre (Título II)</v>
          </cell>
          <cell r="CQ6" t="str">
            <v>Adic. Torre (Título III)</v>
          </cell>
          <cell r="CR6" t="str">
            <v>Adic. Torre SPJ</v>
          </cell>
          <cell r="CS6" t="str">
            <v>ADIC. TRABAJO EN ALTURA</v>
          </cell>
          <cell r="CT6" t="str">
            <v>Adic. Yacimiento/Prod.</v>
          </cell>
          <cell r="CU6" t="str">
            <v>ADIC. DISPONIBILIDAD</v>
          </cell>
          <cell r="CV6" t="str">
            <v>ADIC. ESPECIAL</v>
          </cell>
          <cell r="CW6" t="str">
            <v>ADIC. CHOFER TRANS. PERSONAL</v>
          </cell>
          <cell r="CX6" t="str">
            <v>Antigüedad</v>
          </cell>
          <cell r="CY6" t="str">
            <v>PP - Guardia Pasiva</v>
          </cell>
          <cell r="CZ6" t="str">
            <v>PJ - Guardia Pasiva Lunes a Viernes</v>
          </cell>
          <cell r="DA6" t="str">
            <v>PJ - Guardia Pasiva Sábado, Domingo y Feriado</v>
          </cell>
          <cell r="DB6" t="str">
            <v>Presentismo y Puntualidad</v>
          </cell>
          <cell r="DC6" t="str">
            <v>COMPLEM. PRESENTISMO    (1)</v>
          </cell>
          <cell r="DD6" t="str">
            <v>COMPLEM. PRESENTISMO    (2)</v>
          </cell>
          <cell r="DE6" t="str">
            <v>COMPLEM. PRESENTISMO    (3)</v>
          </cell>
          <cell r="DF6" t="str">
            <v>COMPLEM. PRESENTISMO    (4)</v>
          </cell>
          <cell r="DG6" t="str">
            <v>Suplemento Presentismo</v>
          </cell>
          <cell r="DH6" t="str">
            <v>SUBSIDIO FALLECIMIENTO</v>
          </cell>
          <cell r="DI6" t="str">
            <v>ASIG. VIANDA COMP. NO REM.</v>
          </cell>
          <cell r="DJ6" t="str">
            <v>BONO PAZ SOCIAL</v>
          </cell>
          <cell r="DK6" t="str">
            <v>VIANDA AYUDA ALIMENTARIA</v>
          </cell>
          <cell r="DL6" t="str">
            <v>VIANDA DESAYUNO</v>
          </cell>
          <cell r="DM6" t="str">
            <v>VIANDA MERIENDA</v>
          </cell>
          <cell r="DN6" t="str">
            <v>VIANDA EXPEDIENTE</v>
          </cell>
          <cell r="DO6" t="str">
            <v>VIANDA ALIMENTACIÓN DIARIA</v>
          </cell>
          <cell r="DP6" t="str">
            <v>Hora de Viaje</v>
          </cell>
          <cell r="DQ6" t="str">
            <v>ADIC. ESPERA TRANSPORTE</v>
          </cell>
          <cell r="DR6" t="str">
            <v>Adic. Torre (Título II)</v>
          </cell>
          <cell r="DS6" t="str">
            <v>Adic. Torre (Título III)</v>
          </cell>
          <cell r="DT6" t="str">
            <v>Adic. Torre SPJ</v>
          </cell>
          <cell r="DU6" t="str">
            <v>ADIC. TRABAJO EN ALTURA</v>
          </cell>
          <cell r="DV6" t="str">
            <v>Adic. Yacimiento/Prod.</v>
          </cell>
          <cell r="DW6" t="str">
            <v>ADIC. DISPONIBILIDAD</v>
          </cell>
          <cell r="DX6" t="str">
            <v>ADIC. ESPECIAL</v>
          </cell>
          <cell r="DY6" t="str">
            <v>ADIC. CHOFER TRANS. PERSONAL</v>
          </cell>
          <cell r="DZ6" t="str">
            <v>Antigüedad</v>
          </cell>
          <cell r="EA6" t="str">
            <v>PP - Guardia Pasiva</v>
          </cell>
          <cell r="EB6" t="str">
            <v>PJ - Guardia Pasiva Lunes a Viernes</v>
          </cell>
          <cell r="EC6" t="str">
            <v>PJ - Guardia Pasiva Sábado, Domingo y Feriado</v>
          </cell>
          <cell r="ED6" t="str">
            <v>Presentismo y Puntualidad</v>
          </cell>
          <cell r="EE6" t="str">
            <v>COMPLEM. PRESENTISMO    (1)</v>
          </cell>
          <cell r="EF6" t="str">
            <v>COMPLEM. PRESENTISMO    (2)</v>
          </cell>
          <cell r="EG6" t="str">
            <v>COMPLEM. PRESENTISMO    (3)</v>
          </cell>
          <cell r="EH6" t="str">
            <v>COMPLEM. PRESENTISMO    (4)</v>
          </cell>
          <cell r="EI6" t="str">
            <v>Suplemento Presentismo</v>
          </cell>
          <cell r="EJ6" t="str">
            <v>SUBSIDIO FALLECIMIENTO</v>
          </cell>
          <cell r="EK6" t="str">
            <v>ASIG. VIANDA COMP. NO REM.</v>
          </cell>
          <cell r="EL6" t="str">
            <v>BONO PAZ SOCIAL</v>
          </cell>
          <cell r="EM6" t="str">
            <v>VIANDA AYUDA ALIMENTARIA</v>
          </cell>
          <cell r="EN6" t="str">
            <v>VIANDA DESAYUNO</v>
          </cell>
          <cell r="EO6" t="str">
            <v>VIANDA MERIENDA</v>
          </cell>
          <cell r="EP6" t="str">
            <v>VIANDA EXPEDIENTE</v>
          </cell>
          <cell r="EQ6" t="str">
            <v>VIANDA ALIMENTACIÓN DIARIA</v>
          </cell>
          <cell r="ER6" t="str">
            <v>Hora de Viaje</v>
          </cell>
          <cell r="ES6" t="str">
            <v>ADIC. ESPERA TRANSPORTE</v>
          </cell>
          <cell r="ET6" t="str">
            <v>Adic. Torre (Título II)</v>
          </cell>
          <cell r="EU6" t="str">
            <v>Adic. Torre (Título III)</v>
          </cell>
          <cell r="EV6" t="str">
            <v>Adic. Torre SPJ</v>
          </cell>
          <cell r="EW6" t="str">
            <v>ADIC. TRABAJO EN ALTURA</v>
          </cell>
          <cell r="EX6" t="str">
            <v>Adic. Yacimiento/Prod.</v>
          </cell>
          <cell r="EY6" t="str">
            <v>ADIC. DISPONIBILIDAD</v>
          </cell>
          <cell r="EZ6" t="str">
            <v>ADIC. ESPECIAL</v>
          </cell>
          <cell r="FA6" t="str">
            <v>ADIC. CHOFER TRANS. PERSONAL</v>
          </cell>
          <cell r="FB6" t="str">
            <v>Antigüedad</v>
          </cell>
          <cell r="FC6" t="str">
            <v>PP - Guardia Pasiva</v>
          </cell>
          <cell r="FD6" t="str">
            <v>PJ - Guardia Pasiva Lunes a Viernes</v>
          </cell>
          <cell r="FE6" t="str">
            <v>PJ - Guardia Pasiva Sábado, Domingo y Feriado</v>
          </cell>
          <cell r="FF6" t="str">
            <v>Presentismo y Puntualidad</v>
          </cell>
          <cell r="FG6" t="str">
            <v>COMPLEM. PRESENTISMO    (1)</v>
          </cell>
          <cell r="FH6" t="str">
            <v>COMPLEM. PRESENTISMO    (2)</v>
          </cell>
          <cell r="FI6" t="str">
            <v>COMPLEM. PRESENTISMO    (3)</v>
          </cell>
          <cell r="FJ6" t="str">
            <v>COMPLEM. PRESENTISMO    (4)</v>
          </cell>
          <cell r="FK6" t="str">
            <v>Suplemento Presentismo</v>
          </cell>
          <cell r="FL6" t="str">
            <v>SUBSIDIO FALLECIMIENTO</v>
          </cell>
        </row>
        <row r="7">
          <cell r="BE7">
            <v>43525</v>
          </cell>
          <cell r="BF7">
            <v>43525</v>
          </cell>
          <cell r="BG7">
            <v>43525</v>
          </cell>
          <cell r="BH7">
            <v>43525</v>
          </cell>
          <cell r="BI7">
            <v>43525</v>
          </cell>
          <cell r="BJ7">
            <v>43525</v>
          </cell>
          <cell r="BK7">
            <v>43525</v>
          </cell>
          <cell r="BL7">
            <v>43525</v>
          </cell>
          <cell r="BM7">
            <v>43525</v>
          </cell>
          <cell r="BN7">
            <v>43525</v>
          </cell>
          <cell r="BO7">
            <v>43525</v>
          </cell>
          <cell r="BP7">
            <v>43525</v>
          </cell>
          <cell r="BQ7">
            <v>43525</v>
          </cell>
          <cell r="BR7">
            <v>43525</v>
          </cell>
          <cell r="BS7">
            <v>43525</v>
          </cell>
          <cell r="BT7">
            <v>43525</v>
          </cell>
          <cell r="BU7">
            <v>43525</v>
          </cell>
          <cell r="BV7">
            <v>43525</v>
          </cell>
          <cell r="BW7">
            <v>43525</v>
          </cell>
          <cell r="BX7">
            <v>43525</v>
          </cell>
          <cell r="BY7">
            <v>43525</v>
          </cell>
          <cell r="BZ7">
            <v>43525</v>
          </cell>
          <cell r="CA7">
            <v>43525</v>
          </cell>
          <cell r="CB7">
            <v>43525</v>
          </cell>
          <cell r="CC7">
            <v>43525</v>
          </cell>
          <cell r="CD7">
            <v>43525</v>
          </cell>
          <cell r="CE7">
            <v>43525</v>
          </cell>
          <cell r="CF7">
            <v>43525</v>
          </cell>
          <cell r="CG7">
            <v>43617</v>
          </cell>
          <cell r="CH7">
            <v>43617</v>
          </cell>
          <cell r="CI7">
            <v>43617</v>
          </cell>
          <cell r="CJ7">
            <v>43617</v>
          </cell>
          <cell r="CK7">
            <v>43617</v>
          </cell>
          <cell r="CL7">
            <v>43617</v>
          </cell>
          <cell r="CM7">
            <v>43617</v>
          </cell>
          <cell r="CN7">
            <v>43617</v>
          </cell>
          <cell r="CO7">
            <v>43617</v>
          </cell>
          <cell r="CP7">
            <v>43617</v>
          </cell>
          <cell r="CQ7">
            <v>43617</v>
          </cell>
          <cell r="CR7">
            <v>43617</v>
          </cell>
          <cell r="CS7">
            <v>43617</v>
          </cell>
          <cell r="CT7">
            <v>43617</v>
          </cell>
          <cell r="CU7">
            <v>43617</v>
          </cell>
          <cell r="CV7">
            <v>43617</v>
          </cell>
          <cell r="CW7">
            <v>43617</v>
          </cell>
          <cell r="CX7">
            <v>43617</v>
          </cell>
          <cell r="CY7">
            <v>43617</v>
          </cell>
          <cell r="CZ7">
            <v>43617</v>
          </cell>
          <cell r="DA7">
            <v>43617</v>
          </cell>
          <cell r="DB7">
            <v>43617</v>
          </cell>
          <cell r="DC7">
            <v>43617</v>
          </cell>
          <cell r="DD7">
            <v>43617</v>
          </cell>
          <cell r="DE7">
            <v>43617</v>
          </cell>
          <cell r="DF7">
            <v>43617</v>
          </cell>
          <cell r="DG7">
            <v>43617</v>
          </cell>
          <cell r="DH7">
            <v>43617</v>
          </cell>
          <cell r="DI7">
            <v>43739</v>
          </cell>
          <cell r="DJ7">
            <v>43739</v>
          </cell>
          <cell r="DK7">
            <v>43739</v>
          </cell>
          <cell r="DL7">
            <v>43739</v>
          </cell>
          <cell r="DM7">
            <v>43739</v>
          </cell>
          <cell r="DN7">
            <v>43739</v>
          </cell>
          <cell r="DO7">
            <v>43739</v>
          </cell>
          <cell r="DP7">
            <v>43739</v>
          </cell>
          <cell r="DQ7">
            <v>43739</v>
          </cell>
          <cell r="DR7">
            <v>43739</v>
          </cell>
          <cell r="DS7">
            <v>43739</v>
          </cell>
          <cell r="DT7">
            <v>43739</v>
          </cell>
          <cell r="DU7">
            <v>43739</v>
          </cell>
          <cell r="DV7">
            <v>43739</v>
          </cell>
          <cell r="DW7">
            <v>43739</v>
          </cell>
          <cell r="DX7">
            <v>43739</v>
          </cell>
          <cell r="DY7">
            <v>43739</v>
          </cell>
          <cell r="DZ7">
            <v>43739</v>
          </cell>
          <cell r="EA7">
            <v>43739</v>
          </cell>
          <cell r="EB7">
            <v>43739</v>
          </cell>
          <cell r="EC7">
            <v>43739</v>
          </cell>
          <cell r="ED7">
            <v>43739</v>
          </cell>
          <cell r="EE7">
            <v>43739</v>
          </cell>
          <cell r="EF7">
            <v>43739</v>
          </cell>
          <cell r="EG7">
            <v>43739</v>
          </cell>
          <cell r="EH7">
            <v>43739</v>
          </cell>
          <cell r="EI7">
            <v>43739</v>
          </cell>
          <cell r="EJ7">
            <v>43739</v>
          </cell>
          <cell r="EK7">
            <v>43862</v>
          </cell>
          <cell r="EL7">
            <v>43862</v>
          </cell>
          <cell r="EM7">
            <v>43862</v>
          </cell>
          <cell r="EN7">
            <v>43862</v>
          </cell>
          <cell r="EO7">
            <v>43862</v>
          </cell>
          <cell r="EP7">
            <v>43862</v>
          </cell>
          <cell r="EQ7">
            <v>43862</v>
          </cell>
          <cell r="ER7">
            <v>43862</v>
          </cell>
          <cell r="ES7">
            <v>43862</v>
          </cell>
          <cell r="ET7">
            <v>43862</v>
          </cell>
          <cell r="EU7">
            <v>43862</v>
          </cell>
          <cell r="EV7">
            <v>43862</v>
          </cell>
          <cell r="EW7">
            <v>43862</v>
          </cell>
          <cell r="EX7">
            <v>43862</v>
          </cell>
          <cell r="EY7">
            <v>43862</v>
          </cell>
          <cell r="EZ7">
            <v>43862</v>
          </cell>
          <cell r="FA7">
            <v>43862</v>
          </cell>
          <cell r="FB7">
            <v>43862</v>
          </cell>
          <cell r="FC7">
            <v>43862</v>
          </cell>
          <cell r="FD7">
            <v>43862</v>
          </cell>
          <cell r="FE7">
            <v>43862</v>
          </cell>
          <cell r="FF7">
            <v>43862</v>
          </cell>
          <cell r="FG7">
            <v>43862</v>
          </cell>
          <cell r="FH7">
            <v>43862</v>
          </cell>
          <cell r="FI7">
            <v>43862</v>
          </cell>
          <cell r="FJ7">
            <v>43862</v>
          </cell>
          <cell r="FK7">
            <v>43862</v>
          </cell>
          <cell r="FL7">
            <v>43862</v>
          </cell>
        </row>
        <row r="8">
          <cell r="A8" t="str">
            <v>PETROLERO RN, NQN Y LP (644/12)</v>
          </cell>
          <cell r="BE8">
            <v>1846</v>
          </cell>
          <cell r="BF8">
            <v>6214</v>
          </cell>
          <cell r="BG8">
            <v>462</v>
          </cell>
          <cell r="BH8">
            <v>129</v>
          </cell>
          <cell r="BI8">
            <v>129</v>
          </cell>
          <cell r="BJ8">
            <v>462</v>
          </cell>
          <cell r="BK8">
            <v>924</v>
          </cell>
          <cell r="BL8">
            <v>149</v>
          </cell>
          <cell r="BM8" t="str">
            <v>1 Hr Ext + 100%</v>
          </cell>
          <cell r="BN8">
            <v>9939</v>
          </cell>
          <cell r="BO8">
            <v>9939</v>
          </cell>
          <cell r="BR8">
            <v>3481</v>
          </cell>
          <cell r="BS8">
            <v>3481</v>
          </cell>
          <cell r="BT8">
            <v>3481</v>
          </cell>
          <cell r="BU8">
            <v>3481</v>
          </cell>
          <cell r="BV8">
            <v>149</v>
          </cell>
          <cell r="BW8">
            <v>543</v>
          </cell>
          <cell r="BZ8">
            <v>0.06</v>
          </cell>
          <cell r="CA8">
            <v>2121</v>
          </cell>
          <cell r="CB8">
            <v>3180</v>
          </cell>
          <cell r="CC8">
            <v>6357</v>
          </cell>
          <cell r="CD8">
            <v>7420</v>
          </cell>
          <cell r="CE8">
            <v>19078</v>
          </cell>
          <cell r="CF8">
            <v>25759</v>
          </cell>
          <cell r="CG8">
            <v>1846</v>
          </cell>
          <cell r="CH8">
            <v>6835</v>
          </cell>
          <cell r="CI8">
            <v>508</v>
          </cell>
          <cell r="CJ8">
            <v>142</v>
          </cell>
          <cell r="CK8">
            <v>142</v>
          </cell>
          <cell r="CL8">
            <v>508</v>
          </cell>
          <cell r="CM8">
            <v>1016</v>
          </cell>
          <cell r="CN8">
            <v>164</v>
          </cell>
          <cell r="CO8" t="str">
            <v>1 Hr Ext + 100%</v>
          </cell>
          <cell r="CP8">
            <v>10933</v>
          </cell>
          <cell r="CQ8">
            <v>10933</v>
          </cell>
          <cell r="CT8">
            <v>3829</v>
          </cell>
          <cell r="CU8">
            <v>3829</v>
          </cell>
          <cell r="CW8">
            <v>3829</v>
          </cell>
          <cell r="CX8">
            <v>164</v>
          </cell>
          <cell r="CY8">
            <v>597</v>
          </cell>
          <cell r="DB8">
            <v>0.06</v>
          </cell>
          <cell r="DC8">
            <v>2333</v>
          </cell>
          <cell r="DD8">
            <v>3498</v>
          </cell>
          <cell r="DE8">
            <v>6993</v>
          </cell>
          <cell r="DF8">
            <v>8162</v>
          </cell>
          <cell r="DG8">
            <v>20986</v>
          </cell>
          <cell r="DH8">
            <v>28335</v>
          </cell>
          <cell r="DI8">
            <v>1846</v>
          </cell>
          <cell r="DJ8">
            <v>7656</v>
          </cell>
          <cell r="DK8">
            <v>569</v>
          </cell>
          <cell r="DL8">
            <v>159</v>
          </cell>
          <cell r="DM8">
            <v>159</v>
          </cell>
          <cell r="DN8">
            <v>569</v>
          </cell>
          <cell r="DO8">
            <v>1138</v>
          </cell>
          <cell r="DP8">
            <v>184</v>
          </cell>
          <cell r="DQ8" t="str">
            <v>1 HS EXT. + 100%</v>
          </cell>
          <cell r="DR8">
            <v>12245</v>
          </cell>
          <cell r="DS8">
            <v>12245</v>
          </cell>
          <cell r="DV8">
            <v>4289</v>
          </cell>
          <cell r="DW8">
            <v>4289</v>
          </cell>
          <cell r="DY8">
            <v>4289</v>
          </cell>
          <cell r="DZ8">
            <v>184</v>
          </cell>
          <cell r="EA8">
            <v>669</v>
          </cell>
          <cell r="ED8">
            <v>0.06</v>
          </cell>
          <cell r="EE8">
            <v>2613</v>
          </cell>
          <cell r="EF8">
            <v>3918</v>
          </cell>
          <cell r="EG8">
            <v>7832</v>
          </cell>
          <cell r="EH8">
            <v>9141</v>
          </cell>
          <cell r="EI8">
            <v>23504</v>
          </cell>
          <cell r="EJ8">
            <v>31735</v>
          </cell>
          <cell r="EK8">
            <v>1946</v>
          </cell>
          <cell r="EL8">
            <v>8215</v>
          </cell>
          <cell r="EM8">
            <v>611</v>
          </cell>
          <cell r="EN8">
            <v>171</v>
          </cell>
          <cell r="EO8">
            <v>171</v>
          </cell>
          <cell r="EP8">
            <v>611</v>
          </cell>
          <cell r="EQ8">
            <v>1222</v>
          </cell>
          <cell r="ER8">
            <v>197</v>
          </cell>
          <cell r="ES8" t="str">
            <v>1 HS EXT +100%</v>
          </cell>
          <cell r="ET8">
            <v>13139</v>
          </cell>
          <cell r="EU8">
            <v>13139</v>
          </cell>
          <cell r="EX8">
            <v>4602</v>
          </cell>
          <cell r="EY8">
            <v>4602</v>
          </cell>
          <cell r="FA8">
            <v>4602</v>
          </cell>
          <cell r="FB8">
            <v>197</v>
          </cell>
          <cell r="FC8">
            <v>718</v>
          </cell>
          <cell r="FF8">
            <v>0.06</v>
          </cell>
          <cell r="FG8">
            <v>2804</v>
          </cell>
          <cell r="FH8">
            <v>4204</v>
          </cell>
          <cell r="FI8">
            <v>8404</v>
          </cell>
          <cell r="FJ8">
            <v>9809</v>
          </cell>
          <cell r="FK8">
            <v>25221</v>
          </cell>
          <cell r="FL8">
            <v>34053</v>
          </cell>
        </row>
        <row r="9">
          <cell r="A9" t="str">
            <v>PETROLERO FASP (643/12)</v>
          </cell>
          <cell r="BE9">
            <v>1846</v>
          </cell>
          <cell r="BF9">
            <v>6214</v>
          </cell>
          <cell r="BG9">
            <v>462</v>
          </cell>
          <cell r="BH9">
            <v>129</v>
          </cell>
          <cell r="BI9">
            <v>129</v>
          </cell>
          <cell r="BJ9">
            <v>462</v>
          </cell>
          <cell r="BK9">
            <v>924</v>
          </cell>
          <cell r="BL9">
            <v>149</v>
          </cell>
          <cell r="BM9" t="str">
            <v>1 Hr Ext + 100%</v>
          </cell>
          <cell r="BN9">
            <v>9939</v>
          </cell>
          <cell r="BO9">
            <v>9939</v>
          </cell>
          <cell r="BP9">
            <v>0</v>
          </cell>
          <cell r="BQ9">
            <v>3481</v>
          </cell>
          <cell r="BR9">
            <v>3481</v>
          </cell>
          <cell r="BS9">
            <v>3481</v>
          </cell>
          <cell r="BT9">
            <v>3481</v>
          </cell>
          <cell r="BU9">
            <v>3481</v>
          </cell>
          <cell r="BV9">
            <v>149</v>
          </cell>
          <cell r="BW9">
            <v>543</v>
          </cell>
          <cell r="BX9">
            <v>0</v>
          </cell>
          <cell r="BY9">
            <v>0</v>
          </cell>
          <cell r="BZ9">
            <v>0.06</v>
          </cell>
          <cell r="CA9">
            <v>2121</v>
          </cell>
          <cell r="CB9">
            <v>3180</v>
          </cell>
          <cell r="CC9">
            <v>6357</v>
          </cell>
          <cell r="CD9">
            <v>7420</v>
          </cell>
          <cell r="CE9">
            <v>19078</v>
          </cell>
          <cell r="CG9">
            <v>1846</v>
          </cell>
          <cell r="CH9">
            <v>6835</v>
          </cell>
          <cell r="CI9">
            <v>508</v>
          </cell>
          <cell r="CJ9">
            <v>142</v>
          </cell>
          <cell r="CK9">
            <v>142</v>
          </cell>
          <cell r="CL9">
            <v>508</v>
          </cell>
          <cell r="CM9">
            <v>1016</v>
          </cell>
          <cell r="CN9">
            <v>164</v>
          </cell>
          <cell r="CO9" t="str">
            <v>1 Hr Ext + 100%</v>
          </cell>
          <cell r="CP9">
            <v>10933</v>
          </cell>
          <cell r="CQ9">
            <v>10933</v>
          </cell>
          <cell r="CR9">
            <v>0</v>
          </cell>
          <cell r="CS9">
            <v>3829</v>
          </cell>
          <cell r="CT9">
            <v>3829</v>
          </cell>
          <cell r="CU9">
            <v>3829</v>
          </cell>
          <cell r="CV9">
            <v>0</v>
          </cell>
          <cell r="CW9">
            <v>3829</v>
          </cell>
          <cell r="CX9">
            <v>164</v>
          </cell>
          <cell r="CY9">
            <v>597</v>
          </cell>
          <cell r="CZ9">
            <v>0</v>
          </cell>
          <cell r="DA9">
            <v>0</v>
          </cell>
          <cell r="DB9">
            <v>0.06</v>
          </cell>
          <cell r="DC9">
            <v>2333</v>
          </cell>
          <cell r="DD9">
            <v>3498</v>
          </cell>
          <cell r="DE9">
            <v>6993</v>
          </cell>
          <cell r="DF9">
            <v>8162</v>
          </cell>
          <cell r="DG9">
            <v>20986</v>
          </cell>
        </row>
        <row r="10">
          <cell r="A10" t="str">
            <v>PETROLERO CHUBUT (605/10)</v>
          </cell>
          <cell r="BE10">
            <v>1846</v>
          </cell>
          <cell r="BF10">
            <v>6214</v>
          </cell>
          <cell r="BG10">
            <v>462</v>
          </cell>
          <cell r="BH10">
            <v>129</v>
          </cell>
          <cell r="BI10">
            <v>129</v>
          </cell>
          <cell r="BJ10">
            <v>462</v>
          </cell>
          <cell r="BK10">
            <v>924</v>
          </cell>
          <cell r="BL10">
            <v>149</v>
          </cell>
          <cell r="BM10" t="str">
            <v>1 Hr Ext + 100%</v>
          </cell>
          <cell r="BN10">
            <v>9939</v>
          </cell>
          <cell r="BO10">
            <v>9939</v>
          </cell>
          <cell r="BP10">
            <v>0</v>
          </cell>
          <cell r="BQ10">
            <v>3481</v>
          </cell>
          <cell r="BR10">
            <v>3481</v>
          </cell>
          <cell r="BS10">
            <v>3481</v>
          </cell>
          <cell r="BT10">
            <v>3481</v>
          </cell>
          <cell r="BU10">
            <v>3481</v>
          </cell>
          <cell r="BV10">
            <v>149</v>
          </cell>
          <cell r="BW10">
            <v>543</v>
          </cell>
          <cell r="BX10">
            <v>0</v>
          </cell>
          <cell r="BY10">
            <v>0</v>
          </cell>
          <cell r="BZ10">
            <v>0.06</v>
          </cell>
          <cell r="CA10">
            <v>2121</v>
          </cell>
          <cell r="CB10">
            <v>3180</v>
          </cell>
          <cell r="CC10">
            <v>6357</v>
          </cell>
          <cell r="CD10">
            <v>7420</v>
          </cell>
          <cell r="CE10">
            <v>19078</v>
          </cell>
          <cell r="CF10">
            <v>10305</v>
          </cell>
          <cell r="CG10">
            <v>1846</v>
          </cell>
          <cell r="CH10">
            <v>6835</v>
          </cell>
          <cell r="CI10">
            <v>508</v>
          </cell>
          <cell r="CJ10">
            <v>142</v>
          </cell>
          <cell r="CK10">
            <v>142</v>
          </cell>
          <cell r="CL10">
            <v>508</v>
          </cell>
          <cell r="CM10">
            <v>1016</v>
          </cell>
          <cell r="CN10">
            <v>164</v>
          </cell>
          <cell r="CO10" t="str">
            <v>1 Hr Ext + 100%</v>
          </cell>
          <cell r="CP10">
            <v>10933</v>
          </cell>
          <cell r="CQ10">
            <v>10933</v>
          </cell>
          <cell r="CR10">
            <v>0</v>
          </cell>
          <cell r="CS10">
            <v>3829</v>
          </cell>
          <cell r="CT10">
            <v>3829</v>
          </cell>
          <cell r="CU10">
            <v>3829</v>
          </cell>
          <cell r="CV10">
            <v>0</v>
          </cell>
          <cell r="CW10">
            <v>3829</v>
          </cell>
          <cell r="CX10">
            <v>164</v>
          </cell>
          <cell r="CY10">
            <v>597</v>
          </cell>
          <cell r="CZ10">
            <v>0</v>
          </cell>
          <cell r="DA10">
            <v>0</v>
          </cell>
          <cell r="DB10">
            <v>0.06</v>
          </cell>
          <cell r="DC10">
            <v>2333</v>
          </cell>
          <cell r="DD10">
            <v>3498</v>
          </cell>
          <cell r="DE10">
            <v>6993</v>
          </cell>
          <cell r="DF10">
            <v>8162</v>
          </cell>
          <cell r="DG10">
            <v>20986</v>
          </cell>
          <cell r="DH10">
            <v>11385</v>
          </cell>
        </row>
        <row r="11">
          <cell r="A11" t="str">
            <v>JERARQUICO NQN (637/11)</v>
          </cell>
          <cell r="BE11">
            <v>1846</v>
          </cell>
          <cell r="BF11">
            <v>6221</v>
          </cell>
          <cell r="BG11">
            <v>462</v>
          </cell>
          <cell r="BH11">
            <v>129</v>
          </cell>
          <cell r="BI11">
            <v>129</v>
          </cell>
          <cell r="BJ11">
            <v>462</v>
          </cell>
          <cell r="BK11">
            <v>924</v>
          </cell>
          <cell r="BL11">
            <v>149</v>
          </cell>
          <cell r="BM11">
            <v>398</v>
          </cell>
          <cell r="BP11">
            <v>9939</v>
          </cell>
          <cell r="BQ11">
            <v>0</v>
          </cell>
          <cell r="BR11">
            <v>3481</v>
          </cell>
          <cell r="BS11">
            <v>3481</v>
          </cell>
          <cell r="BT11">
            <v>3481</v>
          </cell>
          <cell r="BV11">
            <v>149</v>
          </cell>
          <cell r="BX11">
            <v>477</v>
          </cell>
          <cell r="BY11">
            <v>740</v>
          </cell>
          <cell r="BZ11">
            <v>2918</v>
          </cell>
          <cell r="CA11">
            <v>2918</v>
          </cell>
          <cell r="CB11">
            <v>2918</v>
          </cell>
          <cell r="CC11">
            <v>2918</v>
          </cell>
          <cell r="CD11">
            <v>2918</v>
          </cell>
          <cell r="CE11">
            <v>11672</v>
          </cell>
          <cell r="CG11">
            <v>1846</v>
          </cell>
          <cell r="CH11">
            <v>6843</v>
          </cell>
          <cell r="CI11">
            <v>508</v>
          </cell>
          <cell r="CJ11">
            <v>142</v>
          </cell>
          <cell r="CK11">
            <v>142</v>
          </cell>
          <cell r="CL11">
            <v>508</v>
          </cell>
          <cell r="CM11">
            <v>1016</v>
          </cell>
          <cell r="CN11">
            <v>164</v>
          </cell>
          <cell r="CO11">
            <v>438</v>
          </cell>
          <cell r="CR11">
            <v>10933</v>
          </cell>
          <cell r="CT11">
            <v>3829</v>
          </cell>
          <cell r="CU11">
            <v>3829</v>
          </cell>
          <cell r="CV11">
            <v>3829</v>
          </cell>
          <cell r="CX11">
            <v>164</v>
          </cell>
          <cell r="CZ11">
            <v>525</v>
          </cell>
          <cell r="DA11">
            <v>814</v>
          </cell>
          <cell r="DB11">
            <v>3210</v>
          </cell>
          <cell r="DC11">
            <v>3210</v>
          </cell>
          <cell r="DD11">
            <v>3210</v>
          </cell>
          <cell r="DE11">
            <v>3210</v>
          </cell>
          <cell r="DF11">
            <v>3210</v>
          </cell>
          <cell r="DG11">
            <v>12840</v>
          </cell>
          <cell r="DI11">
            <v>1846</v>
          </cell>
          <cell r="DJ11">
            <v>7664</v>
          </cell>
          <cell r="DK11">
            <v>569</v>
          </cell>
          <cell r="DL11">
            <v>159</v>
          </cell>
          <cell r="DM11">
            <v>159</v>
          </cell>
          <cell r="DN11">
            <v>569</v>
          </cell>
          <cell r="DO11">
            <v>1138</v>
          </cell>
          <cell r="DP11">
            <v>184</v>
          </cell>
          <cell r="DQ11">
            <v>490</v>
          </cell>
          <cell r="DT11">
            <v>12245</v>
          </cell>
          <cell r="DV11">
            <v>4289</v>
          </cell>
          <cell r="DW11">
            <v>4289</v>
          </cell>
          <cell r="DX11">
            <v>4289</v>
          </cell>
          <cell r="DZ11">
            <v>184</v>
          </cell>
          <cell r="EB11">
            <v>588</v>
          </cell>
          <cell r="EC11">
            <v>912</v>
          </cell>
          <cell r="ED11">
            <v>3595</v>
          </cell>
          <cell r="EK11">
            <v>1846</v>
          </cell>
          <cell r="EL11">
            <v>8224</v>
          </cell>
          <cell r="EM11">
            <v>611</v>
          </cell>
          <cell r="EN11">
            <v>171</v>
          </cell>
          <cell r="EO11">
            <v>171</v>
          </cell>
          <cell r="EP11">
            <v>611</v>
          </cell>
          <cell r="EQ11">
            <v>1222</v>
          </cell>
          <cell r="ER11">
            <v>197</v>
          </cell>
          <cell r="ES11">
            <v>526</v>
          </cell>
          <cell r="EV11">
            <v>13139</v>
          </cell>
          <cell r="EX11">
            <v>4602</v>
          </cell>
          <cell r="EY11">
            <v>4602</v>
          </cell>
          <cell r="EZ11">
            <v>4602</v>
          </cell>
          <cell r="FB11">
            <v>191</v>
          </cell>
          <cell r="FD11">
            <v>631</v>
          </cell>
          <cell r="FE11">
            <v>978</v>
          </cell>
          <cell r="FF11">
            <v>3858</v>
          </cell>
        </row>
        <row r="12">
          <cell r="A12" t="str">
            <v>JERARQUICO CUYO (641/11)</v>
          </cell>
          <cell r="BE12">
            <v>1846</v>
          </cell>
          <cell r="BF12">
            <v>6221</v>
          </cell>
          <cell r="BG12">
            <v>462</v>
          </cell>
          <cell r="BH12">
            <v>129</v>
          </cell>
          <cell r="BI12">
            <v>129</v>
          </cell>
          <cell r="BJ12">
            <v>462</v>
          </cell>
          <cell r="BK12">
            <v>924</v>
          </cell>
          <cell r="BL12">
            <v>149</v>
          </cell>
          <cell r="BP12">
            <v>9939</v>
          </cell>
          <cell r="BR12">
            <v>3481</v>
          </cell>
          <cell r="BS12">
            <v>3481</v>
          </cell>
          <cell r="BV12">
            <v>149</v>
          </cell>
          <cell r="BW12">
            <v>0</v>
          </cell>
          <cell r="BX12">
            <v>477</v>
          </cell>
          <cell r="BY12">
            <v>740</v>
          </cell>
          <cell r="BZ12">
            <v>2918</v>
          </cell>
          <cell r="CA12">
            <v>2918</v>
          </cell>
          <cell r="CB12">
            <v>2918</v>
          </cell>
          <cell r="CC12">
            <v>2918</v>
          </cell>
          <cell r="CD12">
            <v>2918</v>
          </cell>
          <cell r="CE12">
            <v>11672</v>
          </cell>
          <cell r="CG12">
            <v>1846</v>
          </cell>
          <cell r="CH12">
            <v>6843</v>
          </cell>
          <cell r="CI12">
            <v>508</v>
          </cell>
          <cell r="CJ12">
            <v>142</v>
          </cell>
          <cell r="CK12">
            <v>142</v>
          </cell>
          <cell r="CL12">
            <v>508</v>
          </cell>
          <cell r="CM12">
            <v>1016</v>
          </cell>
          <cell r="CN12">
            <v>164</v>
          </cell>
          <cell r="CR12">
            <v>10933</v>
          </cell>
          <cell r="CT12">
            <v>3829</v>
          </cell>
          <cell r="CU12">
            <v>3829</v>
          </cell>
          <cell r="CX12">
            <v>164</v>
          </cell>
          <cell r="CY12">
            <v>0</v>
          </cell>
          <cell r="CZ12">
            <v>525</v>
          </cell>
          <cell r="DA12">
            <v>814</v>
          </cell>
          <cell r="DB12">
            <v>3210</v>
          </cell>
          <cell r="DC12">
            <v>3210</v>
          </cell>
          <cell r="DD12">
            <v>3210</v>
          </cell>
          <cell r="DE12">
            <v>3210</v>
          </cell>
          <cell r="DF12">
            <v>3210</v>
          </cell>
          <cell r="DG12">
            <v>12840</v>
          </cell>
        </row>
        <row r="13">
          <cell r="A13" t="str">
            <v>JERARQUICO PAT. AUSTRAL (611/10)</v>
          </cell>
        </row>
        <row r="14">
          <cell r="A14" t="str">
            <v>JERARQUICO STA Y JUJUY</v>
          </cell>
          <cell r="BE14">
            <v>1846</v>
          </cell>
          <cell r="BF14">
            <v>6214</v>
          </cell>
          <cell r="BG14">
            <v>462</v>
          </cell>
          <cell r="BH14">
            <v>129</v>
          </cell>
          <cell r="BI14">
            <v>129</v>
          </cell>
          <cell r="BJ14">
            <v>462</v>
          </cell>
          <cell r="BK14">
            <v>924</v>
          </cell>
          <cell r="BL14">
            <v>0</v>
          </cell>
          <cell r="BM14">
            <v>0</v>
          </cell>
          <cell r="BP14">
            <v>9939</v>
          </cell>
          <cell r="BR14">
            <v>3481</v>
          </cell>
          <cell r="BV14">
            <v>149</v>
          </cell>
          <cell r="BZ14">
            <v>2918</v>
          </cell>
          <cell r="CA14">
            <v>2918</v>
          </cell>
          <cell r="CB14">
            <v>2918</v>
          </cell>
          <cell r="CC14">
            <v>2918</v>
          </cell>
          <cell r="CD14">
            <v>2918</v>
          </cell>
          <cell r="CE14">
            <v>11672</v>
          </cell>
          <cell r="CG14">
            <v>1846</v>
          </cell>
          <cell r="CH14">
            <v>6835</v>
          </cell>
          <cell r="CI14">
            <v>508</v>
          </cell>
          <cell r="CJ14">
            <v>142</v>
          </cell>
          <cell r="CK14">
            <v>142</v>
          </cell>
          <cell r="CL14">
            <v>508</v>
          </cell>
          <cell r="CM14">
            <v>1016</v>
          </cell>
          <cell r="CR14">
            <v>10933</v>
          </cell>
          <cell r="CT14">
            <v>3829</v>
          </cell>
          <cell r="CX14">
            <v>164</v>
          </cell>
          <cell r="DB14">
            <v>3210</v>
          </cell>
          <cell r="DC14">
            <v>3210</v>
          </cell>
          <cell r="DD14">
            <v>3210</v>
          </cell>
          <cell r="DE14">
            <v>3210</v>
          </cell>
          <cell r="DF14">
            <v>3210</v>
          </cell>
          <cell r="DG14">
            <v>12840</v>
          </cell>
        </row>
      </sheetData>
      <sheetData sheetId="6">
        <row r="127">
          <cell r="B127" t="str">
            <v>AYUDANTE</v>
          </cell>
          <cell r="C127">
            <v>42736</v>
          </cell>
          <cell r="D127" t="str">
            <v>Zona 1</v>
          </cell>
          <cell r="E127">
            <v>39.01</v>
          </cell>
          <cell r="F127">
            <v>0</v>
          </cell>
          <cell r="G127">
            <v>68.12</v>
          </cell>
          <cell r="H127">
            <v>179.4</v>
          </cell>
          <cell r="I127">
            <v>0</v>
          </cell>
          <cell r="J127">
            <v>226.58</v>
          </cell>
          <cell r="K127">
            <v>3206.15</v>
          </cell>
        </row>
        <row r="128">
          <cell r="B128" t="str">
            <v>MEDIO OFICIAL</v>
          </cell>
          <cell r="C128">
            <v>42736</v>
          </cell>
          <cell r="D128" t="str">
            <v>Zona 1</v>
          </cell>
          <cell r="E128">
            <v>42.39</v>
          </cell>
          <cell r="F128">
            <v>0</v>
          </cell>
          <cell r="G128">
            <v>68.12</v>
          </cell>
          <cell r="H128">
            <v>179.4</v>
          </cell>
          <cell r="I128">
            <v>0</v>
          </cell>
          <cell r="J128">
            <v>226.58</v>
          </cell>
          <cell r="K128">
            <v>3206.15</v>
          </cell>
        </row>
        <row r="129">
          <cell r="B129" t="str">
            <v>OFICIAL</v>
          </cell>
          <cell r="C129">
            <v>42736</v>
          </cell>
          <cell r="D129" t="str">
            <v>Zona 1</v>
          </cell>
          <cell r="E129">
            <v>45.99</v>
          </cell>
          <cell r="F129">
            <v>0</v>
          </cell>
          <cell r="G129">
            <v>68.12</v>
          </cell>
          <cell r="H129">
            <v>179.4</v>
          </cell>
          <cell r="I129">
            <v>0</v>
          </cell>
          <cell r="J129">
            <v>226.58</v>
          </cell>
          <cell r="K129">
            <v>3206.15</v>
          </cell>
        </row>
        <row r="130">
          <cell r="B130" t="str">
            <v>OFICIAL BOLLAND</v>
          </cell>
          <cell r="C130">
            <v>42736</v>
          </cell>
          <cell r="D130" t="str">
            <v>Zona 1</v>
          </cell>
          <cell r="E130">
            <v>54</v>
          </cell>
          <cell r="F130">
            <v>0</v>
          </cell>
          <cell r="G130">
            <v>68.12</v>
          </cell>
          <cell r="H130">
            <v>179.4</v>
          </cell>
          <cell r="I130">
            <v>0</v>
          </cell>
          <cell r="J130">
            <v>226.58</v>
          </cell>
          <cell r="K130">
            <v>3206.15</v>
          </cell>
        </row>
        <row r="131">
          <cell r="B131" t="str">
            <v>OFICIAL ESPECIALIZADO</v>
          </cell>
          <cell r="C131">
            <v>42736</v>
          </cell>
          <cell r="D131" t="str">
            <v>Zona 1</v>
          </cell>
          <cell r="E131">
            <v>54</v>
          </cell>
          <cell r="F131">
            <v>0</v>
          </cell>
          <cell r="G131">
            <v>68.12</v>
          </cell>
          <cell r="H131">
            <v>179.4</v>
          </cell>
          <cell r="I131">
            <v>0</v>
          </cell>
          <cell r="J131">
            <v>226.58</v>
          </cell>
          <cell r="K131">
            <v>3206.15</v>
          </cell>
        </row>
        <row r="132">
          <cell r="B132" t="str">
            <v>AYUDANTE</v>
          </cell>
          <cell r="C132">
            <v>42736</v>
          </cell>
          <cell r="D132" t="str">
            <v>Zona 2</v>
          </cell>
          <cell r="E132">
            <v>39.01</v>
          </cell>
          <cell r="F132">
            <v>6.63</v>
          </cell>
          <cell r="G132">
            <v>76.430000000000007</v>
          </cell>
          <cell r="H132">
            <v>179.4</v>
          </cell>
          <cell r="I132">
            <v>74.75</v>
          </cell>
          <cell r="J132">
            <v>226.58</v>
          </cell>
          <cell r="K132">
            <v>3206.15</v>
          </cell>
        </row>
        <row r="133">
          <cell r="B133" t="str">
            <v>MEDIO OFICIAL</v>
          </cell>
          <cell r="C133">
            <v>42736</v>
          </cell>
          <cell r="D133" t="str">
            <v>Zona 2</v>
          </cell>
          <cell r="E133">
            <v>42.39</v>
          </cell>
          <cell r="F133">
            <v>7.22</v>
          </cell>
          <cell r="G133">
            <v>76.430000000000007</v>
          </cell>
          <cell r="H133">
            <v>179.4</v>
          </cell>
          <cell r="I133">
            <v>74.75</v>
          </cell>
          <cell r="J133">
            <v>226.58</v>
          </cell>
          <cell r="K133">
            <v>3206.15</v>
          </cell>
        </row>
        <row r="134">
          <cell r="B134" t="str">
            <v>OFICIAL</v>
          </cell>
          <cell r="C134">
            <v>42736</v>
          </cell>
          <cell r="D134" t="str">
            <v>Zona 2</v>
          </cell>
          <cell r="E134">
            <v>45.99</v>
          </cell>
          <cell r="F134">
            <v>7.83</v>
          </cell>
          <cell r="G134">
            <v>76.430000000000007</v>
          </cell>
          <cell r="H134">
            <v>179.4</v>
          </cell>
          <cell r="I134">
            <v>74.75</v>
          </cell>
          <cell r="J134">
            <v>226.58</v>
          </cell>
          <cell r="K134">
            <v>3206.15</v>
          </cell>
        </row>
        <row r="135">
          <cell r="B135" t="str">
            <v>OFICIAL BOLLAND</v>
          </cell>
          <cell r="C135">
            <v>42736</v>
          </cell>
          <cell r="D135" t="str">
            <v>Zona 2</v>
          </cell>
          <cell r="E135">
            <v>54</v>
          </cell>
          <cell r="F135">
            <v>9.19</v>
          </cell>
          <cell r="G135">
            <v>76.430000000000007</v>
          </cell>
          <cell r="H135">
            <v>179.4</v>
          </cell>
          <cell r="I135">
            <v>74.75</v>
          </cell>
          <cell r="J135">
            <v>226.58</v>
          </cell>
          <cell r="K135">
            <v>3206.15</v>
          </cell>
        </row>
        <row r="136">
          <cell r="B136" t="str">
            <v>OFICIAL ESPECIALIZADO</v>
          </cell>
          <cell r="C136">
            <v>42736</v>
          </cell>
          <cell r="D136" t="str">
            <v>Zona 2</v>
          </cell>
          <cell r="E136">
            <v>54</v>
          </cell>
          <cell r="F136">
            <v>9.19</v>
          </cell>
          <cell r="G136">
            <v>76.430000000000007</v>
          </cell>
          <cell r="H136">
            <v>179.4</v>
          </cell>
          <cell r="I136">
            <v>74.75</v>
          </cell>
          <cell r="J136">
            <v>226.58</v>
          </cell>
          <cell r="K136">
            <v>3206.15</v>
          </cell>
        </row>
        <row r="137">
          <cell r="B137" t="str">
            <v>AYUDANTE</v>
          </cell>
          <cell r="C137">
            <v>42736</v>
          </cell>
          <cell r="D137" t="str">
            <v>Zona 3</v>
          </cell>
          <cell r="E137">
            <v>39.01</v>
          </cell>
          <cell r="F137">
            <v>31.98</v>
          </cell>
          <cell r="G137">
            <v>76.430000000000007</v>
          </cell>
          <cell r="H137">
            <v>179.4</v>
          </cell>
          <cell r="I137">
            <v>74.75</v>
          </cell>
          <cell r="J137">
            <v>320.63</v>
          </cell>
          <cell r="K137">
            <v>3206.15</v>
          </cell>
        </row>
        <row r="138">
          <cell r="B138" t="str">
            <v>MEDIO OFICIAL</v>
          </cell>
          <cell r="C138">
            <v>42736</v>
          </cell>
          <cell r="D138" t="str">
            <v>Zona 3</v>
          </cell>
          <cell r="E138">
            <v>42.39</v>
          </cell>
          <cell r="F138">
            <v>34.76</v>
          </cell>
          <cell r="G138">
            <v>76.430000000000007</v>
          </cell>
          <cell r="H138">
            <v>179.4</v>
          </cell>
          <cell r="I138">
            <v>74.75</v>
          </cell>
          <cell r="J138">
            <v>320.63</v>
          </cell>
          <cell r="K138">
            <v>3206.15</v>
          </cell>
        </row>
        <row r="139">
          <cell r="B139" t="str">
            <v>OFICIAL</v>
          </cell>
          <cell r="C139">
            <v>42736</v>
          </cell>
          <cell r="D139" t="str">
            <v>Zona 3</v>
          </cell>
          <cell r="E139">
            <v>45.99</v>
          </cell>
          <cell r="F139">
            <v>37.71</v>
          </cell>
          <cell r="G139">
            <v>76.430000000000007</v>
          </cell>
          <cell r="H139">
            <v>179.4</v>
          </cell>
          <cell r="I139">
            <v>74.75</v>
          </cell>
          <cell r="J139">
            <v>320.63</v>
          </cell>
          <cell r="K139">
            <v>3206.15</v>
          </cell>
        </row>
        <row r="140">
          <cell r="B140" t="str">
            <v>OFICIAL BOLLAND</v>
          </cell>
          <cell r="C140">
            <v>42736</v>
          </cell>
          <cell r="D140" t="str">
            <v>Zona 3</v>
          </cell>
          <cell r="E140">
            <v>54</v>
          </cell>
          <cell r="F140">
            <v>44.28</v>
          </cell>
          <cell r="G140">
            <v>76.430000000000007</v>
          </cell>
          <cell r="H140">
            <v>179.4</v>
          </cell>
          <cell r="I140">
            <v>74.75</v>
          </cell>
          <cell r="J140">
            <v>320.63</v>
          </cell>
          <cell r="K140">
            <v>3206.15</v>
          </cell>
        </row>
        <row r="141">
          <cell r="B141" t="str">
            <v>OFICIAL ESPECIALIZADO</v>
          </cell>
          <cell r="C141">
            <v>42736</v>
          </cell>
          <cell r="D141" t="str">
            <v>Zona 3</v>
          </cell>
          <cell r="E141">
            <v>54</v>
          </cell>
          <cell r="F141">
            <v>44.28</v>
          </cell>
          <cell r="G141">
            <v>76.430000000000007</v>
          </cell>
          <cell r="H141">
            <v>179.4</v>
          </cell>
          <cell r="I141">
            <v>74.75</v>
          </cell>
          <cell r="J141">
            <v>320.63</v>
          </cell>
          <cell r="K141">
            <v>3206.15</v>
          </cell>
        </row>
        <row r="142">
          <cell r="B142" t="str">
            <v>AYUDANTE</v>
          </cell>
          <cell r="C142">
            <v>42736</v>
          </cell>
          <cell r="D142" t="str">
            <v>Zona 4</v>
          </cell>
          <cell r="E142">
            <v>39.01</v>
          </cell>
          <cell r="F142">
            <v>39.01</v>
          </cell>
          <cell r="G142">
            <v>76.430000000000007</v>
          </cell>
          <cell r="H142">
            <v>179.4</v>
          </cell>
          <cell r="I142">
            <v>74.75</v>
          </cell>
          <cell r="J142">
            <v>270.14</v>
          </cell>
          <cell r="K142">
            <v>3206.15</v>
          </cell>
        </row>
        <row r="143">
          <cell r="B143" t="str">
            <v>MEDIO OFICIAL</v>
          </cell>
          <cell r="C143">
            <v>42736</v>
          </cell>
          <cell r="D143" t="str">
            <v>Zona 4</v>
          </cell>
          <cell r="E143">
            <v>42.39</v>
          </cell>
          <cell r="F143">
            <v>42.39</v>
          </cell>
          <cell r="G143">
            <v>76.430000000000007</v>
          </cell>
          <cell r="H143">
            <v>179.4</v>
          </cell>
          <cell r="I143">
            <v>74.75</v>
          </cell>
          <cell r="J143">
            <v>270.14</v>
          </cell>
          <cell r="K143">
            <v>3206.15</v>
          </cell>
        </row>
        <row r="144">
          <cell r="B144" t="str">
            <v>OFICIAL</v>
          </cell>
          <cell r="C144">
            <v>42736</v>
          </cell>
          <cell r="D144" t="str">
            <v>Zona 4</v>
          </cell>
          <cell r="E144">
            <v>45.99</v>
          </cell>
          <cell r="F144">
            <v>45.99</v>
          </cell>
          <cell r="G144">
            <v>76.430000000000007</v>
          </cell>
          <cell r="H144">
            <v>179.4</v>
          </cell>
          <cell r="I144">
            <v>74.75</v>
          </cell>
          <cell r="J144">
            <v>270.14</v>
          </cell>
          <cell r="K144">
            <v>3206.15</v>
          </cell>
        </row>
        <row r="145">
          <cell r="B145" t="str">
            <v>OFICIAL BOLLAND</v>
          </cell>
          <cell r="C145">
            <v>42736</v>
          </cell>
          <cell r="D145" t="str">
            <v>Zona 4</v>
          </cell>
          <cell r="E145">
            <v>54</v>
          </cell>
          <cell r="F145">
            <v>54</v>
          </cell>
          <cell r="G145">
            <v>76.430000000000007</v>
          </cell>
          <cell r="H145">
            <v>179.4</v>
          </cell>
          <cell r="I145">
            <v>74.75</v>
          </cell>
          <cell r="J145">
            <v>270.14</v>
          </cell>
          <cell r="K145">
            <v>3206.15</v>
          </cell>
        </row>
        <row r="146">
          <cell r="B146" t="str">
            <v>OFICIAL ESPECIALIZADO</v>
          </cell>
          <cell r="C146">
            <v>42736</v>
          </cell>
          <cell r="D146" t="str">
            <v>Zona 4</v>
          </cell>
          <cell r="E146">
            <v>54</v>
          </cell>
          <cell r="F146">
            <v>54</v>
          </cell>
          <cell r="G146">
            <v>76.430000000000007</v>
          </cell>
          <cell r="H146">
            <v>179.4</v>
          </cell>
          <cell r="I146">
            <v>74.75</v>
          </cell>
          <cell r="J146">
            <v>270.14</v>
          </cell>
          <cell r="K146">
            <v>3206.15</v>
          </cell>
        </row>
        <row r="147">
          <cell r="B147" t="str">
            <v>AYUDANTE</v>
          </cell>
          <cell r="C147">
            <v>42917</v>
          </cell>
          <cell r="D147" t="str">
            <v>Zona 1</v>
          </cell>
          <cell r="E147">
            <v>42.91</v>
          </cell>
          <cell r="F147">
            <v>0</v>
          </cell>
          <cell r="G147">
            <v>74.930000000000007</v>
          </cell>
          <cell r="H147">
            <v>197.34</v>
          </cell>
          <cell r="I147">
            <v>0</v>
          </cell>
          <cell r="J147">
            <v>249.24</v>
          </cell>
          <cell r="K147">
            <v>3526.77</v>
          </cell>
        </row>
        <row r="148">
          <cell r="B148" t="str">
            <v>MEDIO OFICIAL</v>
          </cell>
          <cell r="C148">
            <v>42917</v>
          </cell>
          <cell r="D148" t="str">
            <v>Zona 1</v>
          </cell>
          <cell r="E148">
            <v>46.63</v>
          </cell>
          <cell r="F148">
            <v>0</v>
          </cell>
          <cell r="G148">
            <v>74.930000000000007</v>
          </cell>
          <cell r="H148">
            <v>197.34</v>
          </cell>
          <cell r="I148">
            <v>0</v>
          </cell>
          <cell r="J148">
            <v>249.24</v>
          </cell>
          <cell r="K148">
            <v>3526.77</v>
          </cell>
        </row>
        <row r="149">
          <cell r="B149" t="str">
            <v>OFICIAL</v>
          </cell>
          <cell r="C149">
            <v>42917</v>
          </cell>
          <cell r="D149" t="str">
            <v>Zona 1</v>
          </cell>
          <cell r="E149">
            <v>50.59</v>
          </cell>
          <cell r="F149">
            <v>0</v>
          </cell>
          <cell r="G149">
            <v>74.930000000000007</v>
          </cell>
          <cell r="H149">
            <v>197.34</v>
          </cell>
          <cell r="I149">
            <v>0</v>
          </cell>
          <cell r="J149">
            <v>249.24</v>
          </cell>
          <cell r="K149">
            <v>3526.77</v>
          </cell>
        </row>
        <row r="150">
          <cell r="B150" t="str">
            <v>OFICIAL BOLLAND</v>
          </cell>
          <cell r="C150">
            <v>42917</v>
          </cell>
          <cell r="D150" t="str">
            <v>Zona 1</v>
          </cell>
          <cell r="E150">
            <v>59.4</v>
          </cell>
          <cell r="F150">
            <v>0</v>
          </cell>
          <cell r="G150">
            <v>74.930000000000007</v>
          </cell>
          <cell r="H150">
            <v>197.34</v>
          </cell>
          <cell r="I150">
            <v>0</v>
          </cell>
          <cell r="J150">
            <v>249.24</v>
          </cell>
          <cell r="K150">
            <v>3526.77</v>
          </cell>
        </row>
        <row r="151">
          <cell r="B151" t="str">
            <v>OFICIAL ESPECIALIZADO</v>
          </cell>
          <cell r="C151">
            <v>42917</v>
          </cell>
          <cell r="D151" t="str">
            <v>Zona 1</v>
          </cell>
          <cell r="E151">
            <v>59.4</v>
          </cell>
          <cell r="F151">
            <v>0</v>
          </cell>
          <cell r="G151">
            <v>74.930000000000007</v>
          </cell>
          <cell r="H151">
            <v>197.34</v>
          </cell>
          <cell r="I151">
            <v>0</v>
          </cell>
          <cell r="J151">
            <v>249.24</v>
          </cell>
          <cell r="K151">
            <v>3526.77</v>
          </cell>
        </row>
        <row r="152">
          <cell r="B152" t="str">
            <v>AYUDANTE</v>
          </cell>
          <cell r="C152">
            <v>42917</v>
          </cell>
          <cell r="D152" t="str">
            <v>Zona 2</v>
          </cell>
          <cell r="E152">
            <v>42.91</v>
          </cell>
          <cell r="F152">
            <v>7.29</v>
          </cell>
          <cell r="G152">
            <v>84.07</v>
          </cell>
          <cell r="H152">
            <v>197.34</v>
          </cell>
          <cell r="I152">
            <v>82.23</v>
          </cell>
          <cell r="J152">
            <v>249.24</v>
          </cell>
          <cell r="K152">
            <v>3526.77</v>
          </cell>
        </row>
        <row r="153">
          <cell r="B153" t="str">
            <v>MEDIO OFICIAL</v>
          </cell>
          <cell r="C153">
            <v>42917</v>
          </cell>
          <cell r="D153" t="str">
            <v>Zona 2</v>
          </cell>
          <cell r="E153">
            <v>46.63</v>
          </cell>
          <cell r="F153">
            <v>7.94</v>
          </cell>
          <cell r="G153">
            <v>84.07</v>
          </cell>
          <cell r="H153">
            <v>197.34</v>
          </cell>
          <cell r="I153">
            <v>82.23</v>
          </cell>
          <cell r="J153">
            <v>249.24</v>
          </cell>
          <cell r="K153">
            <v>3526.77</v>
          </cell>
        </row>
        <row r="154">
          <cell r="B154" t="str">
            <v>OFICIAL</v>
          </cell>
          <cell r="C154">
            <v>42917</v>
          </cell>
          <cell r="D154" t="str">
            <v>Zona 2</v>
          </cell>
          <cell r="E154">
            <v>50.59</v>
          </cell>
          <cell r="F154">
            <v>8.61</v>
          </cell>
          <cell r="G154">
            <v>84.07</v>
          </cell>
          <cell r="H154">
            <v>197.34</v>
          </cell>
          <cell r="I154">
            <v>82.23</v>
          </cell>
          <cell r="J154">
            <v>249.24</v>
          </cell>
          <cell r="K154">
            <v>3526.77</v>
          </cell>
        </row>
        <row r="155">
          <cell r="B155" t="str">
            <v>OFICIAL BOLLAND</v>
          </cell>
          <cell r="C155">
            <v>42917</v>
          </cell>
          <cell r="D155" t="str">
            <v>Zona 2</v>
          </cell>
          <cell r="E155">
            <v>59.4</v>
          </cell>
          <cell r="F155">
            <v>10.11</v>
          </cell>
          <cell r="G155">
            <v>84.07</v>
          </cell>
          <cell r="H155">
            <v>197.34</v>
          </cell>
          <cell r="I155">
            <v>82.23</v>
          </cell>
          <cell r="J155">
            <v>249.24</v>
          </cell>
          <cell r="K155">
            <v>3526.77</v>
          </cell>
        </row>
        <row r="156">
          <cell r="B156" t="str">
            <v>OFICIAL ESPECIALIZADO</v>
          </cell>
          <cell r="C156">
            <v>42917</v>
          </cell>
          <cell r="D156" t="str">
            <v>Zona 2</v>
          </cell>
          <cell r="E156">
            <v>59.4</v>
          </cell>
          <cell r="F156">
            <v>10.11</v>
          </cell>
          <cell r="G156">
            <v>84.07</v>
          </cell>
          <cell r="H156">
            <v>197.34</v>
          </cell>
          <cell r="I156">
            <v>82.23</v>
          </cell>
          <cell r="J156">
            <v>249.24</v>
          </cell>
          <cell r="K156">
            <v>3526.77</v>
          </cell>
        </row>
        <row r="157">
          <cell r="B157" t="str">
            <v>AYUDANTE</v>
          </cell>
          <cell r="C157">
            <v>42917</v>
          </cell>
          <cell r="D157" t="str">
            <v>Zona 3</v>
          </cell>
          <cell r="E157">
            <v>42.91</v>
          </cell>
          <cell r="F157">
            <v>35.18</v>
          </cell>
          <cell r="G157">
            <v>84.07</v>
          </cell>
          <cell r="H157">
            <v>197.34</v>
          </cell>
          <cell r="I157">
            <v>82.23</v>
          </cell>
          <cell r="J157">
            <v>352.69</v>
          </cell>
          <cell r="K157">
            <v>3526.77</v>
          </cell>
        </row>
        <row r="158">
          <cell r="B158" t="str">
            <v>MEDIO OFICIAL</v>
          </cell>
          <cell r="C158">
            <v>42917</v>
          </cell>
          <cell r="D158" t="str">
            <v>Zona 3</v>
          </cell>
          <cell r="E158">
            <v>46.63</v>
          </cell>
          <cell r="F158">
            <v>38.24</v>
          </cell>
          <cell r="G158">
            <v>84.07</v>
          </cell>
          <cell r="H158">
            <v>197.34</v>
          </cell>
          <cell r="I158">
            <v>82.23</v>
          </cell>
          <cell r="J158">
            <v>352.69</v>
          </cell>
          <cell r="K158">
            <v>3526.77</v>
          </cell>
        </row>
        <row r="159">
          <cell r="B159" t="str">
            <v>OFICIAL</v>
          </cell>
          <cell r="C159">
            <v>42917</v>
          </cell>
          <cell r="D159" t="str">
            <v>Zona 3</v>
          </cell>
          <cell r="E159">
            <v>50.59</v>
          </cell>
          <cell r="F159">
            <v>41.48</v>
          </cell>
          <cell r="G159">
            <v>84.07</v>
          </cell>
          <cell r="H159">
            <v>197.34</v>
          </cell>
          <cell r="I159">
            <v>82.23</v>
          </cell>
          <cell r="J159">
            <v>352.69</v>
          </cell>
          <cell r="K159">
            <v>3526.77</v>
          </cell>
        </row>
        <row r="160">
          <cell r="B160" t="str">
            <v>OFICIAL BOLLAND</v>
          </cell>
          <cell r="C160">
            <v>42917</v>
          </cell>
          <cell r="D160" t="str">
            <v>Zona 3</v>
          </cell>
          <cell r="E160">
            <v>59.4</v>
          </cell>
          <cell r="F160">
            <v>48.71</v>
          </cell>
          <cell r="G160">
            <v>84.07</v>
          </cell>
          <cell r="H160">
            <v>197.34</v>
          </cell>
          <cell r="I160">
            <v>82.23</v>
          </cell>
          <cell r="J160">
            <v>352.69</v>
          </cell>
          <cell r="K160">
            <v>3526.77</v>
          </cell>
        </row>
        <row r="161">
          <cell r="B161" t="str">
            <v>OFICIAL ESPECIALIZADO</v>
          </cell>
          <cell r="C161">
            <v>42917</v>
          </cell>
          <cell r="D161" t="str">
            <v>Zona 3</v>
          </cell>
          <cell r="E161">
            <v>59.4</v>
          </cell>
          <cell r="F161">
            <v>48.71</v>
          </cell>
          <cell r="G161">
            <v>84.07</v>
          </cell>
          <cell r="H161">
            <v>197.34</v>
          </cell>
          <cell r="I161">
            <v>82.23</v>
          </cell>
          <cell r="J161">
            <v>352.69</v>
          </cell>
          <cell r="K161">
            <v>3526.77</v>
          </cell>
        </row>
        <row r="162">
          <cell r="B162" t="str">
            <v>AYUDANTE</v>
          </cell>
          <cell r="C162">
            <v>42917</v>
          </cell>
          <cell r="D162" t="str">
            <v>Zona 4</v>
          </cell>
          <cell r="E162">
            <v>42.91</v>
          </cell>
          <cell r="F162">
            <v>42.91</v>
          </cell>
          <cell r="G162">
            <v>84.07</v>
          </cell>
          <cell r="H162">
            <v>197.34</v>
          </cell>
          <cell r="I162">
            <v>82.23</v>
          </cell>
          <cell r="J162">
            <v>297.14999999999998</v>
          </cell>
          <cell r="K162">
            <v>3526.77</v>
          </cell>
        </row>
        <row r="163">
          <cell r="B163" t="str">
            <v>MEDIO OFICIAL</v>
          </cell>
          <cell r="C163">
            <v>42917</v>
          </cell>
          <cell r="D163" t="str">
            <v>Zona 4</v>
          </cell>
          <cell r="E163">
            <v>46.63</v>
          </cell>
          <cell r="F163">
            <v>46.63</v>
          </cell>
          <cell r="G163">
            <v>84.07</v>
          </cell>
          <cell r="H163">
            <v>197.34</v>
          </cell>
          <cell r="I163">
            <v>82.23</v>
          </cell>
          <cell r="J163">
            <v>297.14999999999998</v>
          </cell>
          <cell r="K163">
            <v>3526.77</v>
          </cell>
        </row>
        <row r="164">
          <cell r="B164" t="str">
            <v>OFICIAL</v>
          </cell>
          <cell r="C164">
            <v>42917</v>
          </cell>
          <cell r="D164" t="str">
            <v>Zona 4</v>
          </cell>
          <cell r="E164">
            <v>50.59</v>
          </cell>
          <cell r="F164">
            <v>50.59</v>
          </cell>
          <cell r="G164">
            <v>84.07</v>
          </cell>
          <cell r="H164">
            <v>197.34</v>
          </cell>
          <cell r="I164">
            <v>82.23</v>
          </cell>
          <cell r="J164">
            <v>297.14999999999998</v>
          </cell>
          <cell r="K164">
            <v>3526.77</v>
          </cell>
        </row>
        <row r="165">
          <cell r="B165" t="str">
            <v>OFICIAL BOLLAND</v>
          </cell>
          <cell r="C165">
            <v>42917</v>
          </cell>
          <cell r="D165" t="str">
            <v>Zona 4</v>
          </cell>
          <cell r="E165">
            <v>59.4</v>
          </cell>
          <cell r="F165">
            <v>59.4</v>
          </cell>
          <cell r="G165">
            <v>84.07</v>
          </cell>
          <cell r="H165">
            <v>197.34</v>
          </cell>
          <cell r="I165">
            <v>82.23</v>
          </cell>
          <cell r="J165">
            <v>297.14999999999998</v>
          </cell>
          <cell r="K165">
            <v>3526.77</v>
          </cell>
        </row>
        <row r="166">
          <cell r="B166" t="str">
            <v>OFICIAL ESPECIALIZADO</v>
          </cell>
          <cell r="C166">
            <v>42917</v>
          </cell>
          <cell r="D166" t="str">
            <v>Zona 4</v>
          </cell>
          <cell r="E166">
            <v>59.4</v>
          </cell>
          <cell r="F166">
            <v>59.4</v>
          </cell>
          <cell r="G166">
            <v>84.07</v>
          </cell>
          <cell r="H166">
            <v>197.34</v>
          </cell>
          <cell r="I166">
            <v>82.23</v>
          </cell>
          <cell r="J166">
            <v>297.14999999999998</v>
          </cell>
          <cell r="K166">
            <v>3526.77</v>
          </cell>
        </row>
        <row r="167">
          <cell r="B167" t="str">
            <v>AYUDANTE</v>
          </cell>
          <cell r="C167">
            <v>43009</v>
          </cell>
          <cell r="D167" t="str">
            <v>Zona 1</v>
          </cell>
          <cell r="E167">
            <v>46.81</v>
          </cell>
          <cell r="F167">
            <v>0</v>
          </cell>
          <cell r="G167">
            <v>81.739999999999995</v>
          </cell>
          <cell r="H167">
            <v>215.28</v>
          </cell>
          <cell r="I167">
            <v>0</v>
          </cell>
          <cell r="J167">
            <v>271.89999999999998</v>
          </cell>
          <cell r="K167">
            <v>3847.38</v>
          </cell>
        </row>
        <row r="168">
          <cell r="B168" t="str">
            <v>MEDIO OFICIAL</v>
          </cell>
          <cell r="C168">
            <v>43009</v>
          </cell>
          <cell r="D168" t="str">
            <v>Zona 1</v>
          </cell>
          <cell r="E168">
            <v>50.87</v>
          </cell>
          <cell r="F168">
            <v>0</v>
          </cell>
          <cell r="G168">
            <v>81.739999999999995</v>
          </cell>
          <cell r="H168">
            <v>215.28</v>
          </cell>
          <cell r="I168">
            <v>0</v>
          </cell>
          <cell r="J168">
            <v>271.89999999999998</v>
          </cell>
          <cell r="K168">
            <v>3847.38</v>
          </cell>
        </row>
        <row r="169">
          <cell r="B169" t="str">
            <v>OFICIAL</v>
          </cell>
          <cell r="C169">
            <v>43009</v>
          </cell>
          <cell r="D169" t="str">
            <v>Zona 1</v>
          </cell>
          <cell r="E169">
            <v>55.19</v>
          </cell>
          <cell r="F169">
            <v>0</v>
          </cell>
          <cell r="G169">
            <v>81.739999999999995</v>
          </cell>
          <cell r="H169">
            <v>215.28</v>
          </cell>
          <cell r="I169">
            <v>0</v>
          </cell>
          <cell r="J169">
            <v>271.89999999999998</v>
          </cell>
          <cell r="K169">
            <v>3847.38</v>
          </cell>
        </row>
        <row r="170">
          <cell r="B170" t="str">
            <v>OFICIAL BOLLAND</v>
          </cell>
          <cell r="C170">
            <v>43009</v>
          </cell>
          <cell r="D170" t="str">
            <v>Zona 1</v>
          </cell>
          <cell r="E170">
            <v>64.8</v>
          </cell>
          <cell r="F170">
            <v>0</v>
          </cell>
          <cell r="G170">
            <v>81.739999999999995</v>
          </cell>
          <cell r="H170">
            <v>215.28</v>
          </cell>
          <cell r="I170">
            <v>0</v>
          </cell>
          <cell r="J170">
            <v>271.89999999999998</v>
          </cell>
          <cell r="K170">
            <v>3847.38</v>
          </cell>
        </row>
        <row r="171">
          <cell r="B171" t="str">
            <v>OFICIAL ESPECIALIZADO</v>
          </cell>
          <cell r="C171">
            <v>43009</v>
          </cell>
          <cell r="D171" t="str">
            <v>Zona 1</v>
          </cell>
          <cell r="E171">
            <v>64.8</v>
          </cell>
          <cell r="F171">
            <v>0</v>
          </cell>
          <cell r="G171">
            <v>81.739999999999995</v>
          </cell>
          <cell r="H171">
            <v>215.28</v>
          </cell>
          <cell r="I171">
            <v>0</v>
          </cell>
          <cell r="J171">
            <v>271.89999999999998</v>
          </cell>
          <cell r="K171">
            <v>3847.38</v>
          </cell>
        </row>
        <row r="172">
          <cell r="B172" t="str">
            <v>SERENO</v>
          </cell>
          <cell r="C172">
            <v>43009</v>
          </cell>
          <cell r="D172" t="str">
            <v>Zona 1</v>
          </cell>
          <cell r="E172">
            <v>8521.5499999999993</v>
          </cell>
          <cell r="G172">
            <v>81.739999999999995</v>
          </cell>
          <cell r="H172">
            <v>215.28</v>
          </cell>
          <cell r="I172">
            <v>0</v>
          </cell>
          <cell r="J172">
            <v>271.89999999999998</v>
          </cell>
          <cell r="K172">
            <v>3847.38</v>
          </cell>
        </row>
        <row r="173">
          <cell r="B173" t="str">
            <v>AYUDANTE</v>
          </cell>
          <cell r="C173">
            <v>43009</v>
          </cell>
          <cell r="D173" t="str">
            <v>Zona 2</v>
          </cell>
          <cell r="E173">
            <v>46.81</v>
          </cell>
          <cell r="F173">
            <v>7.96</v>
          </cell>
          <cell r="G173">
            <v>91.72</v>
          </cell>
          <cell r="H173">
            <v>215.28</v>
          </cell>
          <cell r="I173">
            <v>89.7</v>
          </cell>
          <cell r="J173">
            <v>271.89999999999998</v>
          </cell>
          <cell r="K173">
            <v>3847.38</v>
          </cell>
        </row>
        <row r="174">
          <cell r="B174" t="str">
            <v>MEDIO OFICIAL</v>
          </cell>
          <cell r="C174">
            <v>43009</v>
          </cell>
          <cell r="D174" t="str">
            <v>Zona 2</v>
          </cell>
          <cell r="E174">
            <v>50.87</v>
          </cell>
          <cell r="F174">
            <v>8.66</v>
          </cell>
          <cell r="G174">
            <v>91.72</v>
          </cell>
          <cell r="H174">
            <v>215.28</v>
          </cell>
          <cell r="I174">
            <v>89.7</v>
          </cell>
          <cell r="J174">
            <v>271.89999999999998</v>
          </cell>
          <cell r="K174">
            <v>3847.38</v>
          </cell>
        </row>
        <row r="175">
          <cell r="B175" t="str">
            <v>OFICIAL</v>
          </cell>
          <cell r="C175">
            <v>43009</v>
          </cell>
          <cell r="D175" t="str">
            <v>Zona 2</v>
          </cell>
          <cell r="E175">
            <v>55.19</v>
          </cell>
          <cell r="F175">
            <v>9.4</v>
          </cell>
          <cell r="G175">
            <v>91.72</v>
          </cell>
          <cell r="H175">
            <v>215.28</v>
          </cell>
          <cell r="I175">
            <v>89.7</v>
          </cell>
          <cell r="J175">
            <v>271.89999999999998</v>
          </cell>
          <cell r="K175">
            <v>3847.38</v>
          </cell>
        </row>
        <row r="176">
          <cell r="B176" t="str">
            <v>OFICIAL BOLLAND</v>
          </cell>
          <cell r="C176">
            <v>43009</v>
          </cell>
          <cell r="D176" t="str">
            <v>Zona 2</v>
          </cell>
          <cell r="E176">
            <v>64.8</v>
          </cell>
          <cell r="F176">
            <v>11.03</v>
          </cell>
          <cell r="G176">
            <v>91.72</v>
          </cell>
          <cell r="H176">
            <v>215.28</v>
          </cell>
          <cell r="I176">
            <v>89.7</v>
          </cell>
          <cell r="J176">
            <v>271.89999999999998</v>
          </cell>
          <cell r="K176">
            <v>3847.38</v>
          </cell>
        </row>
        <row r="177">
          <cell r="B177" t="str">
            <v>OFICIAL ESPECIALIZADO</v>
          </cell>
          <cell r="C177">
            <v>43009</v>
          </cell>
          <cell r="D177" t="str">
            <v>Zona 2</v>
          </cell>
          <cell r="E177">
            <v>64.8</v>
          </cell>
          <cell r="F177">
            <v>11.03</v>
          </cell>
          <cell r="G177">
            <v>91.72</v>
          </cell>
          <cell r="H177">
            <v>215.28</v>
          </cell>
          <cell r="I177">
            <v>89.7</v>
          </cell>
          <cell r="J177">
            <v>271.89999999999998</v>
          </cell>
          <cell r="K177">
            <v>3847.38</v>
          </cell>
        </row>
        <row r="178">
          <cell r="B178" t="str">
            <v>SERENO</v>
          </cell>
          <cell r="C178">
            <v>43009</v>
          </cell>
          <cell r="D178" t="str">
            <v>Zona 2</v>
          </cell>
          <cell r="E178">
            <v>8521.5499999999993</v>
          </cell>
          <cell r="F178">
            <v>1448.7</v>
          </cell>
          <cell r="G178">
            <v>91.72</v>
          </cell>
          <cell r="H178">
            <v>215.28</v>
          </cell>
          <cell r="I178">
            <v>89.7</v>
          </cell>
          <cell r="J178">
            <v>271.89999999999998</v>
          </cell>
          <cell r="K178">
            <v>3847.38</v>
          </cell>
        </row>
        <row r="179">
          <cell r="B179" t="str">
            <v>AYUDANTE</v>
          </cell>
          <cell r="C179">
            <v>43009</v>
          </cell>
          <cell r="D179" t="str">
            <v>Zona 3</v>
          </cell>
          <cell r="E179">
            <v>46.81</v>
          </cell>
          <cell r="F179">
            <v>38.380000000000003</v>
          </cell>
          <cell r="G179">
            <v>91.72</v>
          </cell>
          <cell r="H179">
            <v>215.28</v>
          </cell>
          <cell r="I179">
            <v>89.7</v>
          </cell>
          <cell r="J179">
            <v>384.76</v>
          </cell>
          <cell r="K179">
            <v>3847.38</v>
          </cell>
        </row>
        <row r="180">
          <cell r="B180" t="str">
            <v>MEDIO OFICIAL</v>
          </cell>
          <cell r="C180">
            <v>43009</v>
          </cell>
          <cell r="D180" t="str">
            <v>Zona 3</v>
          </cell>
          <cell r="E180">
            <v>50.87</v>
          </cell>
          <cell r="F180">
            <v>41.71</v>
          </cell>
          <cell r="G180">
            <v>91.72</v>
          </cell>
          <cell r="H180">
            <v>215.28</v>
          </cell>
          <cell r="I180">
            <v>89.7</v>
          </cell>
          <cell r="J180">
            <v>384.76</v>
          </cell>
          <cell r="K180">
            <v>3847.38</v>
          </cell>
        </row>
        <row r="181">
          <cell r="B181" t="str">
            <v>OFICIAL</v>
          </cell>
          <cell r="C181">
            <v>43009</v>
          </cell>
          <cell r="D181" t="str">
            <v>Zona 3</v>
          </cell>
          <cell r="E181">
            <v>55.19</v>
          </cell>
          <cell r="F181">
            <v>45.25</v>
          </cell>
          <cell r="G181">
            <v>91.72</v>
          </cell>
          <cell r="H181">
            <v>215.28</v>
          </cell>
          <cell r="I181">
            <v>89.7</v>
          </cell>
          <cell r="J181">
            <v>384.76</v>
          </cell>
          <cell r="K181">
            <v>3847.38</v>
          </cell>
        </row>
        <row r="182">
          <cell r="B182" t="str">
            <v>OFICIAL BOLLAND</v>
          </cell>
          <cell r="C182">
            <v>43009</v>
          </cell>
          <cell r="D182" t="str">
            <v>Zona 3</v>
          </cell>
          <cell r="E182">
            <v>64.8</v>
          </cell>
          <cell r="F182">
            <v>53.14</v>
          </cell>
          <cell r="G182">
            <v>91.72</v>
          </cell>
          <cell r="H182">
            <v>215.28</v>
          </cell>
          <cell r="I182">
            <v>89.7</v>
          </cell>
          <cell r="J182">
            <v>384.76</v>
          </cell>
          <cell r="K182">
            <v>3847.38</v>
          </cell>
        </row>
        <row r="183">
          <cell r="B183" t="str">
            <v>OFICIAL ESPECIALIZADO</v>
          </cell>
          <cell r="C183">
            <v>43009</v>
          </cell>
          <cell r="D183" t="str">
            <v>Zona 3</v>
          </cell>
          <cell r="E183">
            <v>64.8</v>
          </cell>
          <cell r="F183">
            <v>53.14</v>
          </cell>
          <cell r="G183">
            <v>91.72</v>
          </cell>
          <cell r="H183">
            <v>215.28</v>
          </cell>
          <cell r="I183">
            <v>89.7</v>
          </cell>
          <cell r="J183">
            <v>384.76</v>
          </cell>
          <cell r="K183">
            <v>3847.38</v>
          </cell>
        </row>
        <row r="184">
          <cell r="B184" t="str">
            <v>SERENO</v>
          </cell>
          <cell r="C184">
            <v>43009</v>
          </cell>
          <cell r="D184" t="str">
            <v>Zona 3</v>
          </cell>
          <cell r="E184">
            <v>8521.5499999999993</v>
          </cell>
          <cell r="F184">
            <v>6987.7</v>
          </cell>
          <cell r="G184">
            <v>91.72</v>
          </cell>
          <cell r="H184">
            <v>215.28</v>
          </cell>
          <cell r="I184">
            <v>89.7</v>
          </cell>
          <cell r="J184">
            <v>384.76</v>
          </cell>
          <cell r="K184">
            <v>3847.38</v>
          </cell>
        </row>
        <row r="185">
          <cell r="B185" t="str">
            <v>AYUDANTE</v>
          </cell>
          <cell r="C185">
            <v>43009</v>
          </cell>
          <cell r="D185" t="str">
            <v>Zona 4</v>
          </cell>
          <cell r="E185">
            <v>46.81</v>
          </cell>
          <cell r="F185">
            <v>46.81</v>
          </cell>
          <cell r="G185">
            <v>91.72</v>
          </cell>
          <cell r="H185">
            <v>215.28</v>
          </cell>
          <cell r="I185">
            <v>89.7</v>
          </cell>
          <cell r="J185">
            <v>324.17</v>
          </cell>
          <cell r="K185">
            <v>3847.38</v>
          </cell>
        </row>
        <row r="186">
          <cell r="B186" t="str">
            <v>MEDIO OFICIAL</v>
          </cell>
          <cell r="C186">
            <v>43009</v>
          </cell>
          <cell r="D186" t="str">
            <v>Zona 4</v>
          </cell>
          <cell r="E186">
            <v>50.87</v>
          </cell>
          <cell r="F186">
            <v>50.87</v>
          </cell>
          <cell r="G186">
            <v>91.72</v>
          </cell>
          <cell r="H186">
            <v>215.28</v>
          </cell>
          <cell r="I186">
            <v>89.7</v>
          </cell>
          <cell r="J186">
            <v>324.17</v>
          </cell>
          <cell r="K186">
            <v>3847.38</v>
          </cell>
        </row>
        <row r="187">
          <cell r="B187" t="str">
            <v>OFICIAL</v>
          </cell>
          <cell r="C187">
            <v>43009</v>
          </cell>
          <cell r="D187" t="str">
            <v>Zona 4</v>
          </cell>
          <cell r="E187">
            <v>55.19</v>
          </cell>
          <cell r="F187">
            <v>55.19</v>
          </cell>
          <cell r="G187">
            <v>91.72</v>
          </cell>
          <cell r="H187">
            <v>215.28</v>
          </cell>
          <cell r="I187">
            <v>89.7</v>
          </cell>
          <cell r="J187">
            <v>324.17</v>
          </cell>
          <cell r="K187">
            <v>3847.38</v>
          </cell>
        </row>
        <row r="188">
          <cell r="B188" t="str">
            <v>OFICIAL BOLLAND</v>
          </cell>
          <cell r="C188">
            <v>43009</v>
          </cell>
          <cell r="D188" t="str">
            <v>Zona 4</v>
          </cell>
          <cell r="E188">
            <v>64.8</v>
          </cell>
          <cell r="F188">
            <v>64.8</v>
          </cell>
          <cell r="G188">
            <v>91.72</v>
          </cell>
          <cell r="H188">
            <v>215.28</v>
          </cell>
          <cell r="I188">
            <v>89.7</v>
          </cell>
          <cell r="J188">
            <v>324.17</v>
          </cell>
          <cell r="K188">
            <v>3847.38</v>
          </cell>
        </row>
        <row r="189">
          <cell r="B189" t="str">
            <v>OFICIAL ESPECIALIZADO</v>
          </cell>
          <cell r="C189">
            <v>43009</v>
          </cell>
          <cell r="D189" t="str">
            <v>Zona 4</v>
          </cell>
          <cell r="E189">
            <v>64.8</v>
          </cell>
          <cell r="F189">
            <v>64.8</v>
          </cell>
          <cell r="G189">
            <v>91.72</v>
          </cell>
          <cell r="H189">
            <v>215.28</v>
          </cell>
          <cell r="I189">
            <v>89.7</v>
          </cell>
          <cell r="J189">
            <v>324.17</v>
          </cell>
          <cell r="K189">
            <v>3847.38</v>
          </cell>
        </row>
        <row r="190">
          <cell r="B190" t="str">
            <v>SERENO</v>
          </cell>
          <cell r="C190">
            <v>43009</v>
          </cell>
          <cell r="D190" t="str">
            <v>Zona 4</v>
          </cell>
          <cell r="E190">
            <v>8521.5499999999993</v>
          </cell>
          <cell r="F190">
            <v>8521.5499999999993</v>
          </cell>
          <cell r="G190">
            <v>91.72</v>
          </cell>
          <cell r="H190">
            <v>215.28</v>
          </cell>
          <cell r="I190">
            <v>89.7</v>
          </cell>
          <cell r="J190">
            <v>324.17</v>
          </cell>
          <cell r="K190">
            <v>3847.38</v>
          </cell>
        </row>
        <row r="191">
          <cell r="B191" t="str">
            <v>AYUDANTE</v>
          </cell>
          <cell r="C191">
            <v>43160</v>
          </cell>
          <cell r="D191" t="str">
            <v>Zona 1</v>
          </cell>
          <cell r="E191">
            <v>48.92</v>
          </cell>
          <cell r="F191">
            <v>0</v>
          </cell>
          <cell r="G191">
            <v>85.42</v>
          </cell>
          <cell r="H191">
            <v>224.97</v>
          </cell>
          <cell r="I191">
            <v>0</v>
          </cell>
          <cell r="J191">
            <v>284.14</v>
          </cell>
          <cell r="K191">
            <v>4020.5</v>
          </cell>
        </row>
        <row r="192">
          <cell r="B192" t="str">
            <v>MEDIO OFICIAL</v>
          </cell>
          <cell r="C192">
            <v>43160</v>
          </cell>
          <cell r="D192" t="str">
            <v>Zona 1</v>
          </cell>
          <cell r="E192">
            <v>53.17</v>
          </cell>
          <cell r="F192">
            <v>0</v>
          </cell>
          <cell r="G192">
            <v>85.42</v>
          </cell>
          <cell r="H192">
            <v>224.97</v>
          </cell>
          <cell r="I192">
            <v>0</v>
          </cell>
          <cell r="J192">
            <v>284.14</v>
          </cell>
          <cell r="K192">
            <v>4020.5</v>
          </cell>
        </row>
        <row r="193">
          <cell r="B193" t="str">
            <v>OFICIAL</v>
          </cell>
          <cell r="C193">
            <v>43160</v>
          </cell>
          <cell r="D193" t="str">
            <v>Zona 1</v>
          </cell>
          <cell r="E193">
            <v>57.66</v>
          </cell>
          <cell r="F193">
            <v>0</v>
          </cell>
          <cell r="G193">
            <v>85.42</v>
          </cell>
          <cell r="H193">
            <v>224.97</v>
          </cell>
          <cell r="I193">
            <v>0</v>
          </cell>
          <cell r="J193">
            <v>284.14</v>
          </cell>
          <cell r="K193">
            <v>4020.5</v>
          </cell>
        </row>
        <row r="194">
          <cell r="B194" t="str">
            <v>OFICIAL BOLLAND</v>
          </cell>
          <cell r="C194">
            <v>43160</v>
          </cell>
          <cell r="D194" t="str">
            <v>Zona 1</v>
          </cell>
          <cell r="E194">
            <v>67.72</v>
          </cell>
          <cell r="F194">
            <v>0</v>
          </cell>
          <cell r="G194">
            <v>85.42</v>
          </cell>
          <cell r="H194">
            <v>224.97</v>
          </cell>
          <cell r="I194">
            <v>0</v>
          </cell>
          <cell r="J194">
            <v>284.14</v>
          </cell>
          <cell r="K194">
            <v>4020.5</v>
          </cell>
        </row>
        <row r="195">
          <cell r="B195" t="str">
            <v>OFICIAL ESPECIALIZADO</v>
          </cell>
          <cell r="C195">
            <v>43160</v>
          </cell>
          <cell r="D195" t="str">
            <v>Zona 1</v>
          </cell>
          <cell r="E195">
            <v>67.72</v>
          </cell>
          <cell r="F195">
            <v>0</v>
          </cell>
          <cell r="G195">
            <v>85.42</v>
          </cell>
          <cell r="H195">
            <v>224.97</v>
          </cell>
          <cell r="I195">
            <v>0</v>
          </cell>
          <cell r="J195">
            <v>284.14</v>
          </cell>
          <cell r="K195">
            <v>4020.5</v>
          </cell>
        </row>
        <row r="196">
          <cell r="B196" t="str">
            <v>SERENO</v>
          </cell>
          <cell r="C196">
            <v>43160</v>
          </cell>
          <cell r="D196" t="str">
            <v>Zona 1</v>
          </cell>
          <cell r="E196">
            <v>8905.02</v>
          </cell>
          <cell r="F196">
            <v>0</v>
          </cell>
          <cell r="G196">
            <v>85.42</v>
          </cell>
          <cell r="H196">
            <v>224.97</v>
          </cell>
          <cell r="I196">
            <v>0</v>
          </cell>
          <cell r="J196">
            <v>284.14</v>
          </cell>
          <cell r="K196">
            <v>4020.5</v>
          </cell>
        </row>
        <row r="197">
          <cell r="B197" t="str">
            <v>AYUDANTE</v>
          </cell>
          <cell r="C197">
            <v>43160</v>
          </cell>
          <cell r="D197" t="str">
            <v>Zona 2</v>
          </cell>
          <cell r="E197">
            <v>48.92</v>
          </cell>
          <cell r="F197">
            <v>8.31</v>
          </cell>
          <cell r="G197">
            <v>95.83</v>
          </cell>
          <cell r="H197">
            <v>224.97</v>
          </cell>
          <cell r="I197">
            <v>93.74</v>
          </cell>
          <cell r="J197">
            <v>284.14</v>
          </cell>
          <cell r="K197">
            <v>4020.5</v>
          </cell>
        </row>
        <row r="198">
          <cell r="B198" t="str">
            <v>MEDIO OFICIAL</v>
          </cell>
          <cell r="C198">
            <v>43160</v>
          </cell>
          <cell r="D198" t="str">
            <v>Zona 2</v>
          </cell>
          <cell r="E198">
            <v>53.17</v>
          </cell>
          <cell r="F198">
            <v>9.0399999999999991</v>
          </cell>
          <cell r="G198">
            <v>95.83</v>
          </cell>
          <cell r="H198">
            <v>224.97</v>
          </cell>
          <cell r="I198">
            <v>93.74</v>
          </cell>
          <cell r="J198">
            <v>284.14</v>
          </cell>
          <cell r="K198">
            <v>4020.5</v>
          </cell>
        </row>
        <row r="199">
          <cell r="B199" t="str">
            <v>OFICIAL</v>
          </cell>
          <cell r="C199">
            <v>43160</v>
          </cell>
          <cell r="D199" t="str">
            <v>Zona 2</v>
          </cell>
          <cell r="E199">
            <v>57.66</v>
          </cell>
          <cell r="F199">
            <v>9.81</v>
          </cell>
          <cell r="G199">
            <v>95.83</v>
          </cell>
          <cell r="H199">
            <v>224.97</v>
          </cell>
          <cell r="I199">
            <v>93.74</v>
          </cell>
          <cell r="J199">
            <v>284.14</v>
          </cell>
          <cell r="K199">
            <v>4020.5</v>
          </cell>
        </row>
        <row r="200">
          <cell r="B200" t="str">
            <v>OFICIAL BOLLAND</v>
          </cell>
          <cell r="C200">
            <v>43160</v>
          </cell>
          <cell r="D200" t="str">
            <v>Zona 2</v>
          </cell>
          <cell r="E200">
            <v>67.72</v>
          </cell>
          <cell r="F200">
            <v>11.51</v>
          </cell>
          <cell r="G200">
            <v>95.83</v>
          </cell>
          <cell r="H200">
            <v>224.97</v>
          </cell>
          <cell r="I200">
            <v>93.74</v>
          </cell>
          <cell r="J200">
            <v>284.14</v>
          </cell>
          <cell r="K200">
            <v>4020.5</v>
          </cell>
        </row>
        <row r="201">
          <cell r="B201" t="str">
            <v>OFICIAL ESPECIALIZADO</v>
          </cell>
          <cell r="C201">
            <v>43160</v>
          </cell>
          <cell r="D201" t="str">
            <v>Zona 2</v>
          </cell>
          <cell r="E201">
            <v>67.72</v>
          </cell>
          <cell r="F201">
            <v>11.51</v>
          </cell>
          <cell r="G201">
            <v>95.83</v>
          </cell>
          <cell r="H201">
            <v>224.97</v>
          </cell>
          <cell r="I201">
            <v>93.74</v>
          </cell>
          <cell r="J201">
            <v>284.14</v>
          </cell>
          <cell r="K201">
            <v>4020.5</v>
          </cell>
        </row>
        <row r="202">
          <cell r="B202" t="str">
            <v>SERENO</v>
          </cell>
          <cell r="C202">
            <v>43160</v>
          </cell>
          <cell r="D202" t="str">
            <v>Zona 2</v>
          </cell>
          <cell r="E202">
            <v>8905.02</v>
          </cell>
          <cell r="F202">
            <v>1513.87</v>
          </cell>
          <cell r="G202">
            <v>95.83</v>
          </cell>
          <cell r="H202">
            <v>224.97</v>
          </cell>
          <cell r="I202">
            <v>93.74</v>
          </cell>
          <cell r="J202">
            <v>284.14</v>
          </cell>
          <cell r="K202">
            <v>4020.5</v>
          </cell>
        </row>
        <row r="203">
          <cell r="B203" t="str">
            <v>AYUDANTE</v>
          </cell>
          <cell r="C203">
            <v>43160</v>
          </cell>
          <cell r="D203" t="str">
            <v>Zona 3</v>
          </cell>
          <cell r="E203">
            <v>48.92</v>
          </cell>
          <cell r="F203">
            <v>40.119999999999997</v>
          </cell>
          <cell r="G203">
            <v>95.83</v>
          </cell>
          <cell r="H203">
            <v>224.97</v>
          </cell>
          <cell r="I203">
            <v>93.74</v>
          </cell>
          <cell r="J203">
            <v>402.07</v>
          </cell>
          <cell r="K203">
            <v>4020.5</v>
          </cell>
        </row>
        <row r="204">
          <cell r="B204" t="str">
            <v>MEDIO OFICIAL</v>
          </cell>
          <cell r="C204">
            <v>43160</v>
          </cell>
          <cell r="D204" t="str">
            <v>Zona 3</v>
          </cell>
          <cell r="E204">
            <v>53.17</v>
          </cell>
          <cell r="F204">
            <v>43.58</v>
          </cell>
          <cell r="G204">
            <v>95.83</v>
          </cell>
          <cell r="H204">
            <v>224.97</v>
          </cell>
          <cell r="I204">
            <v>93.74</v>
          </cell>
          <cell r="J204">
            <v>402.07</v>
          </cell>
          <cell r="K204">
            <v>4020.5</v>
          </cell>
        </row>
        <row r="205">
          <cell r="B205" t="str">
            <v>OFICIAL</v>
          </cell>
          <cell r="C205">
            <v>43160</v>
          </cell>
          <cell r="D205" t="str">
            <v>Zona 3</v>
          </cell>
          <cell r="E205">
            <v>57.66</v>
          </cell>
          <cell r="F205">
            <v>47.29</v>
          </cell>
          <cell r="G205">
            <v>95.83</v>
          </cell>
          <cell r="H205">
            <v>224.97</v>
          </cell>
          <cell r="I205">
            <v>93.74</v>
          </cell>
          <cell r="J205">
            <v>402.07</v>
          </cell>
          <cell r="K205">
            <v>4020.5</v>
          </cell>
        </row>
        <row r="206">
          <cell r="B206" t="str">
            <v>OFICIAL BOLLAND</v>
          </cell>
          <cell r="C206">
            <v>43160</v>
          </cell>
          <cell r="D206" t="str">
            <v>Zona 3</v>
          </cell>
          <cell r="E206">
            <v>67.72</v>
          </cell>
          <cell r="F206">
            <v>55.53</v>
          </cell>
          <cell r="G206">
            <v>95.83</v>
          </cell>
          <cell r="H206">
            <v>224.97</v>
          </cell>
          <cell r="I206">
            <v>93.74</v>
          </cell>
          <cell r="J206">
            <v>402.07</v>
          </cell>
          <cell r="K206">
            <v>4020.5</v>
          </cell>
        </row>
        <row r="207">
          <cell r="B207" t="str">
            <v>OFICIAL ESPECIALIZADO</v>
          </cell>
          <cell r="C207">
            <v>43160</v>
          </cell>
          <cell r="D207" t="str">
            <v>Zona 3</v>
          </cell>
          <cell r="E207">
            <v>67.72</v>
          </cell>
          <cell r="F207">
            <v>55.53</v>
          </cell>
          <cell r="G207">
            <v>95.83</v>
          </cell>
          <cell r="H207">
            <v>224.97</v>
          </cell>
          <cell r="I207">
            <v>93.74</v>
          </cell>
          <cell r="J207">
            <v>402.07</v>
          </cell>
          <cell r="K207">
            <v>4020.5</v>
          </cell>
        </row>
        <row r="208">
          <cell r="B208" t="str">
            <v>SERENO</v>
          </cell>
          <cell r="C208">
            <v>43160</v>
          </cell>
          <cell r="D208" t="str">
            <v>Zona 3</v>
          </cell>
          <cell r="E208">
            <v>8905.02</v>
          </cell>
          <cell r="F208">
            <v>7302.13</v>
          </cell>
          <cell r="G208">
            <v>95.83</v>
          </cell>
          <cell r="H208">
            <v>224.97</v>
          </cell>
          <cell r="I208">
            <v>93.74</v>
          </cell>
          <cell r="J208">
            <v>402.07</v>
          </cell>
          <cell r="K208">
            <v>4020.5</v>
          </cell>
        </row>
        <row r="209">
          <cell r="B209" t="str">
            <v>AYUDANTE</v>
          </cell>
          <cell r="C209">
            <v>43160</v>
          </cell>
          <cell r="D209" t="str">
            <v>Zona 4</v>
          </cell>
          <cell r="E209">
            <v>48.92</v>
          </cell>
          <cell r="F209">
            <v>48.92</v>
          </cell>
          <cell r="G209">
            <v>95.83</v>
          </cell>
          <cell r="H209">
            <v>224.97</v>
          </cell>
          <cell r="I209">
            <v>93.74</v>
          </cell>
          <cell r="J209">
            <v>338.77</v>
          </cell>
          <cell r="K209">
            <v>4020.5</v>
          </cell>
        </row>
        <row r="210">
          <cell r="B210" t="str">
            <v>MEDIO OFICIAL</v>
          </cell>
          <cell r="C210">
            <v>43160</v>
          </cell>
          <cell r="D210" t="str">
            <v>Zona 4</v>
          </cell>
          <cell r="E210">
            <v>53.17</v>
          </cell>
          <cell r="F210">
            <v>53.17</v>
          </cell>
          <cell r="G210">
            <v>95.83</v>
          </cell>
          <cell r="H210">
            <v>224.97</v>
          </cell>
          <cell r="I210">
            <v>93.74</v>
          </cell>
          <cell r="J210">
            <v>338.77</v>
          </cell>
          <cell r="K210">
            <v>4020.5</v>
          </cell>
        </row>
        <row r="211">
          <cell r="B211" t="str">
            <v>OFICIAL</v>
          </cell>
          <cell r="C211">
            <v>43160</v>
          </cell>
          <cell r="D211" t="str">
            <v>Zona 4</v>
          </cell>
          <cell r="E211">
            <v>57.66</v>
          </cell>
          <cell r="F211">
            <v>57.66</v>
          </cell>
          <cell r="G211">
            <v>95.83</v>
          </cell>
          <cell r="H211">
            <v>224.97</v>
          </cell>
          <cell r="I211">
            <v>93.74</v>
          </cell>
          <cell r="J211">
            <v>338.77</v>
          </cell>
          <cell r="K211">
            <v>4020.5</v>
          </cell>
        </row>
        <row r="212">
          <cell r="B212" t="str">
            <v>OFICIAL BOLLAND</v>
          </cell>
          <cell r="C212">
            <v>43160</v>
          </cell>
          <cell r="D212" t="str">
            <v>Zona 4</v>
          </cell>
          <cell r="E212">
            <v>67.72</v>
          </cell>
          <cell r="F212">
            <v>67.72</v>
          </cell>
          <cell r="G212">
            <v>95.83</v>
          </cell>
          <cell r="H212">
            <v>224.97</v>
          </cell>
          <cell r="I212">
            <v>93.74</v>
          </cell>
          <cell r="J212">
            <v>338.77</v>
          </cell>
          <cell r="K212">
            <v>4020.5</v>
          </cell>
        </row>
        <row r="213">
          <cell r="B213" t="str">
            <v>OFICIAL ESPECIALIZADO</v>
          </cell>
          <cell r="C213">
            <v>43160</v>
          </cell>
          <cell r="D213" t="str">
            <v>Zona 4</v>
          </cell>
          <cell r="E213">
            <v>67.72</v>
          </cell>
          <cell r="F213">
            <v>67.72</v>
          </cell>
          <cell r="G213">
            <v>95.83</v>
          </cell>
          <cell r="H213">
            <v>224.97</v>
          </cell>
          <cell r="I213">
            <v>93.74</v>
          </cell>
          <cell r="J213">
            <v>338.77</v>
          </cell>
          <cell r="K213">
            <v>4020.5</v>
          </cell>
        </row>
        <row r="214">
          <cell r="B214" t="str">
            <v>SERENO</v>
          </cell>
          <cell r="C214">
            <v>43160</v>
          </cell>
          <cell r="D214" t="str">
            <v>Zona 4</v>
          </cell>
          <cell r="E214">
            <v>8905.02</v>
          </cell>
          <cell r="F214">
            <v>8905.02</v>
          </cell>
          <cell r="G214">
            <v>95.83</v>
          </cell>
          <cell r="H214">
            <v>224.97</v>
          </cell>
          <cell r="I214">
            <v>93.74</v>
          </cell>
          <cell r="J214">
            <v>338.77</v>
          </cell>
          <cell r="K214">
            <v>4020.5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  <row r="239">
          <cell r="B239" t="str">
            <v>AYUDANTE</v>
          </cell>
          <cell r="C239">
            <v>43405</v>
          </cell>
          <cell r="D239" t="str">
            <v>Zona 1</v>
          </cell>
          <cell r="E239">
            <v>63.59</v>
          </cell>
          <cell r="G239">
            <v>111.05</v>
          </cell>
          <cell r="H239">
            <v>292.45999999999998</v>
          </cell>
          <cell r="J239">
            <v>369.39</v>
          </cell>
          <cell r="K239">
            <v>5226.6499999999996</v>
          </cell>
        </row>
        <row r="240">
          <cell r="B240" t="str">
            <v>MEDIO OFICIAL</v>
          </cell>
          <cell r="C240">
            <v>43405</v>
          </cell>
          <cell r="D240" t="str">
            <v>Zona 1</v>
          </cell>
          <cell r="E240">
            <v>74.959999999999994</v>
          </cell>
          <cell r="G240">
            <v>111.05</v>
          </cell>
          <cell r="H240">
            <v>292.45999999999998</v>
          </cell>
          <cell r="J240">
            <v>369.39</v>
          </cell>
          <cell r="K240">
            <v>5226.6499999999996</v>
          </cell>
        </row>
        <row r="241">
          <cell r="B241" t="str">
            <v>OFICIAL</v>
          </cell>
          <cell r="C241">
            <v>43405</v>
          </cell>
          <cell r="D241" t="str">
            <v>Zona 1</v>
          </cell>
          <cell r="E241">
            <v>74.959999999999994</v>
          </cell>
          <cell r="G241">
            <v>111.05</v>
          </cell>
          <cell r="H241">
            <v>292.45999999999998</v>
          </cell>
          <cell r="J241">
            <v>369.39</v>
          </cell>
          <cell r="K241">
            <v>5226.6499999999996</v>
          </cell>
        </row>
        <row r="242">
          <cell r="B242" t="str">
            <v>OFICIAL BOLLAND</v>
          </cell>
          <cell r="C242">
            <v>43405</v>
          </cell>
          <cell r="D242" t="str">
            <v>Zona 1</v>
          </cell>
          <cell r="E242">
            <v>88.03</v>
          </cell>
          <cell r="G242">
            <v>111.05</v>
          </cell>
          <cell r="H242">
            <v>292.45999999999998</v>
          </cell>
          <cell r="J242">
            <v>369.39</v>
          </cell>
          <cell r="K242">
            <v>5226.6499999999996</v>
          </cell>
        </row>
        <row r="243">
          <cell r="B243" t="str">
            <v>OFICIAL ESPECIALIZADO</v>
          </cell>
          <cell r="C243">
            <v>43405</v>
          </cell>
          <cell r="D243" t="str">
            <v>Zona 1</v>
          </cell>
          <cell r="E243">
            <v>88.03</v>
          </cell>
          <cell r="G243">
            <v>111.05</v>
          </cell>
          <cell r="H243">
            <v>292.45999999999998</v>
          </cell>
          <cell r="J243">
            <v>369.39</v>
          </cell>
          <cell r="K243">
            <v>5226.6499999999996</v>
          </cell>
        </row>
        <row r="244">
          <cell r="B244" t="str">
            <v>SERENO</v>
          </cell>
          <cell r="C244">
            <v>43405</v>
          </cell>
          <cell r="D244" t="str">
            <v>Zona 1</v>
          </cell>
          <cell r="E244">
            <v>11576.52</v>
          </cell>
          <cell r="G244">
            <v>111.05</v>
          </cell>
          <cell r="H244">
            <v>292.45999999999998</v>
          </cell>
          <cell r="J244">
            <v>369.39</v>
          </cell>
          <cell r="K244">
            <v>5226.6499999999996</v>
          </cell>
        </row>
        <row r="245">
          <cell r="B245" t="str">
            <v>AYUDANTE</v>
          </cell>
          <cell r="C245">
            <v>43405</v>
          </cell>
          <cell r="D245" t="str">
            <v>Zona 2</v>
          </cell>
          <cell r="E245">
            <v>63.59</v>
          </cell>
          <cell r="F245">
            <v>10.81</v>
          </cell>
          <cell r="G245">
            <v>124.58</v>
          </cell>
          <cell r="H245">
            <v>292.45999999999998</v>
          </cell>
          <cell r="I245">
            <v>121.86</v>
          </cell>
          <cell r="J245">
            <v>369.39</v>
          </cell>
          <cell r="K245">
            <v>5226.6499999999996</v>
          </cell>
        </row>
        <row r="246">
          <cell r="B246" t="str">
            <v>MEDIO OFICIAL</v>
          </cell>
          <cell r="C246">
            <v>43405</v>
          </cell>
          <cell r="D246" t="str">
            <v>Zona 2</v>
          </cell>
          <cell r="E246">
            <v>69.12</v>
          </cell>
          <cell r="F246">
            <v>11.75</v>
          </cell>
          <cell r="G246">
            <v>124.58</v>
          </cell>
          <cell r="H246">
            <v>292.45999999999998</v>
          </cell>
          <cell r="I246">
            <v>121.86</v>
          </cell>
          <cell r="J246">
            <v>369.39</v>
          </cell>
          <cell r="K246">
            <v>5226.6499999999996</v>
          </cell>
        </row>
        <row r="247">
          <cell r="B247" t="str">
            <v>OFICIAL</v>
          </cell>
          <cell r="C247">
            <v>43405</v>
          </cell>
          <cell r="D247" t="str">
            <v>Zona 2</v>
          </cell>
          <cell r="E247">
            <v>74.959999999999994</v>
          </cell>
          <cell r="F247">
            <v>12.75</v>
          </cell>
          <cell r="G247">
            <v>124.58</v>
          </cell>
          <cell r="H247">
            <v>292.45999999999998</v>
          </cell>
          <cell r="I247">
            <v>121.86</v>
          </cell>
          <cell r="J247">
            <v>369.39</v>
          </cell>
          <cell r="K247">
            <v>5226.6499999999996</v>
          </cell>
        </row>
        <row r="248">
          <cell r="B248" t="str">
            <v>OFICIAL BOLLAND</v>
          </cell>
          <cell r="C248">
            <v>43405</v>
          </cell>
          <cell r="D248" t="str">
            <v>Zona 2</v>
          </cell>
          <cell r="E248">
            <v>88.03</v>
          </cell>
          <cell r="F248">
            <v>14.97</v>
          </cell>
          <cell r="G248">
            <v>124.58</v>
          </cell>
          <cell r="H248">
            <v>292.45999999999998</v>
          </cell>
          <cell r="I248">
            <v>121.86</v>
          </cell>
          <cell r="J248">
            <v>369.39</v>
          </cell>
          <cell r="K248">
            <v>5226.6499999999996</v>
          </cell>
        </row>
        <row r="249">
          <cell r="B249" t="str">
            <v>OFICIAL ESPECIALIZADO</v>
          </cell>
          <cell r="C249">
            <v>43405</v>
          </cell>
          <cell r="D249" t="str">
            <v>Zona 2</v>
          </cell>
          <cell r="E249">
            <v>88.03</v>
          </cell>
          <cell r="F249">
            <v>14.97</v>
          </cell>
          <cell r="G249">
            <v>124.58</v>
          </cell>
          <cell r="H249">
            <v>292.45999999999998</v>
          </cell>
          <cell r="I249">
            <v>121.86</v>
          </cell>
          <cell r="J249">
            <v>369.39</v>
          </cell>
          <cell r="K249">
            <v>5226.6499999999996</v>
          </cell>
        </row>
        <row r="250">
          <cell r="B250" t="str">
            <v>SERENO</v>
          </cell>
          <cell r="C250">
            <v>43405</v>
          </cell>
          <cell r="D250" t="str">
            <v>Zona 2</v>
          </cell>
          <cell r="E250">
            <v>11576.52</v>
          </cell>
          <cell r="F250">
            <v>1968.03</v>
          </cell>
          <cell r="G250">
            <v>124.58</v>
          </cell>
          <cell r="H250">
            <v>292.45999999999998</v>
          </cell>
          <cell r="I250">
            <v>121.86</v>
          </cell>
          <cell r="J250">
            <v>369.39</v>
          </cell>
          <cell r="K250">
            <v>5226.6499999999996</v>
          </cell>
        </row>
        <row r="251">
          <cell r="B251" t="str">
            <v>AYUDANTE</v>
          </cell>
          <cell r="C251">
            <v>43405</v>
          </cell>
          <cell r="D251" t="str">
            <v>Zona 3</v>
          </cell>
          <cell r="E251">
            <v>63.59</v>
          </cell>
          <cell r="F251">
            <v>52.15</v>
          </cell>
          <cell r="G251">
            <v>124.58</v>
          </cell>
          <cell r="H251">
            <v>292.45999999999998</v>
          </cell>
          <cell r="I251">
            <v>121.86</v>
          </cell>
          <cell r="J251">
            <v>522.69000000000005</v>
          </cell>
          <cell r="K251">
            <v>5226.6499999999996</v>
          </cell>
        </row>
        <row r="252">
          <cell r="B252" t="str">
            <v>MEDIO OFICIAL</v>
          </cell>
          <cell r="C252">
            <v>43405</v>
          </cell>
          <cell r="D252" t="str">
            <v>Zona 3</v>
          </cell>
          <cell r="E252">
            <v>69.12</v>
          </cell>
          <cell r="F252">
            <v>56.65</v>
          </cell>
          <cell r="G252">
            <v>124.58</v>
          </cell>
          <cell r="H252">
            <v>292.45999999999998</v>
          </cell>
          <cell r="I252">
            <v>121.86</v>
          </cell>
          <cell r="J252">
            <v>522.69000000000005</v>
          </cell>
          <cell r="K252">
            <v>5226.6499999999996</v>
          </cell>
        </row>
        <row r="253">
          <cell r="B253" t="str">
            <v>OFICIAL</v>
          </cell>
          <cell r="C253">
            <v>43405</v>
          </cell>
          <cell r="D253" t="str">
            <v>Zona 3</v>
          </cell>
          <cell r="E253">
            <v>74.959999999999994</v>
          </cell>
          <cell r="F253">
            <v>61.47</v>
          </cell>
          <cell r="G253">
            <v>124.58</v>
          </cell>
          <cell r="H253">
            <v>292.45999999999998</v>
          </cell>
          <cell r="I253">
            <v>121.86</v>
          </cell>
          <cell r="J253">
            <v>522.69000000000005</v>
          </cell>
          <cell r="K253">
            <v>5226.6499999999996</v>
          </cell>
        </row>
        <row r="254">
          <cell r="B254" t="str">
            <v>OFICIAL BOLLAND</v>
          </cell>
          <cell r="C254">
            <v>43405</v>
          </cell>
          <cell r="D254" t="str">
            <v>Zona 3</v>
          </cell>
          <cell r="E254">
            <v>88.03</v>
          </cell>
          <cell r="F254">
            <v>72.19</v>
          </cell>
          <cell r="G254">
            <v>124.58</v>
          </cell>
          <cell r="H254">
            <v>292.45999999999998</v>
          </cell>
          <cell r="I254">
            <v>121.86</v>
          </cell>
          <cell r="J254">
            <v>522.69000000000005</v>
          </cell>
          <cell r="K254">
            <v>5226.6499999999996</v>
          </cell>
        </row>
        <row r="255">
          <cell r="B255" t="str">
            <v>OFICIAL ESPECIALIZADO</v>
          </cell>
          <cell r="C255">
            <v>43405</v>
          </cell>
          <cell r="D255" t="str">
            <v>Zona 3</v>
          </cell>
          <cell r="E255">
            <v>88.03</v>
          </cell>
          <cell r="F255">
            <v>72.19</v>
          </cell>
          <cell r="G255">
            <v>124.58</v>
          </cell>
          <cell r="H255">
            <v>292.45999999999998</v>
          </cell>
          <cell r="I255">
            <v>121.86</v>
          </cell>
          <cell r="J255">
            <v>522.69000000000005</v>
          </cell>
          <cell r="K255">
            <v>5226.6499999999996</v>
          </cell>
        </row>
        <row r="256">
          <cell r="B256" t="str">
            <v>SERENO</v>
          </cell>
          <cell r="C256">
            <v>43405</v>
          </cell>
          <cell r="D256" t="str">
            <v>Zona 3</v>
          </cell>
          <cell r="E256">
            <v>11576.52</v>
          </cell>
          <cell r="F256">
            <v>9492.77</v>
          </cell>
          <cell r="G256">
            <v>124.58</v>
          </cell>
          <cell r="H256">
            <v>292.45999999999998</v>
          </cell>
          <cell r="I256">
            <v>121.86</v>
          </cell>
          <cell r="J256">
            <v>522.69000000000005</v>
          </cell>
          <cell r="K256">
            <v>5226.6499999999996</v>
          </cell>
        </row>
        <row r="257">
          <cell r="B257" t="str">
            <v>AYUDANTE</v>
          </cell>
          <cell r="C257">
            <v>43405</v>
          </cell>
          <cell r="D257" t="str">
            <v>Zona 4</v>
          </cell>
          <cell r="E257">
            <v>63.59</v>
          </cell>
          <cell r="F257">
            <v>63.59</v>
          </cell>
          <cell r="G257">
            <v>124.58</v>
          </cell>
          <cell r="H257">
            <v>292.45999999999998</v>
          </cell>
          <cell r="I257">
            <v>121.86</v>
          </cell>
          <cell r="J257">
            <v>440.4</v>
          </cell>
          <cell r="K257">
            <v>5226.6499999999996</v>
          </cell>
        </row>
        <row r="258">
          <cell r="B258" t="str">
            <v>MEDIO OFICIAL</v>
          </cell>
          <cell r="C258">
            <v>43405</v>
          </cell>
          <cell r="D258" t="str">
            <v>Zona 4</v>
          </cell>
          <cell r="E258">
            <v>69.12</v>
          </cell>
          <cell r="F258">
            <v>69.12</v>
          </cell>
          <cell r="G258">
            <v>124.58</v>
          </cell>
          <cell r="H258">
            <v>292.45999999999998</v>
          </cell>
          <cell r="I258">
            <v>121.86</v>
          </cell>
          <cell r="J258">
            <v>440.4</v>
          </cell>
          <cell r="K258">
            <v>5226.6499999999996</v>
          </cell>
        </row>
        <row r="259">
          <cell r="B259" t="str">
            <v>OFICIAL</v>
          </cell>
          <cell r="C259">
            <v>43405</v>
          </cell>
          <cell r="D259" t="str">
            <v>Zona 4</v>
          </cell>
          <cell r="E259">
            <v>74.959999999999994</v>
          </cell>
          <cell r="F259">
            <v>74.959999999999994</v>
          </cell>
          <cell r="G259">
            <v>124.58</v>
          </cell>
          <cell r="H259">
            <v>292.45999999999998</v>
          </cell>
          <cell r="I259">
            <v>121.86</v>
          </cell>
          <cell r="J259">
            <v>440.4</v>
          </cell>
          <cell r="K259">
            <v>5226.6499999999996</v>
          </cell>
        </row>
        <row r="260">
          <cell r="B260" t="str">
            <v>OFICIAL BOLLAND</v>
          </cell>
          <cell r="C260">
            <v>43405</v>
          </cell>
          <cell r="D260" t="str">
            <v>Zona 4</v>
          </cell>
          <cell r="E260">
            <v>88.03</v>
          </cell>
          <cell r="F260">
            <v>88.03</v>
          </cell>
          <cell r="G260">
            <v>124.58</v>
          </cell>
          <cell r="H260">
            <v>292.45999999999998</v>
          </cell>
          <cell r="I260">
            <v>121.86</v>
          </cell>
          <cell r="J260">
            <v>440.4</v>
          </cell>
          <cell r="K260">
            <v>5226.6499999999996</v>
          </cell>
        </row>
        <row r="261">
          <cell r="B261" t="str">
            <v>OFICIAL ESPECIALIZADO</v>
          </cell>
          <cell r="C261">
            <v>43405</v>
          </cell>
          <cell r="D261" t="str">
            <v>Zona 4</v>
          </cell>
          <cell r="E261">
            <v>88.03</v>
          </cell>
          <cell r="F261">
            <v>88.03</v>
          </cell>
          <cell r="G261">
            <v>124.58</v>
          </cell>
          <cell r="H261">
            <v>292.45999999999998</v>
          </cell>
          <cell r="I261">
            <v>121.86</v>
          </cell>
          <cell r="J261">
            <v>440.4</v>
          </cell>
          <cell r="K261">
            <v>5226.6499999999996</v>
          </cell>
        </row>
        <row r="262">
          <cell r="B262" t="str">
            <v>SERENO</v>
          </cell>
          <cell r="C262">
            <v>43405</v>
          </cell>
          <cell r="D262" t="str">
            <v>Zona 4</v>
          </cell>
          <cell r="E262">
            <v>11576.52</v>
          </cell>
          <cell r="F262">
            <v>11576.52</v>
          </cell>
          <cell r="G262">
            <v>124.58</v>
          </cell>
          <cell r="H262">
            <v>292.45999999999998</v>
          </cell>
          <cell r="I262">
            <v>121.86</v>
          </cell>
          <cell r="J262">
            <v>440.4</v>
          </cell>
          <cell r="K262">
            <v>5226.6499999999996</v>
          </cell>
        </row>
      </sheetData>
      <sheetData sheetId="7">
        <row r="6">
          <cell r="B6">
            <v>42917</v>
          </cell>
          <cell r="C6">
            <v>43009</v>
          </cell>
          <cell r="D6">
            <v>43191</v>
          </cell>
          <cell r="E6">
            <v>43282</v>
          </cell>
          <cell r="F6">
            <v>43374</v>
          </cell>
          <cell r="G6">
            <v>43405</v>
          </cell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>
            <v>336</v>
          </cell>
          <cell r="F7">
            <v>359</v>
          </cell>
          <cell r="G7">
            <v>389</v>
          </cell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>
            <v>1846</v>
          </cell>
          <cell r="F8">
            <v>1846</v>
          </cell>
          <cell r="G8">
            <v>1846</v>
          </cell>
        </row>
      </sheetData>
      <sheetData sheetId="8" refreshError="1"/>
      <sheetData sheetId="9">
        <row r="5">
          <cell r="B5" t="str">
            <v>Seleccionar Jurisdicción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G"/>
      <sheetName val="Cotizaciones"/>
      <sheetName val="Afes"/>
      <sheetName val="Datos Generales"/>
      <sheetName val="Budget"/>
      <sheetName val="Base"/>
      <sheetName val="Resumen"/>
      <sheetName val="Drilling"/>
      <sheetName val="Completion"/>
      <sheetName val="Production Well Equipment"/>
      <sheetName val="Workover Oil-Gas"/>
      <sheetName val="Conversions &amp; Sel. Injection"/>
      <sheetName val="Plants"/>
      <sheetName val="Pipeline Oil-Gas"/>
      <sheetName val="Hardware &amp; Software"/>
      <sheetName val="Studies"/>
      <sheetName val="Testing"/>
      <sheetName val="Enviroment"/>
      <sheetName val="Water Disposal"/>
      <sheetName val="Infraestructure"/>
      <sheetName val="Oil &amp; Gas Line Repair"/>
      <sheetName val="Studies(2)"/>
      <sheetName val="ANALISIS DE CORONAS"/>
      <sheetName val="MEDIOAMBIENTE"/>
      <sheetName val="OLEOD-GAS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mensual de producción"/>
      <sheetName val="entregas de petróleo y gas"/>
      <sheetName val="recuperación secundaria"/>
      <sheetName val="planta de gas"/>
      <sheetName val="producción por yac-bloques"/>
      <sheetName val="prod. de fluidos-oil"/>
      <sheetName val="prod. de fluidos-gas"/>
      <sheetName val="estadistica de est. de pozos"/>
      <sheetName val="estados de pozos"/>
      <sheetName val="estadistica de inyección"/>
      <sheetName val="estadistica de iny. sumideros"/>
      <sheetName val="estado de pozos secundaria"/>
      <sheetName val="Resumen 1"/>
      <sheetName val="Resumen 2"/>
      <sheetName val="Resumen 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RO"/>
      <sheetName val="Errores"/>
      <sheetName val="PD"/>
      <sheetName val="PND"/>
      <sheetName val="Template"/>
      <sheetName val="PR"/>
      <sheetName val="PO"/>
      <sheetName val="EXP"/>
      <sheetName val="TOTAL"/>
      <sheetName val="MAXIMO"/>
      <sheetName val="Datos"/>
      <sheetName val="Opciones Multip"/>
    </sheetNames>
    <sheetDataSet>
      <sheetData sheetId="0" refreshError="1">
        <row r="6">
          <cell r="C6">
            <v>2001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port"/>
      <sheetName val="API"/>
      <sheetName val="UIB"/>
    </sheetNames>
    <sheetDataSet>
      <sheetData sheetId="0" refreshError="1">
        <row r="3">
          <cell r="R3" t="str">
            <v>1 1/8"</v>
          </cell>
          <cell r="S3">
            <v>1.125</v>
          </cell>
          <cell r="T3">
            <v>0.99401955054989544</v>
          </cell>
          <cell r="U3">
            <v>3.72</v>
          </cell>
          <cell r="AF3">
            <v>3.2808398950100002</v>
          </cell>
        </row>
        <row r="4">
          <cell r="R4" t="str">
            <v>1"</v>
          </cell>
          <cell r="S4">
            <v>1</v>
          </cell>
          <cell r="T4">
            <v>0.78539816339744828</v>
          </cell>
          <cell r="U4">
            <v>2.89</v>
          </cell>
          <cell r="AF4">
            <v>3.6127291999999998E-2</v>
          </cell>
        </row>
        <row r="5">
          <cell r="H5" t="str">
            <v>M-912D-305-192</v>
          </cell>
          <cell r="J5" t="str">
            <v>192</v>
          </cell>
          <cell r="K5" t="str">
            <v>8 1/2</v>
          </cell>
          <cell r="L5">
            <v>8.5</v>
          </cell>
          <cell r="R5" t="str">
            <v>7/8"</v>
          </cell>
          <cell r="S5">
            <v>0.875</v>
          </cell>
          <cell r="T5">
            <v>0.6013204688511713</v>
          </cell>
          <cell r="U5">
            <v>2.1907999999999999</v>
          </cell>
          <cell r="AF5">
            <v>2.2046226199999999</v>
          </cell>
        </row>
        <row r="6">
          <cell r="R6" t="str">
            <v>3/4"</v>
          </cell>
          <cell r="S6">
            <v>0.75</v>
          </cell>
          <cell r="T6">
            <v>0.44178646691106466</v>
          </cell>
          <cell r="U6">
            <v>1.6255999999999999</v>
          </cell>
        </row>
        <row r="7">
          <cell r="D7" t="str">
            <v>2 1/2"</v>
          </cell>
          <cell r="E7">
            <v>250</v>
          </cell>
          <cell r="H7">
            <v>50</v>
          </cell>
        </row>
        <row r="9">
          <cell r="D9">
            <v>600</v>
          </cell>
          <cell r="H9">
            <v>28.8</v>
          </cell>
          <cell r="K9">
            <v>1400</v>
          </cell>
        </row>
        <row r="11">
          <cell r="D11">
            <v>600</v>
          </cell>
        </row>
        <row r="13">
          <cell r="D13">
            <v>120</v>
          </cell>
          <cell r="I13" t="str">
            <v>86-250</v>
          </cell>
          <cell r="J13" t="str">
            <v>condición 2</v>
          </cell>
          <cell r="K13" t="str">
            <v>D</v>
          </cell>
        </row>
        <row r="14">
          <cell r="J14">
            <v>0.8</v>
          </cell>
          <cell r="K14">
            <v>115000</v>
          </cell>
        </row>
        <row r="15">
          <cell r="D15">
            <v>0.9</v>
          </cell>
        </row>
        <row r="16">
          <cell r="H16">
            <v>10</v>
          </cell>
          <cell r="K16">
            <v>25</v>
          </cell>
        </row>
        <row r="17">
          <cell r="D17">
            <v>0.85</v>
          </cell>
        </row>
        <row r="19">
          <cell r="D19">
            <v>1.1499999999999999</v>
          </cell>
        </row>
      </sheetData>
      <sheetData sheetId="1" refreshError="1"/>
      <sheetData sheetId="2" refreshError="1">
        <row r="2">
          <cell r="A2" t="str">
            <v>86-100</v>
          </cell>
          <cell r="B2">
            <v>1</v>
          </cell>
          <cell r="C2">
            <v>2.0579999999999998</v>
          </cell>
          <cell r="D2">
            <v>7.4199999999999995E-7</v>
          </cell>
          <cell r="E2">
            <v>1.151</v>
          </cell>
          <cell r="F2" t="str">
            <v>1"</v>
          </cell>
          <cell r="G2" t="str">
            <v>7/8"</v>
          </cell>
          <cell r="H2" t="str">
            <v>3/4"</v>
          </cell>
          <cell r="J2">
            <v>0.22599999606609344</v>
          </cell>
          <cell r="K2">
            <v>0.23000000417232513</v>
          </cell>
          <cell r="L2">
            <v>0.5429999828338623</v>
          </cell>
          <cell r="M2">
            <v>0</v>
          </cell>
        </row>
        <row r="3">
          <cell r="A3" t="str">
            <v>86-125</v>
          </cell>
          <cell r="B3">
            <v>1.25</v>
          </cell>
          <cell r="C3">
            <v>2.0870000000000002</v>
          </cell>
          <cell r="D3">
            <v>7.3200000000000004E-7</v>
          </cell>
          <cell r="E3">
            <v>1.1559999999999999</v>
          </cell>
          <cell r="F3" t="str">
            <v>1"</v>
          </cell>
          <cell r="G3" t="str">
            <v>7/8"</v>
          </cell>
          <cell r="H3" t="str">
            <v>3/4"</v>
          </cell>
          <cell r="J3">
            <v>0.24300000071525574</v>
          </cell>
          <cell r="K3">
            <v>0.24500000476837158</v>
          </cell>
          <cell r="L3">
            <v>0.51200002431869507</v>
          </cell>
          <cell r="M3">
            <v>0</v>
          </cell>
        </row>
        <row r="4">
          <cell r="A4" t="str">
            <v>86-150</v>
          </cell>
          <cell r="B4">
            <v>1.5</v>
          </cell>
          <cell r="C4">
            <v>2.133</v>
          </cell>
          <cell r="D4">
            <v>7.1699999999999997E-7</v>
          </cell>
          <cell r="E4">
            <v>1.1619999999999999</v>
          </cell>
          <cell r="F4" t="str">
            <v>1"</v>
          </cell>
          <cell r="G4" t="str">
            <v>7/8"</v>
          </cell>
          <cell r="H4" t="str">
            <v>3/4"</v>
          </cell>
          <cell r="J4">
            <v>0.26800000667572021</v>
          </cell>
          <cell r="K4">
            <v>0.27000001072883606</v>
          </cell>
          <cell r="L4">
            <v>0.46299999952316284</v>
          </cell>
          <cell r="M4">
            <v>0</v>
          </cell>
        </row>
        <row r="5">
          <cell r="A5" t="str">
            <v>86-175</v>
          </cell>
          <cell r="B5">
            <v>1.75</v>
          </cell>
          <cell r="C5">
            <v>2.1850000000000001</v>
          </cell>
          <cell r="D5">
            <v>6.6899999999999997E-7</v>
          </cell>
          <cell r="E5">
            <v>1.1639999999999999</v>
          </cell>
          <cell r="F5" t="str">
            <v>1"</v>
          </cell>
          <cell r="G5" t="str">
            <v>7/8"</v>
          </cell>
          <cell r="H5" t="str">
            <v>3/4"</v>
          </cell>
          <cell r="J5">
            <v>0.29399999976158142</v>
          </cell>
          <cell r="K5">
            <v>0.30000001192092896</v>
          </cell>
          <cell r="L5">
            <v>0.40599998831748962</v>
          </cell>
          <cell r="M5">
            <v>0</v>
          </cell>
        </row>
        <row r="6">
          <cell r="A6" t="str">
            <v>86-200</v>
          </cell>
          <cell r="B6">
            <v>2</v>
          </cell>
          <cell r="C6">
            <v>2.2469999999999999</v>
          </cell>
          <cell r="D6">
            <v>6.7899999999999998E-7</v>
          </cell>
          <cell r="E6">
            <v>1.161</v>
          </cell>
          <cell r="F6" t="str">
            <v>1"</v>
          </cell>
          <cell r="G6" t="str">
            <v>7/8"</v>
          </cell>
          <cell r="H6" t="str">
            <v>3/4"</v>
          </cell>
          <cell r="J6">
            <v>0.32800000905990601</v>
          </cell>
          <cell r="K6">
            <v>0.33199998736381531</v>
          </cell>
          <cell r="L6">
            <v>0.33899998664855957</v>
          </cell>
          <cell r="M6">
            <v>0</v>
          </cell>
        </row>
        <row r="7">
          <cell r="A7" t="str">
            <v>86-225</v>
          </cell>
          <cell r="B7">
            <v>2.25</v>
          </cell>
          <cell r="C7">
            <v>2.3149999999999999</v>
          </cell>
          <cell r="D7">
            <v>6.5600000000000005E-7</v>
          </cell>
          <cell r="E7">
            <v>1.153</v>
          </cell>
          <cell r="F7" t="str">
            <v>1"</v>
          </cell>
          <cell r="G7" t="str">
            <v>7/8"</v>
          </cell>
          <cell r="H7" t="str">
            <v>3/4"</v>
          </cell>
          <cell r="J7">
            <v>0.36899998784065247</v>
          </cell>
          <cell r="K7">
            <v>0.36000001430511475</v>
          </cell>
          <cell r="L7">
            <v>0.27099999785423279</v>
          </cell>
          <cell r="M7">
            <v>0</v>
          </cell>
        </row>
        <row r="8">
          <cell r="A8" t="str">
            <v>86-250</v>
          </cell>
          <cell r="B8">
            <v>2.5</v>
          </cell>
          <cell r="C8">
            <v>2.3849999999999998</v>
          </cell>
          <cell r="D8">
            <v>6.3300000000000002E-7</v>
          </cell>
          <cell r="E8">
            <v>1.1379999999999999</v>
          </cell>
          <cell r="F8" t="str">
            <v>1"</v>
          </cell>
          <cell r="G8" t="str">
            <v>7/8"</v>
          </cell>
          <cell r="H8" t="str">
            <v>3/4"</v>
          </cell>
          <cell r="J8">
            <v>0.40599998831748962</v>
          </cell>
          <cell r="K8">
            <v>0.3970000147819519</v>
          </cell>
          <cell r="L8">
            <v>0.19699999690055847</v>
          </cell>
          <cell r="M8">
            <v>0</v>
          </cell>
        </row>
        <row r="9">
          <cell r="A9" t="str">
            <v>86-275</v>
          </cell>
          <cell r="B9">
            <v>2.75</v>
          </cell>
          <cell r="C9">
            <v>2.4550000000000001</v>
          </cell>
          <cell r="D9">
            <v>6.0999999999999998E-7</v>
          </cell>
          <cell r="E9">
            <v>1.119</v>
          </cell>
          <cell r="F9" t="str">
            <v>1"</v>
          </cell>
          <cell r="G9" t="str">
            <v>7/8"</v>
          </cell>
          <cell r="H9" t="str">
            <v>3/4"</v>
          </cell>
          <cell r="J9">
            <v>0.44499999284744263</v>
          </cell>
          <cell r="K9">
            <v>0.43299999833106995</v>
          </cell>
          <cell r="L9">
            <v>0.12200000137090683</v>
          </cell>
          <cell r="M9">
            <v>0</v>
          </cell>
        </row>
        <row r="10">
          <cell r="A10" t="str">
            <v>87-100</v>
          </cell>
          <cell r="B10">
            <v>1</v>
          </cell>
          <cell r="C10">
            <v>2.39</v>
          </cell>
          <cell r="D10">
            <v>6.1200000000000003E-7</v>
          </cell>
          <cell r="E10">
            <v>1.0549999999999999</v>
          </cell>
          <cell r="F10" t="str">
            <v>1"</v>
          </cell>
          <cell r="G10" t="str">
            <v>7/8"</v>
          </cell>
          <cell r="J10">
            <v>0.24300000071525574</v>
          </cell>
          <cell r="K10">
            <v>0.75700002908706665</v>
          </cell>
          <cell r="L10">
            <v>0</v>
          </cell>
          <cell r="M10">
            <v>0</v>
          </cell>
        </row>
        <row r="11">
          <cell r="A11" t="str">
            <v>87-125</v>
          </cell>
          <cell r="B11">
            <v>1.25</v>
          </cell>
          <cell r="C11">
            <v>2.399</v>
          </cell>
          <cell r="D11">
            <v>6.0999999999999998E-7</v>
          </cell>
          <cell r="E11">
            <v>1.0580000000000001</v>
          </cell>
          <cell r="F11" t="str">
            <v>1"</v>
          </cell>
          <cell r="G11" t="str">
            <v>7/8"</v>
          </cell>
          <cell r="J11">
            <v>0.25699999928474426</v>
          </cell>
          <cell r="K11">
            <v>0.74299997091293335</v>
          </cell>
          <cell r="L11">
            <v>0</v>
          </cell>
          <cell r="M11">
            <v>0</v>
          </cell>
        </row>
        <row r="12">
          <cell r="A12" t="str">
            <v>87-150</v>
          </cell>
          <cell r="B12">
            <v>1.5</v>
          </cell>
          <cell r="C12">
            <v>2.4129999999999998</v>
          </cell>
          <cell r="D12">
            <v>6.0699999999999997E-7</v>
          </cell>
          <cell r="E12">
            <v>1.0620000000000001</v>
          </cell>
          <cell r="F12" t="str">
            <v>1"</v>
          </cell>
          <cell r="G12" t="str">
            <v>7/8"</v>
          </cell>
          <cell r="J12">
            <v>0.27700001001358032</v>
          </cell>
          <cell r="K12">
            <v>0.72299998998641968</v>
          </cell>
          <cell r="L12">
            <v>0</v>
          </cell>
          <cell r="M12">
            <v>0</v>
          </cell>
        </row>
        <row r="13">
          <cell r="A13" t="str">
            <v>87-175</v>
          </cell>
          <cell r="B13">
            <v>1.75</v>
          </cell>
          <cell r="C13">
            <v>2.4300000000000002</v>
          </cell>
          <cell r="D13">
            <v>6.0299999999999999E-7</v>
          </cell>
          <cell r="E13">
            <v>1.0660000000000001</v>
          </cell>
          <cell r="F13" t="str">
            <v>1"</v>
          </cell>
          <cell r="G13" t="str">
            <v>7/8"</v>
          </cell>
          <cell r="J13">
            <v>0.30300000309944153</v>
          </cell>
          <cell r="K13">
            <v>0.69700002670288086</v>
          </cell>
          <cell r="L13">
            <v>0</v>
          </cell>
          <cell r="M13">
            <v>0</v>
          </cell>
        </row>
        <row r="14">
          <cell r="A14" t="str">
            <v>87-200</v>
          </cell>
          <cell r="B14">
            <v>2</v>
          </cell>
          <cell r="C14">
            <v>2.4500000000000002</v>
          </cell>
          <cell r="D14">
            <v>5.0800000000000005E-7</v>
          </cell>
          <cell r="E14">
            <v>1.071</v>
          </cell>
          <cell r="F14" t="str">
            <v>1"</v>
          </cell>
          <cell r="G14" t="str">
            <v>7/8"</v>
          </cell>
          <cell r="J14">
            <v>0.33199998736381531</v>
          </cell>
          <cell r="K14">
            <v>0.6679999828338623</v>
          </cell>
          <cell r="L14">
            <v>0</v>
          </cell>
          <cell r="M14">
            <v>0</v>
          </cell>
        </row>
        <row r="15">
          <cell r="A15" t="str">
            <v>87-225</v>
          </cell>
          <cell r="B15">
            <v>2.25</v>
          </cell>
          <cell r="C15">
            <v>2.472</v>
          </cell>
          <cell r="D15">
            <v>5.9400000000000005E-7</v>
          </cell>
          <cell r="E15">
            <v>1.075</v>
          </cell>
          <cell r="F15" t="str">
            <v>1"</v>
          </cell>
          <cell r="G15" t="str">
            <v>7/8"</v>
          </cell>
          <cell r="J15">
            <v>0.36399999260902405</v>
          </cell>
          <cell r="K15">
            <v>0.63599997758865356</v>
          </cell>
          <cell r="L15">
            <v>0</v>
          </cell>
          <cell r="M15">
            <v>0</v>
          </cell>
        </row>
        <row r="16">
          <cell r="A16" t="str">
            <v>87-250</v>
          </cell>
          <cell r="B16">
            <v>2.5</v>
          </cell>
          <cell r="C16">
            <v>2.496</v>
          </cell>
          <cell r="D16">
            <v>5.8800000000000002E-7</v>
          </cell>
          <cell r="E16">
            <v>1.079</v>
          </cell>
          <cell r="F16" t="str">
            <v>1"</v>
          </cell>
          <cell r="G16" t="str">
            <v>7/8"</v>
          </cell>
          <cell r="J16">
            <v>0.39899998903274536</v>
          </cell>
          <cell r="K16">
            <v>0.60100001096725464</v>
          </cell>
          <cell r="L16">
            <v>0</v>
          </cell>
          <cell r="M16">
            <v>0</v>
          </cell>
        </row>
        <row r="17">
          <cell r="A17" t="str">
            <v>87-275</v>
          </cell>
          <cell r="B17">
            <v>2.75</v>
          </cell>
          <cell r="C17">
            <v>2.5230000000000001</v>
          </cell>
          <cell r="D17">
            <v>5.82E-7</v>
          </cell>
          <cell r="E17">
            <v>1.0820000000000001</v>
          </cell>
          <cell r="F17" t="str">
            <v>1"</v>
          </cell>
          <cell r="G17" t="str">
            <v>7/8"</v>
          </cell>
          <cell r="J17">
            <v>0.43900001049041748</v>
          </cell>
          <cell r="K17">
            <v>0.56099998950958252</v>
          </cell>
          <cell r="L17">
            <v>0</v>
          </cell>
          <cell r="M17">
            <v>0</v>
          </cell>
        </row>
        <row r="18">
          <cell r="A18" t="str">
            <v>87-325</v>
          </cell>
          <cell r="B18">
            <v>3.25</v>
          </cell>
          <cell r="C18">
            <v>2.5750000000000002</v>
          </cell>
          <cell r="D18">
            <v>5.7000000000000005E-7</v>
          </cell>
          <cell r="E18">
            <v>1.0840000000000001</v>
          </cell>
          <cell r="F18" t="str">
            <v>1"</v>
          </cell>
          <cell r="G18" t="str">
            <v>7/8"</v>
          </cell>
          <cell r="J18">
            <v>0.51599997282028198</v>
          </cell>
          <cell r="K18">
            <v>0.48399999737739563</v>
          </cell>
          <cell r="L18">
            <v>0</v>
          </cell>
          <cell r="M18">
            <v>0</v>
          </cell>
        </row>
        <row r="19">
          <cell r="A19" t="str">
            <v>87-375</v>
          </cell>
          <cell r="B19">
            <v>3.75</v>
          </cell>
          <cell r="C19">
            <v>2.641</v>
          </cell>
          <cell r="D19">
            <v>5.5599999999999995E-7</v>
          </cell>
          <cell r="E19">
            <v>1.0780000000000001</v>
          </cell>
          <cell r="F19" t="str">
            <v>1"</v>
          </cell>
          <cell r="G19" t="str">
            <v>7/8"</v>
          </cell>
          <cell r="J19">
            <v>0.6119999885559082</v>
          </cell>
          <cell r="K19">
            <v>0.3880000114440918</v>
          </cell>
          <cell r="L19">
            <v>0</v>
          </cell>
          <cell r="M19">
            <v>0</v>
          </cell>
        </row>
        <row r="20">
          <cell r="A20" t="str">
            <v>87-475</v>
          </cell>
          <cell r="B20">
            <v>4.75</v>
          </cell>
          <cell r="C20">
            <v>2.7930000000000001</v>
          </cell>
          <cell r="D20">
            <v>5.2200000000000004E-7</v>
          </cell>
          <cell r="E20">
            <v>1.038</v>
          </cell>
          <cell r="F20" t="str">
            <v>1"</v>
          </cell>
          <cell r="G20" t="str">
            <v>7/8"</v>
          </cell>
          <cell r="J20">
            <v>0.83600002527236938</v>
          </cell>
          <cell r="K20">
            <v>0.164000004529953</v>
          </cell>
          <cell r="L20">
            <v>0</v>
          </cell>
          <cell r="M20">
            <v>0</v>
          </cell>
        </row>
        <row r="21">
          <cell r="A21" t="str">
            <v>88-xxx</v>
          </cell>
          <cell r="C21">
            <v>2.9039999999999999</v>
          </cell>
          <cell r="D21">
            <v>4.9699999999999996E-7</v>
          </cell>
          <cell r="E21">
            <v>1</v>
          </cell>
          <cell r="F21" t="str">
            <v>1"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96-100</v>
          </cell>
          <cell r="B22">
            <v>1</v>
          </cell>
          <cell r="C22">
            <v>2.3820000000000001</v>
          </cell>
          <cell r="D22">
            <v>6.7000000000000004E-7</v>
          </cell>
          <cell r="E22">
            <v>1.222</v>
          </cell>
          <cell r="F22" t="str">
            <v>1 1/8"</v>
          </cell>
          <cell r="G22" t="str">
            <v>1"</v>
          </cell>
          <cell r="H22" t="str">
            <v>7/8"</v>
          </cell>
          <cell r="I22" t="str">
            <v>3/4"</v>
          </cell>
          <cell r="J22">
            <v>0.19099999964237213</v>
          </cell>
          <cell r="K22">
            <v>0.19200000166893005</v>
          </cell>
          <cell r="L22">
            <v>0.19499999284744263</v>
          </cell>
          <cell r="M22">
            <v>0.42300000786781311</v>
          </cell>
        </row>
        <row r="23">
          <cell r="A23" t="str">
            <v>96-125</v>
          </cell>
          <cell r="B23">
            <v>1.25</v>
          </cell>
          <cell r="C23">
            <v>2.4350000000000001</v>
          </cell>
          <cell r="D23">
            <v>6.5499999999999998E-7</v>
          </cell>
          <cell r="E23">
            <v>1.224</v>
          </cell>
          <cell r="F23" t="str">
            <v>1 1/8"</v>
          </cell>
          <cell r="G23" t="str">
            <v>1"</v>
          </cell>
          <cell r="H23" t="str">
            <v>7/8"</v>
          </cell>
          <cell r="I23" t="str">
            <v>3/4"</v>
          </cell>
          <cell r="J23">
            <v>0.20499999821186066</v>
          </cell>
          <cell r="K23">
            <v>0.20499999821186066</v>
          </cell>
          <cell r="L23">
            <v>0.2070000022649765</v>
          </cell>
          <cell r="M23">
            <v>0.38299998641014099</v>
          </cell>
        </row>
        <row r="24">
          <cell r="A24" t="str">
            <v>96-150</v>
          </cell>
          <cell r="B24">
            <v>1.5</v>
          </cell>
          <cell r="C24">
            <v>2.5110000000000001</v>
          </cell>
          <cell r="D24">
            <v>6.3300000000000002E-7</v>
          </cell>
          <cell r="E24">
            <v>1.2230000000000001</v>
          </cell>
          <cell r="F24" t="str">
            <v>1 1/8"</v>
          </cell>
          <cell r="G24" t="str">
            <v>1"</v>
          </cell>
          <cell r="H24" t="str">
            <v>7/8"</v>
          </cell>
          <cell r="I24" t="str">
            <v>3/4"</v>
          </cell>
          <cell r="J24">
            <v>0.22400000691413879</v>
          </cell>
          <cell r="K24">
            <v>0.22499999403953552</v>
          </cell>
          <cell r="L24">
            <v>0.22800000011920929</v>
          </cell>
          <cell r="M24">
            <v>0.32300001382827759</v>
          </cell>
        </row>
        <row r="25">
          <cell r="A25" t="str">
            <v>96-175</v>
          </cell>
          <cell r="B25">
            <v>1.75</v>
          </cell>
          <cell r="C25">
            <v>2.6070000000000002</v>
          </cell>
          <cell r="D25">
            <v>6.06E-7</v>
          </cell>
          <cell r="E25">
            <v>1.2130000000000001</v>
          </cell>
          <cell r="F25" t="str">
            <v>1 1/8"</v>
          </cell>
          <cell r="G25" t="str">
            <v>1"</v>
          </cell>
          <cell r="H25" t="str">
            <v>7/8"</v>
          </cell>
          <cell r="I25" t="str">
            <v>3/4"</v>
          </cell>
          <cell r="J25">
            <v>0.24799999594688416</v>
          </cell>
          <cell r="K25">
            <v>0.25</v>
          </cell>
          <cell r="L25">
            <v>0.25099998712539673</v>
          </cell>
          <cell r="M25">
            <v>0.25099998712539673</v>
          </cell>
        </row>
        <row r="26">
          <cell r="A26" t="str">
            <v>96-200</v>
          </cell>
          <cell r="B26">
            <v>2</v>
          </cell>
          <cell r="C26">
            <v>2.7029999999999998</v>
          </cell>
          <cell r="D26">
            <v>5.7800000000000001E-7</v>
          </cell>
          <cell r="E26">
            <v>1.196</v>
          </cell>
          <cell r="F26" t="str">
            <v>1 1/8"</v>
          </cell>
          <cell r="G26" t="str">
            <v>1"</v>
          </cell>
          <cell r="H26" t="str">
            <v>7/8"</v>
          </cell>
          <cell r="I26" t="str">
            <v>3/4"</v>
          </cell>
          <cell r="J26">
            <v>0.27099999785423279</v>
          </cell>
          <cell r="K26">
            <v>0.27900001406669617</v>
          </cell>
          <cell r="L26">
            <v>0.27399998903274536</v>
          </cell>
          <cell r="M26">
            <v>0.17599999904632568</v>
          </cell>
        </row>
        <row r="27">
          <cell r="A27" t="str">
            <v>96-225</v>
          </cell>
          <cell r="B27">
            <v>2.25</v>
          </cell>
          <cell r="C27">
            <v>2.8</v>
          </cell>
          <cell r="D27">
            <v>5.4899999999999995E-7</v>
          </cell>
          <cell r="E27">
            <v>1.1719999999999999</v>
          </cell>
          <cell r="F27" t="str">
            <v>1 1/8"</v>
          </cell>
          <cell r="G27" t="str">
            <v>1"</v>
          </cell>
          <cell r="H27" t="str">
            <v>7/8"</v>
          </cell>
          <cell r="I27" t="str">
            <v>3/4"</v>
          </cell>
          <cell r="J27">
            <v>0.29600000381469727</v>
          </cell>
          <cell r="K27">
            <v>0.30700001120567322</v>
          </cell>
          <cell r="L27">
            <v>0.29800000786781311</v>
          </cell>
          <cell r="M27">
            <v>9.7999997437000275E-2</v>
          </cell>
        </row>
        <row r="28">
          <cell r="A28" t="str">
            <v>97-100</v>
          </cell>
          <cell r="B28">
            <v>1</v>
          </cell>
          <cell r="C28">
            <v>2.645</v>
          </cell>
          <cell r="D28">
            <v>5.68E-7</v>
          </cell>
          <cell r="E28">
            <v>1.1200000000000001</v>
          </cell>
          <cell r="F28" t="str">
            <v>1 1/8"</v>
          </cell>
          <cell r="G28" t="str">
            <v>1"</v>
          </cell>
          <cell r="H28" t="str">
            <v>7/8"</v>
          </cell>
          <cell r="J28">
            <v>0.19699999690055847</v>
          </cell>
          <cell r="K28">
            <v>0.20000000298023224</v>
          </cell>
          <cell r="L28">
            <v>0.6029999852180481</v>
          </cell>
          <cell r="M28">
            <v>0</v>
          </cell>
        </row>
        <row r="29">
          <cell r="A29" t="str">
            <v>97-125</v>
          </cell>
          <cell r="B29">
            <v>1.25</v>
          </cell>
          <cell r="C29">
            <v>2.67</v>
          </cell>
          <cell r="D29">
            <v>5.6300000000000005E-7</v>
          </cell>
          <cell r="E29">
            <v>1.1240000000000001</v>
          </cell>
          <cell r="F29" t="str">
            <v>1 1/8"</v>
          </cell>
          <cell r="G29" t="str">
            <v>1"</v>
          </cell>
          <cell r="H29" t="str">
            <v>7/8"</v>
          </cell>
          <cell r="J29">
            <v>0.20800000429153442</v>
          </cell>
          <cell r="K29">
            <v>0.21199999749660492</v>
          </cell>
          <cell r="L29">
            <v>0.57999998331069946</v>
          </cell>
          <cell r="M29">
            <v>0</v>
          </cell>
        </row>
        <row r="30">
          <cell r="A30" t="str">
            <v>97-150</v>
          </cell>
          <cell r="B30">
            <v>1.5</v>
          </cell>
          <cell r="C30">
            <v>2.7069999999999999</v>
          </cell>
          <cell r="D30">
            <v>5.5599999999999995E-7</v>
          </cell>
          <cell r="E30">
            <v>1.131</v>
          </cell>
          <cell r="F30" t="str">
            <v>1 1/8"</v>
          </cell>
          <cell r="G30" t="str">
            <v>1"</v>
          </cell>
          <cell r="H30" t="str">
            <v>7/8"</v>
          </cell>
          <cell r="J30">
            <v>0.22499999403953552</v>
          </cell>
          <cell r="K30">
            <v>0.23000000417232513</v>
          </cell>
          <cell r="L30">
            <v>0.54500001668930054</v>
          </cell>
          <cell r="M30">
            <v>0</v>
          </cell>
        </row>
        <row r="31">
          <cell r="A31" t="str">
            <v>97-175</v>
          </cell>
          <cell r="B31">
            <v>1.75</v>
          </cell>
          <cell r="C31">
            <v>2.7509999999999999</v>
          </cell>
          <cell r="D31">
            <v>5.4799999999999998E-7</v>
          </cell>
          <cell r="E31">
            <v>1.137</v>
          </cell>
          <cell r="F31" t="str">
            <v>1 1/8"</v>
          </cell>
          <cell r="G31" t="str">
            <v>1"</v>
          </cell>
          <cell r="H31" t="str">
            <v>7/8"</v>
          </cell>
          <cell r="J31">
            <v>0.24500000476837158</v>
          </cell>
          <cell r="K31">
            <v>0.25</v>
          </cell>
          <cell r="L31">
            <v>0.50599998235702515</v>
          </cell>
          <cell r="M31">
            <v>0</v>
          </cell>
        </row>
        <row r="32">
          <cell r="A32" t="str">
            <v>97-200</v>
          </cell>
          <cell r="B32">
            <v>2</v>
          </cell>
          <cell r="C32">
            <v>2.8010000000000002</v>
          </cell>
          <cell r="D32">
            <v>5.3799999999999997E-7</v>
          </cell>
          <cell r="E32">
            <v>1.141</v>
          </cell>
          <cell r="F32" t="str">
            <v>1 1/8"</v>
          </cell>
          <cell r="G32" t="str">
            <v>1"</v>
          </cell>
          <cell r="H32" t="str">
            <v>7/8"</v>
          </cell>
          <cell r="J32">
            <v>0.26800000667572021</v>
          </cell>
          <cell r="K32">
            <v>0.27399998903274536</v>
          </cell>
          <cell r="L32">
            <v>0.45800000429153442</v>
          </cell>
          <cell r="M32">
            <v>0</v>
          </cell>
        </row>
        <row r="33">
          <cell r="A33" t="str">
            <v>97-225</v>
          </cell>
          <cell r="B33">
            <v>2.25</v>
          </cell>
          <cell r="C33">
            <v>2.8559999999999999</v>
          </cell>
          <cell r="D33">
            <v>5.2799999999999996E-7</v>
          </cell>
          <cell r="E33">
            <v>1.143</v>
          </cell>
          <cell r="F33" t="str">
            <v>1 1/8"</v>
          </cell>
          <cell r="G33" t="str">
            <v>1"</v>
          </cell>
          <cell r="H33" t="str">
            <v>7/8"</v>
          </cell>
          <cell r="J33">
            <v>0.29399999976158142</v>
          </cell>
          <cell r="K33">
            <v>0.30199998617172241</v>
          </cell>
          <cell r="L33">
            <v>0.40400001406669617</v>
          </cell>
          <cell r="M33">
            <v>0</v>
          </cell>
        </row>
        <row r="34">
          <cell r="A34" t="str">
            <v>97-250</v>
          </cell>
          <cell r="B34">
            <v>2.5</v>
          </cell>
          <cell r="C34">
            <v>2.9209999999999998</v>
          </cell>
          <cell r="D34">
            <v>5.1500000000000005E-7</v>
          </cell>
          <cell r="E34">
            <v>1.141</v>
          </cell>
          <cell r="F34" t="str">
            <v>1 1/8"</v>
          </cell>
          <cell r="G34" t="str">
            <v>1"</v>
          </cell>
          <cell r="H34" t="str">
            <v>7/8"</v>
          </cell>
          <cell r="J34">
            <v>0.32499998807907104</v>
          </cell>
          <cell r="K34">
            <v>0.33100000023841858</v>
          </cell>
          <cell r="L34">
            <v>0.34400001168251038</v>
          </cell>
          <cell r="M34">
            <v>0</v>
          </cell>
        </row>
        <row r="35">
          <cell r="A35" t="str">
            <v>97-275</v>
          </cell>
          <cell r="B35">
            <v>2.75</v>
          </cell>
          <cell r="C35">
            <v>2.9889999999999999</v>
          </cell>
          <cell r="D35">
            <v>5.0299999999999999E-7</v>
          </cell>
          <cell r="E35">
            <v>1.135</v>
          </cell>
          <cell r="F35" t="str">
            <v>1 1/8"</v>
          </cell>
          <cell r="G35" t="str">
            <v>1"</v>
          </cell>
          <cell r="H35" t="str">
            <v>7/8"</v>
          </cell>
          <cell r="J35">
            <v>0.36100000143051147</v>
          </cell>
          <cell r="K35">
            <v>0.3529999852180481</v>
          </cell>
          <cell r="L35">
            <v>0.28600001335144043</v>
          </cell>
          <cell r="M35">
            <v>0</v>
          </cell>
        </row>
        <row r="36">
          <cell r="A36" t="str">
            <v>97-325</v>
          </cell>
          <cell r="B36">
            <v>3.25</v>
          </cell>
          <cell r="C36">
            <v>3.1320000000000001</v>
          </cell>
          <cell r="D36">
            <v>4.75E-7</v>
          </cell>
          <cell r="E36">
            <v>1.111</v>
          </cell>
          <cell r="F36" t="str">
            <v>1 1/8"</v>
          </cell>
          <cell r="G36" t="str">
            <v>1"</v>
          </cell>
          <cell r="H36" t="str">
            <v>7/8"</v>
          </cell>
          <cell r="J36">
            <v>0.42899999022483826</v>
          </cell>
          <cell r="K36">
            <v>0.41899999976158142</v>
          </cell>
          <cell r="L36">
            <v>0.15199999511241913</v>
          </cell>
          <cell r="M36">
            <v>0</v>
          </cell>
        </row>
        <row r="37">
          <cell r="A37" t="str">
            <v>98-100</v>
          </cell>
          <cell r="B37">
            <v>1</v>
          </cell>
          <cell r="C37">
            <v>3.0680000000000001</v>
          </cell>
          <cell r="D37">
            <v>4.75E-7</v>
          </cell>
          <cell r="E37">
            <v>1.0429999999999999</v>
          </cell>
          <cell r="F37" t="str">
            <v>1 1/8"</v>
          </cell>
          <cell r="G37" t="str">
            <v>1"</v>
          </cell>
          <cell r="J37">
            <v>0.21199999749660492</v>
          </cell>
          <cell r="K37">
            <v>0.78799998760223389</v>
          </cell>
          <cell r="L37">
            <v>0</v>
          </cell>
          <cell r="M37">
            <v>0</v>
          </cell>
        </row>
        <row r="38">
          <cell r="A38" t="str">
            <v>98-125</v>
          </cell>
          <cell r="B38">
            <v>1.25</v>
          </cell>
          <cell r="C38">
            <v>3.0760000000000001</v>
          </cell>
          <cell r="D38">
            <v>4.7399999999999998E-7</v>
          </cell>
          <cell r="E38">
            <v>1.0449999999999999</v>
          </cell>
          <cell r="F38" t="str">
            <v>1 1/8"</v>
          </cell>
          <cell r="G38" t="str">
            <v>1"</v>
          </cell>
          <cell r="J38">
            <v>0.22200000286102295</v>
          </cell>
          <cell r="K38">
            <v>0.77799999713897705</v>
          </cell>
          <cell r="L38">
            <v>0</v>
          </cell>
          <cell r="M38">
            <v>0</v>
          </cell>
        </row>
        <row r="39">
          <cell r="A39" t="str">
            <v>98-150</v>
          </cell>
          <cell r="B39">
            <v>1.5</v>
          </cell>
          <cell r="C39">
            <v>3.089</v>
          </cell>
          <cell r="D39">
            <v>4.7199999999999999E-7</v>
          </cell>
          <cell r="E39">
            <v>1.048</v>
          </cell>
          <cell r="F39" t="str">
            <v>1 1/8"</v>
          </cell>
          <cell r="G39" t="str">
            <v>1"</v>
          </cell>
          <cell r="J39">
            <v>0.23800000548362732</v>
          </cell>
          <cell r="K39">
            <v>0.76200002431869507</v>
          </cell>
          <cell r="L39">
            <v>0</v>
          </cell>
          <cell r="M39">
            <v>0</v>
          </cell>
        </row>
        <row r="40">
          <cell r="A40" t="str">
            <v>98-175</v>
          </cell>
          <cell r="B40">
            <v>1.75</v>
          </cell>
          <cell r="C40">
            <v>3.1030000000000002</v>
          </cell>
          <cell r="D40">
            <v>4.7E-7</v>
          </cell>
          <cell r="E40">
            <v>1.0509999999999999</v>
          </cell>
          <cell r="F40" t="str">
            <v>1 1/8"</v>
          </cell>
          <cell r="G40" t="str">
            <v>1"</v>
          </cell>
          <cell r="J40">
            <v>0.25699999928474426</v>
          </cell>
          <cell r="K40">
            <v>0.74299997091293335</v>
          </cell>
          <cell r="L40">
            <v>0</v>
          </cell>
          <cell r="M40">
            <v>0</v>
          </cell>
        </row>
        <row r="41">
          <cell r="A41" t="str">
            <v>98-200</v>
          </cell>
          <cell r="B41">
            <v>2</v>
          </cell>
          <cell r="C41">
            <v>3.1179999999999999</v>
          </cell>
          <cell r="D41">
            <v>4.6800000000000001E-7</v>
          </cell>
          <cell r="E41">
            <v>1.0549999999999999</v>
          </cell>
          <cell r="F41" t="str">
            <v>1 1/8"</v>
          </cell>
          <cell r="G41" t="str">
            <v>1"</v>
          </cell>
          <cell r="J41">
            <v>0.27700001001358032</v>
          </cell>
          <cell r="K41">
            <v>0.72299998998641968</v>
          </cell>
          <cell r="L41">
            <v>0</v>
          </cell>
          <cell r="M41">
            <v>0</v>
          </cell>
        </row>
        <row r="42">
          <cell r="A42" t="str">
            <v>98-225</v>
          </cell>
          <cell r="B42">
            <v>2.25</v>
          </cell>
          <cell r="C42">
            <v>3.137</v>
          </cell>
          <cell r="D42">
            <v>4.6499999999999999E-7</v>
          </cell>
          <cell r="E42">
            <v>1.0580000000000001</v>
          </cell>
          <cell r="F42" t="str">
            <v>1 1/8"</v>
          </cell>
          <cell r="G42" t="str">
            <v>1"</v>
          </cell>
          <cell r="J42">
            <v>0.30099999904632568</v>
          </cell>
          <cell r="K42">
            <v>0.69900000095367432</v>
          </cell>
          <cell r="L42">
            <v>0</v>
          </cell>
          <cell r="M42">
            <v>0</v>
          </cell>
        </row>
        <row r="43">
          <cell r="A43" t="str">
            <v>98-250</v>
          </cell>
          <cell r="B43">
            <v>2.5</v>
          </cell>
          <cell r="C43">
            <v>3.157</v>
          </cell>
          <cell r="D43">
            <v>4.63E-7</v>
          </cell>
          <cell r="E43">
            <v>1.0620000000000001</v>
          </cell>
          <cell r="F43" t="str">
            <v>1 1/8"</v>
          </cell>
          <cell r="G43" t="str">
            <v>1"</v>
          </cell>
          <cell r="J43">
            <v>0.32699999213218689</v>
          </cell>
          <cell r="K43">
            <v>0.67299997806549072</v>
          </cell>
          <cell r="L43">
            <v>0</v>
          </cell>
          <cell r="M43">
            <v>0</v>
          </cell>
        </row>
        <row r="44">
          <cell r="A44" t="str">
            <v>98-275</v>
          </cell>
          <cell r="B44">
            <v>2.75</v>
          </cell>
          <cell r="C44">
            <v>3.18</v>
          </cell>
          <cell r="D44">
            <v>4.5999999999999999E-7</v>
          </cell>
          <cell r="E44">
            <v>1.0660000000000001</v>
          </cell>
          <cell r="F44" t="str">
            <v>1 1/8"</v>
          </cell>
          <cell r="G44" t="str">
            <v>1"</v>
          </cell>
          <cell r="J44">
            <v>0.35600000619888306</v>
          </cell>
          <cell r="K44">
            <v>0.64399999380111694</v>
          </cell>
          <cell r="L44">
            <v>0</v>
          </cell>
          <cell r="M44">
            <v>0</v>
          </cell>
        </row>
        <row r="45">
          <cell r="A45" t="str">
            <v>98-325</v>
          </cell>
          <cell r="B45">
            <v>3.25</v>
          </cell>
          <cell r="C45">
            <v>3.2309999999999999</v>
          </cell>
          <cell r="D45">
            <v>4.5299999999999999E-7</v>
          </cell>
          <cell r="E45">
            <v>1.071</v>
          </cell>
          <cell r="F45" t="str">
            <v>1 1/8"</v>
          </cell>
          <cell r="G45" t="str">
            <v>1"</v>
          </cell>
          <cell r="J45">
            <v>0.42199999094009399</v>
          </cell>
          <cell r="K45">
            <v>0.57800000905990601</v>
          </cell>
          <cell r="L45">
            <v>0</v>
          </cell>
          <cell r="M45">
            <v>0</v>
          </cell>
        </row>
        <row r="46">
          <cell r="A46" t="str">
            <v>98-375</v>
          </cell>
          <cell r="B46">
            <v>3.75</v>
          </cell>
          <cell r="C46">
            <v>3.2890000000000001</v>
          </cell>
          <cell r="D46">
            <v>4.4499999999999997E-7</v>
          </cell>
          <cell r="E46">
            <v>1.0740000000000001</v>
          </cell>
          <cell r="F46" t="str">
            <v>1 1/8"</v>
          </cell>
          <cell r="G46" t="str">
            <v>1"</v>
          </cell>
          <cell r="J46">
            <v>0.49700000882148743</v>
          </cell>
          <cell r="K46">
            <v>0.50300002098083496</v>
          </cell>
          <cell r="L46">
            <v>0</v>
          </cell>
          <cell r="M46">
            <v>0</v>
          </cell>
        </row>
        <row r="47">
          <cell r="A47" t="str">
            <v>98-475</v>
          </cell>
          <cell r="B47">
            <v>4.75</v>
          </cell>
          <cell r="C47">
            <v>3.4119999999999999</v>
          </cell>
          <cell r="D47">
            <v>4.2800000000000002E-7</v>
          </cell>
          <cell r="E47">
            <v>1.0640000000000001</v>
          </cell>
          <cell r="F47" t="str">
            <v>1 1/8"</v>
          </cell>
          <cell r="G47" t="str">
            <v>1"</v>
          </cell>
          <cell r="J47">
            <v>0.65700000524520874</v>
          </cell>
          <cell r="K47">
            <v>0.34299999475479126</v>
          </cell>
          <cell r="L47">
            <v>0</v>
          </cell>
          <cell r="M47">
            <v>0</v>
          </cell>
        </row>
        <row r="48">
          <cell r="A48" t="str">
            <v>99-xxx</v>
          </cell>
          <cell r="C48">
            <v>3.6760000000000002</v>
          </cell>
          <cell r="D48">
            <v>3.9299999999999999E-7</v>
          </cell>
          <cell r="E48">
            <v>1</v>
          </cell>
          <cell r="F48" t="str">
            <v>1 1/8"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e global"/>
      <sheetName val="Informe Individual Nva Pol"/>
      <sheetName val="Netos  país"/>
      <sheetName val="Remun. Bruta Teorica"/>
      <sheetName val="Dic2001"/>
    </sheetNames>
    <sheetDataSet>
      <sheetData sheetId="0" refreshError="1"/>
      <sheetData sheetId="1"/>
      <sheetData sheetId="2">
        <row r="6">
          <cell r="A6" t="str">
            <v>LEGAJO</v>
          </cell>
        </row>
      </sheetData>
      <sheetData sheetId="3"/>
      <sheetData sheetId="4">
        <row r="12">
          <cell r="A12" t="str">
            <v>Legajo</v>
          </cell>
          <cell r="B12" t="str">
            <v>Apellido</v>
          </cell>
          <cell r="C12" t="str">
            <v>Nombres</v>
          </cell>
          <cell r="D12" t="str">
            <v>Remuneración Mensual</v>
          </cell>
          <cell r="E12" t="str">
            <v>Compensación Variable</v>
          </cell>
          <cell r="F12" t="str">
            <v>Comp.Var - Cantidad sueldos</v>
          </cell>
          <cell r="G12" t="str">
            <v>Adicional Personal</v>
          </cell>
          <cell r="H12" t="str">
            <v>Bienes y Servicios</v>
          </cell>
          <cell r="I12" t="str">
            <v>Ad. Tarea Superior</v>
          </cell>
        </row>
        <row r="13">
          <cell r="A13">
            <v>1008035725</v>
          </cell>
          <cell r="B13" t="str">
            <v>BIANCHETTI</v>
          </cell>
          <cell r="C13" t="str">
            <v>Miguel</v>
          </cell>
          <cell r="D13">
            <v>12766</v>
          </cell>
          <cell r="E13">
            <v>60587</v>
          </cell>
          <cell r="F13">
            <v>4.7459658467805106</v>
          </cell>
          <cell r="G13">
            <v>0</v>
          </cell>
          <cell r="H13">
            <v>0</v>
          </cell>
          <cell r="I13">
            <v>0</v>
          </cell>
        </row>
        <row r="14">
          <cell r="A14">
            <v>4006040386</v>
          </cell>
          <cell r="B14" t="str">
            <v>MARTINEZ</v>
          </cell>
          <cell r="C14" t="str">
            <v>Aníbal</v>
          </cell>
          <cell r="D14">
            <v>4500</v>
          </cell>
          <cell r="E14">
            <v>9000</v>
          </cell>
          <cell r="F14">
            <v>2</v>
          </cell>
          <cell r="G14">
            <v>0</v>
          </cell>
          <cell r="H14">
            <v>0</v>
          </cell>
          <cell r="I14">
            <v>0</v>
          </cell>
        </row>
        <row r="15">
          <cell r="A15">
            <v>4010941885</v>
          </cell>
          <cell r="B15" t="str">
            <v>DIPINTO CAFIERO</v>
          </cell>
          <cell r="C15" t="str">
            <v>Roberto</v>
          </cell>
          <cell r="D15">
            <v>8833</v>
          </cell>
          <cell r="E15">
            <v>65500</v>
          </cell>
          <cell r="F15">
            <v>7.6</v>
          </cell>
          <cell r="G15">
            <v>0</v>
          </cell>
          <cell r="H15">
            <v>0</v>
          </cell>
          <cell r="I15">
            <v>0</v>
          </cell>
        </row>
        <row r="16">
          <cell r="A16">
            <v>1013683522</v>
          </cell>
          <cell r="B16" t="str">
            <v>RAFFAELI</v>
          </cell>
          <cell r="C16" t="str">
            <v>Nestor</v>
          </cell>
          <cell r="D16">
            <v>7194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</row>
        <row r="17">
          <cell r="A17">
            <v>1018773480</v>
          </cell>
          <cell r="B17" t="str">
            <v>BENEDINI</v>
          </cell>
          <cell r="C17" t="str">
            <v>Adolfo</v>
          </cell>
          <cell r="D17">
            <v>4550</v>
          </cell>
          <cell r="E17">
            <v>13650</v>
          </cell>
          <cell r="F17">
            <v>3</v>
          </cell>
          <cell r="G17">
            <v>0</v>
          </cell>
          <cell r="H17">
            <v>0</v>
          </cell>
          <cell r="I17">
            <v>0</v>
          </cell>
        </row>
        <row r="18">
          <cell r="A18">
            <v>1006437773</v>
          </cell>
          <cell r="B18" t="str">
            <v>BARRERA</v>
          </cell>
          <cell r="C18" t="str">
            <v>Ramón</v>
          </cell>
          <cell r="D18">
            <v>4000</v>
          </cell>
          <cell r="E18">
            <v>12000</v>
          </cell>
          <cell r="F18">
            <v>3</v>
          </cell>
          <cell r="G18">
            <v>0</v>
          </cell>
          <cell r="H18">
            <v>0</v>
          </cell>
          <cell r="I18">
            <v>0</v>
          </cell>
        </row>
        <row r="19">
          <cell r="A19">
            <v>1012021076</v>
          </cell>
          <cell r="B19" t="str">
            <v>BENITO</v>
          </cell>
          <cell r="C19" t="str">
            <v>José</v>
          </cell>
          <cell r="D19">
            <v>4620</v>
          </cell>
          <cell r="E19">
            <v>13860</v>
          </cell>
          <cell r="F19">
            <v>3</v>
          </cell>
          <cell r="G19">
            <v>0</v>
          </cell>
          <cell r="H19">
            <v>0</v>
          </cell>
          <cell r="I19">
            <v>270</v>
          </cell>
        </row>
        <row r="20">
          <cell r="A20">
            <v>4008065048</v>
          </cell>
          <cell r="B20" t="str">
            <v>BOLENTINI</v>
          </cell>
          <cell r="C20" t="str">
            <v>Sergio Daneil</v>
          </cell>
          <cell r="D20">
            <v>8400</v>
          </cell>
          <cell r="E20">
            <v>33600</v>
          </cell>
          <cell r="F20">
            <v>4</v>
          </cell>
          <cell r="G20">
            <v>0</v>
          </cell>
          <cell r="H20">
            <v>0</v>
          </cell>
          <cell r="I20">
            <v>0</v>
          </cell>
        </row>
        <row r="21">
          <cell r="A21">
            <v>1013970682</v>
          </cell>
          <cell r="B21" t="str">
            <v>BONAVIA</v>
          </cell>
          <cell r="C21" t="str">
            <v xml:space="preserve">Osvaldo </v>
          </cell>
          <cell r="D21">
            <v>5039</v>
          </cell>
          <cell r="E21">
            <v>15117</v>
          </cell>
          <cell r="F21">
            <v>3</v>
          </cell>
          <cell r="G21">
            <v>0</v>
          </cell>
          <cell r="H21">
            <v>0</v>
          </cell>
          <cell r="I21">
            <v>0</v>
          </cell>
        </row>
        <row r="22">
          <cell r="A22">
            <v>1012064446</v>
          </cell>
          <cell r="B22" t="str">
            <v>BUSCHIAZZO</v>
          </cell>
          <cell r="C22" t="str">
            <v>Hector Horacio</v>
          </cell>
          <cell r="D22">
            <v>4400</v>
          </cell>
          <cell r="E22">
            <v>14790</v>
          </cell>
          <cell r="F22">
            <v>3</v>
          </cell>
          <cell r="G22">
            <v>0</v>
          </cell>
          <cell r="H22">
            <v>0</v>
          </cell>
          <cell r="I22">
            <v>530</v>
          </cell>
        </row>
        <row r="23">
          <cell r="A23">
            <v>1014625968</v>
          </cell>
          <cell r="B23" t="str">
            <v>CANCELLIERI</v>
          </cell>
          <cell r="C23" t="str">
            <v>Eduardo Alfredo</v>
          </cell>
          <cell r="D23">
            <v>6870</v>
          </cell>
          <cell r="E23">
            <v>27480</v>
          </cell>
          <cell r="F23">
            <v>4</v>
          </cell>
          <cell r="G23">
            <v>0</v>
          </cell>
          <cell r="H23">
            <v>0</v>
          </cell>
          <cell r="I23">
            <v>0</v>
          </cell>
        </row>
        <row r="24">
          <cell r="A24">
            <v>1008341804</v>
          </cell>
          <cell r="B24" t="str">
            <v>FUNARO CHAÑAL</v>
          </cell>
          <cell r="C24" t="str">
            <v>Juan Carlos</v>
          </cell>
          <cell r="D24">
            <v>4925</v>
          </cell>
          <cell r="E24">
            <v>14775</v>
          </cell>
          <cell r="F24">
            <v>3</v>
          </cell>
          <cell r="G24">
            <v>0</v>
          </cell>
          <cell r="H24">
            <v>0</v>
          </cell>
          <cell r="I24">
            <v>0</v>
          </cell>
        </row>
        <row r="25">
          <cell r="A25">
            <v>1018429834</v>
          </cell>
          <cell r="B25" t="str">
            <v>GUIÑAZU</v>
          </cell>
          <cell r="C25" t="str">
            <v>Alfredo Walter</v>
          </cell>
          <cell r="D25">
            <v>4400</v>
          </cell>
          <cell r="E25">
            <v>8800</v>
          </cell>
          <cell r="F25">
            <v>2</v>
          </cell>
          <cell r="G25">
            <v>0</v>
          </cell>
          <cell r="H25">
            <v>0</v>
          </cell>
          <cell r="I25">
            <v>0</v>
          </cell>
        </row>
        <row r="26">
          <cell r="A26">
            <v>1016415959</v>
          </cell>
          <cell r="B26" t="str">
            <v>GUTIERREZ</v>
          </cell>
          <cell r="C26" t="str">
            <v>Fabián Edgardo</v>
          </cell>
          <cell r="D26">
            <v>5100</v>
          </cell>
          <cell r="E26">
            <v>15300</v>
          </cell>
          <cell r="F26">
            <v>3</v>
          </cell>
          <cell r="G26">
            <v>0</v>
          </cell>
          <cell r="H26">
            <v>0</v>
          </cell>
          <cell r="I26">
            <v>0</v>
          </cell>
        </row>
        <row r="27">
          <cell r="A27">
            <v>1013997164</v>
          </cell>
          <cell r="B27" t="str">
            <v>JARAMILLO</v>
          </cell>
          <cell r="C27" t="str">
            <v>Carlos Alberto</v>
          </cell>
          <cell r="D27">
            <v>4045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</row>
        <row r="28">
          <cell r="A28">
            <v>1011904267</v>
          </cell>
          <cell r="B28" t="str">
            <v>JAVIER</v>
          </cell>
          <cell r="C28" t="str">
            <v>Ruben Ignacio</v>
          </cell>
          <cell r="D28">
            <v>3900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>
            <v>1011741656</v>
          </cell>
          <cell r="B29" t="str">
            <v>LLOYD</v>
          </cell>
          <cell r="C29" t="str">
            <v>Roberto Daniel</v>
          </cell>
          <cell r="D29">
            <v>4850</v>
          </cell>
          <cell r="E29">
            <v>14550</v>
          </cell>
          <cell r="F29">
            <v>3</v>
          </cell>
          <cell r="G29">
            <v>0</v>
          </cell>
          <cell r="H29">
            <v>0</v>
          </cell>
          <cell r="I29">
            <v>0</v>
          </cell>
        </row>
        <row r="30">
          <cell r="A30">
            <v>1013708736</v>
          </cell>
          <cell r="B30" t="str">
            <v>LOPEZ</v>
          </cell>
          <cell r="C30" t="str">
            <v>Leandro Leslie</v>
          </cell>
          <cell r="D30">
            <v>4400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</row>
        <row r="31">
          <cell r="A31">
            <v>5013229616</v>
          </cell>
          <cell r="B31" t="str">
            <v>MC GREGOR</v>
          </cell>
          <cell r="C31" t="str">
            <v>Peter Malcolm</v>
          </cell>
          <cell r="D31">
            <v>7290</v>
          </cell>
          <cell r="E31">
            <v>30460</v>
          </cell>
          <cell r="F31">
            <v>4.1783264746227706</v>
          </cell>
          <cell r="G31">
            <v>0</v>
          </cell>
          <cell r="H31">
            <v>0</v>
          </cell>
          <cell r="I31">
            <v>0</v>
          </cell>
        </row>
        <row r="32">
          <cell r="A32">
            <v>1016868207</v>
          </cell>
          <cell r="B32" t="str">
            <v>MUSRI</v>
          </cell>
          <cell r="C32" t="str">
            <v>Daniel Amado</v>
          </cell>
          <cell r="D32">
            <v>6790</v>
          </cell>
          <cell r="E32">
            <v>27160</v>
          </cell>
          <cell r="F32">
            <v>4</v>
          </cell>
          <cell r="G32">
            <v>0</v>
          </cell>
          <cell r="H32">
            <v>0</v>
          </cell>
          <cell r="I32">
            <v>0</v>
          </cell>
        </row>
        <row r="33">
          <cell r="A33">
            <v>1014122177</v>
          </cell>
          <cell r="B33" t="str">
            <v>PARDO</v>
          </cell>
          <cell r="C33" t="str">
            <v>Jorge Héctor</v>
          </cell>
          <cell r="D33">
            <v>4850</v>
          </cell>
          <cell r="E33">
            <v>14550</v>
          </cell>
          <cell r="F33">
            <v>3</v>
          </cell>
          <cell r="G33">
            <v>0</v>
          </cell>
          <cell r="H33">
            <v>0</v>
          </cell>
          <cell r="I33">
            <v>0</v>
          </cell>
        </row>
        <row r="34">
          <cell r="A34">
            <v>1008148229</v>
          </cell>
          <cell r="B34" t="str">
            <v>PIRAN</v>
          </cell>
          <cell r="C34" t="str">
            <v>Orlando Juan</v>
          </cell>
          <cell r="D34">
            <v>14000</v>
          </cell>
          <cell r="E34">
            <v>106400</v>
          </cell>
          <cell r="F34">
            <v>7</v>
          </cell>
          <cell r="G34">
            <v>0</v>
          </cell>
          <cell r="H34">
            <v>0</v>
          </cell>
          <cell r="I34">
            <v>1200</v>
          </cell>
        </row>
        <row r="35">
          <cell r="A35">
            <v>1012495096</v>
          </cell>
          <cell r="B35" t="str">
            <v>TORRES</v>
          </cell>
          <cell r="C35" t="str">
            <v>Rodolfo</v>
          </cell>
          <cell r="D35">
            <v>5000</v>
          </cell>
          <cell r="E35">
            <v>15000</v>
          </cell>
          <cell r="F35">
            <v>3</v>
          </cell>
          <cell r="G35">
            <v>0</v>
          </cell>
          <cell r="H35">
            <v>0</v>
          </cell>
          <cell r="I35">
            <v>0</v>
          </cell>
        </row>
        <row r="36">
          <cell r="A36">
            <v>4009804911</v>
          </cell>
          <cell r="B36" t="str">
            <v>LAMANNA</v>
          </cell>
          <cell r="C36" t="str">
            <v>Darío</v>
          </cell>
          <cell r="D36">
            <v>4600</v>
          </cell>
          <cell r="E36">
            <v>9200</v>
          </cell>
          <cell r="F36">
            <v>2</v>
          </cell>
          <cell r="G36">
            <v>0</v>
          </cell>
          <cell r="H36">
            <v>0</v>
          </cell>
          <cell r="I36">
            <v>0</v>
          </cell>
        </row>
        <row r="37">
          <cell r="A37">
            <v>1013564008</v>
          </cell>
          <cell r="B37" t="str">
            <v>ELVAS</v>
          </cell>
          <cell r="C37" t="str">
            <v>Marcelo Ricardo</v>
          </cell>
          <cell r="D37">
            <v>9326</v>
          </cell>
          <cell r="E37">
            <v>46630</v>
          </cell>
          <cell r="F37">
            <v>5</v>
          </cell>
          <cell r="G37">
            <v>5344</v>
          </cell>
          <cell r="H37">
            <v>3784</v>
          </cell>
          <cell r="I37">
            <v>0</v>
          </cell>
        </row>
        <row r="38">
          <cell r="A38">
            <v>1007615145</v>
          </cell>
          <cell r="B38" t="str">
            <v>URRIJOLA</v>
          </cell>
          <cell r="C38" t="str">
            <v>Ruben Rogelio</v>
          </cell>
          <cell r="D38">
            <v>6930</v>
          </cell>
          <cell r="E38">
            <v>27147</v>
          </cell>
          <cell r="F38">
            <v>3.9173160173160175</v>
          </cell>
          <cell r="G38">
            <v>7233</v>
          </cell>
          <cell r="H38">
            <v>3566</v>
          </cell>
          <cell r="I38">
            <v>0</v>
          </cell>
        </row>
        <row r="39">
          <cell r="A39">
            <v>1008311034</v>
          </cell>
          <cell r="B39" t="str">
            <v>IANNACI</v>
          </cell>
          <cell r="C39" t="str">
            <v>Nestor</v>
          </cell>
          <cell r="D39">
            <v>6221</v>
          </cell>
          <cell r="E39">
            <v>0</v>
          </cell>
          <cell r="F39">
            <v>0</v>
          </cell>
          <cell r="G39">
            <v>15171</v>
          </cell>
          <cell r="H39">
            <v>5815</v>
          </cell>
          <cell r="I39">
            <v>0</v>
          </cell>
        </row>
        <row r="40">
          <cell r="A40">
            <v>1012638017</v>
          </cell>
          <cell r="B40" t="str">
            <v>ROSA</v>
          </cell>
          <cell r="C40" t="str">
            <v>Pablo</v>
          </cell>
          <cell r="D40">
            <v>5967</v>
          </cell>
          <cell r="E40">
            <v>0</v>
          </cell>
          <cell r="F40">
            <v>0</v>
          </cell>
          <cell r="G40">
            <v>14280</v>
          </cell>
          <cell r="H40">
            <v>6159</v>
          </cell>
          <cell r="I40">
            <v>0</v>
          </cell>
        </row>
        <row r="41">
          <cell r="A41">
            <v>1006392188</v>
          </cell>
          <cell r="B41" t="str">
            <v>AHUMADA</v>
          </cell>
          <cell r="C41" t="str">
            <v>Alberto Ricardo</v>
          </cell>
          <cell r="D41">
            <v>3794</v>
          </cell>
          <cell r="E41">
            <v>0</v>
          </cell>
          <cell r="F41">
            <v>0</v>
          </cell>
          <cell r="G41">
            <v>2977</v>
          </cell>
          <cell r="H41">
            <v>4964</v>
          </cell>
          <cell r="I41">
            <v>0</v>
          </cell>
        </row>
        <row r="42">
          <cell r="A42">
            <v>1013035789</v>
          </cell>
          <cell r="B42" t="str">
            <v>BARBUGLI</v>
          </cell>
          <cell r="C42" t="str">
            <v>Jorge Alberto</v>
          </cell>
          <cell r="D42">
            <v>4925</v>
          </cell>
          <cell r="E42">
            <v>14701</v>
          </cell>
          <cell r="F42">
            <v>2.98497461928934</v>
          </cell>
          <cell r="G42">
            <v>1037</v>
          </cell>
          <cell r="H42">
            <v>5752</v>
          </cell>
          <cell r="I42">
            <v>0</v>
          </cell>
        </row>
        <row r="43">
          <cell r="A43">
            <v>1017472934</v>
          </cell>
          <cell r="B43" t="str">
            <v>LAPEGNA</v>
          </cell>
          <cell r="C43" t="str">
            <v>Daniel Alberto</v>
          </cell>
          <cell r="D43">
            <v>5120</v>
          </cell>
          <cell r="E43">
            <v>12800</v>
          </cell>
          <cell r="F43">
            <v>2.5</v>
          </cell>
          <cell r="G43">
            <v>9177</v>
          </cell>
          <cell r="H43">
            <v>5779</v>
          </cell>
          <cell r="I43">
            <v>0</v>
          </cell>
        </row>
        <row r="44">
          <cell r="A44">
            <v>1010528765</v>
          </cell>
          <cell r="B44" t="str">
            <v>HERRERA</v>
          </cell>
          <cell r="C44" t="str">
            <v>José Luis</v>
          </cell>
          <cell r="D44">
            <v>4500</v>
          </cell>
          <cell r="E44">
            <v>0</v>
          </cell>
          <cell r="F44">
            <v>0</v>
          </cell>
          <cell r="G44">
            <v>7037</v>
          </cell>
          <cell r="H44">
            <v>5424</v>
          </cell>
          <cell r="I44">
            <v>0</v>
          </cell>
        </row>
        <row r="45">
          <cell r="A45">
            <v>1012593155</v>
          </cell>
          <cell r="B45" t="str">
            <v>MERCADO</v>
          </cell>
          <cell r="C45" t="str">
            <v>Horacio Manuel</v>
          </cell>
          <cell r="D45">
            <v>3900</v>
          </cell>
          <cell r="E45">
            <v>0</v>
          </cell>
          <cell r="F45">
            <v>0</v>
          </cell>
          <cell r="G45">
            <v>2124</v>
          </cell>
          <cell r="H45">
            <v>5684</v>
          </cell>
          <cell r="I45">
            <v>0</v>
          </cell>
        </row>
        <row r="46">
          <cell r="A46">
            <v>1011355230</v>
          </cell>
          <cell r="B46" t="str">
            <v>MOHANNA</v>
          </cell>
          <cell r="C46" t="str">
            <v>Julio César</v>
          </cell>
          <cell r="D46">
            <v>3429</v>
          </cell>
          <cell r="E46">
            <v>0</v>
          </cell>
          <cell r="F46">
            <v>0</v>
          </cell>
          <cell r="G46">
            <v>1331</v>
          </cell>
          <cell r="H46">
            <v>5233</v>
          </cell>
          <cell r="I46">
            <v>0</v>
          </cell>
        </row>
        <row r="47">
          <cell r="A47">
            <v>1010670880</v>
          </cell>
          <cell r="B47" t="str">
            <v>MONACO</v>
          </cell>
          <cell r="C47" t="str">
            <v>Daniel Hugo</v>
          </cell>
          <cell r="D47">
            <v>5500</v>
          </cell>
          <cell r="E47">
            <v>16500</v>
          </cell>
          <cell r="F47">
            <v>3</v>
          </cell>
          <cell r="G47">
            <v>2383</v>
          </cell>
          <cell r="H47">
            <v>5505</v>
          </cell>
          <cell r="I47">
            <v>0</v>
          </cell>
        </row>
        <row r="48">
          <cell r="A48">
            <v>1011845932</v>
          </cell>
          <cell r="B48" t="str">
            <v>PARON</v>
          </cell>
          <cell r="C48" t="str">
            <v>Roberto Anibal</v>
          </cell>
          <cell r="D48">
            <v>7570</v>
          </cell>
          <cell r="E48">
            <v>30280</v>
          </cell>
          <cell r="F48">
            <v>4</v>
          </cell>
          <cell r="G48">
            <v>2161</v>
          </cell>
          <cell r="H48">
            <v>6804</v>
          </cell>
          <cell r="I48">
            <v>0</v>
          </cell>
        </row>
        <row r="49">
          <cell r="A49">
            <v>1018080721</v>
          </cell>
          <cell r="B49" t="str">
            <v>PERALTA</v>
          </cell>
          <cell r="C49" t="str">
            <v>Enrique Alfredo</v>
          </cell>
          <cell r="D49">
            <v>3400</v>
          </cell>
          <cell r="E49">
            <v>6800</v>
          </cell>
          <cell r="F49">
            <v>2</v>
          </cell>
          <cell r="G49">
            <v>7128</v>
          </cell>
          <cell r="H49">
            <v>4918</v>
          </cell>
          <cell r="I49">
            <v>0</v>
          </cell>
        </row>
        <row r="50">
          <cell r="A50">
            <v>1093519062</v>
          </cell>
          <cell r="B50" t="str">
            <v>REATEGUI SORIA</v>
          </cell>
          <cell r="C50" t="str">
            <v>Artemio</v>
          </cell>
          <cell r="D50">
            <v>5035</v>
          </cell>
          <cell r="E50">
            <v>14827</v>
          </cell>
          <cell r="F50">
            <v>2.9447864945382323</v>
          </cell>
          <cell r="G50">
            <v>1259</v>
          </cell>
          <cell r="H50">
            <v>5767</v>
          </cell>
          <cell r="I50">
            <v>0</v>
          </cell>
        </row>
        <row r="51">
          <cell r="A51">
            <v>1013333465</v>
          </cell>
          <cell r="B51" t="str">
            <v>RECCHIA</v>
          </cell>
          <cell r="C51" t="str">
            <v>Marcelo</v>
          </cell>
          <cell r="D51">
            <v>11000</v>
          </cell>
          <cell r="E51">
            <v>55000</v>
          </cell>
          <cell r="F51">
            <v>5</v>
          </cell>
          <cell r="G51">
            <v>19112</v>
          </cell>
          <cell r="H51">
            <v>7933</v>
          </cell>
          <cell r="I51">
            <v>0</v>
          </cell>
        </row>
        <row r="52">
          <cell r="A52">
            <v>1008318885</v>
          </cell>
          <cell r="B52" t="str">
            <v>AMOROSO</v>
          </cell>
          <cell r="C52" t="str">
            <v>Juan Carlos</v>
          </cell>
          <cell r="D52">
            <v>11500</v>
          </cell>
          <cell r="E52">
            <v>57500</v>
          </cell>
          <cell r="F52">
            <v>5</v>
          </cell>
          <cell r="G52">
            <v>14250</v>
          </cell>
          <cell r="H52">
            <v>0</v>
          </cell>
          <cell r="I52">
            <v>0</v>
          </cell>
        </row>
        <row r="53">
          <cell r="A53">
            <v>1012057492</v>
          </cell>
          <cell r="B53" t="str">
            <v>CORFIELD</v>
          </cell>
          <cell r="C53" t="str">
            <v>Ricardo J.</v>
          </cell>
          <cell r="D53">
            <v>7341</v>
          </cell>
          <cell r="E53">
            <v>30000</v>
          </cell>
          <cell r="F53">
            <v>4.0866366979975481</v>
          </cell>
          <cell r="G53">
            <v>9241</v>
          </cell>
          <cell r="H53">
            <v>2540</v>
          </cell>
          <cell r="I53">
            <v>0</v>
          </cell>
        </row>
        <row r="54">
          <cell r="A54">
            <v>1017144927</v>
          </cell>
          <cell r="B54" t="str">
            <v>DI PIERRO</v>
          </cell>
          <cell r="C54" t="str">
            <v>Esteban</v>
          </cell>
          <cell r="D54">
            <v>3884</v>
          </cell>
          <cell r="E54">
            <v>11000</v>
          </cell>
          <cell r="F54">
            <v>2.8321318228630279</v>
          </cell>
          <cell r="G54">
            <v>7193</v>
          </cell>
          <cell r="H54">
            <v>5083</v>
          </cell>
          <cell r="I54">
            <v>0</v>
          </cell>
        </row>
        <row r="55">
          <cell r="A55">
            <v>1011303322</v>
          </cell>
          <cell r="B55" t="str">
            <v>GIONGO</v>
          </cell>
          <cell r="C55" t="str">
            <v>Luis</v>
          </cell>
          <cell r="D55">
            <v>4615</v>
          </cell>
          <cell r="E55">
            <v>0</v>
          </cell>
          <cell r="F55">
            <v>0</v>
          </cell>
          <cell r="G55">
            <v>5727</v>
          </cell>
          <cell r="H55">
            <v>2304</v>
          </cell>
          <cell r="I55">
            <v>0</v>
          </cell>
        </row>
        <row r="56">
          <cell r="A56">
            <v>1008435173</v>
          </cell>
          <cell r="B56" t="str">
            <v>MALFETANA</v>
          </cell>
          <cell r="C56" t="str">
            <v>Angel Omar</v>
          </cell>
          <cell r="D56">
            <v>5100</v>
          </cell>
          <cell r="E56">
            <v>15300</v>
          </cell>
          <cell r="F56">
            <v>3</v>
          </cell>
          <cell r="G56">
            <v>0</v>
          </cell>
          <cell r="H56">
            <v>0</v>
          </cell>
          <cell r="I56">
            <v>0</v>
          </cell>
        </row>
        <row r="57">
          <cell r="A57">
            <v>1010189991</v>
          </cell>
          <cell r="B57" t="str">
            <v>ORTULAN</v>
          </cell>
          <cell r="C57" t="str">
            <v>Jorge Carlos</v>
          </cell>
          <cell r="D57">
            <v>5950</v>
          </cell>
          <cell r="E57">
            <v>17850</v>
          </cell>
          <cell r="F57">
            <v>3</v>
          </cell>
          <cell r="G57">
            <v>7308</v>
          </cell>
          <cell r="H57">
            <v>6883</v>
          </cell>
          <cell r="I57">
            <v>0</v>
          </cell>
        </row>
        <row r="58">
          <cell r="A58">
            <v>1013733981</v>
          </cell>
          <cell r="B58" t="str">
            <v>ALMONACID</v>
          </cell>
          <cell r="C58" t="str">
            <v>Jorge Daniel</v>
          </cell>
          <cell r="D58">
            <v>5110</v>
          </cell>
          <cell r="E58">
            <v>12775</v>
          </cell>
          <cell r="F58">
            <v>2.5</v>
          </cell>
          <cell r="G58">
            <v>5021</v>
          </cell>
          <cell r="H58">
            <v>3172</v>
          </cell>
          <cell r="I58">
            <v>0</v>
          </cell>
        </row>
        <row r="59">
          <cell r="A59">
            <v>1007602217</v>
          </cell>
          <cell r="B59" t="str">
            <v>BAUZA</v>
          </cell>
          <cell r="C59" t="str">
            <v>Carlos</v>
          </cell>
          <cell r="D59">
            <v>4000</v>
          </cell>
          <cell r="E59">
            <v>8960</v>
          </cell>
          <cell r="F59">
            <v>2.2400000000000002</v>
          </cell>
          <cell r="G59">
            <v>0</v>
          </cell>
          <cell r="H59">
            <v>3109</v>
          </cell>
          <cell r="I59">
            <v>480</v>
          </cell>
        </row>
        <row r="60">
          <cell r="A60">
            <v>1011640847</v>
          </cell>
          <cell r="B60" t="str">
            <v>CINQUEGRANI</v>
          </cell>
          <cell r="C60" t="str">
            <v>Alberto Omar</v>
          </cell>
          <cell r="D60">
            <v>7200</v>
          </cell>
          <cell r="E60">
            <v>28800</v>
          </cell>
          <cell r="F60">
            <v>4</v>
          </cell>
          <cell r="G60">
            <v>9271</v>
          </cell>
          <cell r="H60">
            <v>6893</v>
          </cell>
          <cell r="I60">
            <v>0</v>
          </cell>
        </row>
        <row r="61">
          <cell r="A61">
            <v>1007687952</v>
          </cell>
          <cell r="B61" t="str">
            <v>GAREIS</v>
          </cell>
          <cell r="C61" t="str">
            <v>Juan Eduardo</v>
          </cell>
          <cell r="D61">
            <v>4615</v>
          </cell>
          <cell r="E61">
            <v>0</v>
          </cell>
          <cell r="F61">
            <v>0</v>
          </cell>
          <cell r="G61">
            <v>5027</v>
          </cell>
          <cell r="H61">
            <v>3269</v>
          </cell>
          <cell r="I61">
            <v>0</v>
          </cell>
        </row>
        <row r="62">
          <cell r="A62">
            <v>1008585113</v>
          </cell>
          <cell r="B62" t="str">
            <v>GRUEN</v>
          </cell>
          <cell r="C62" t="str">
            <v>Carlos</v>
          </cell>
          <cell r="D62">
            <v>3900</v>
          </cell>
          <cell r="E62">
            <v>0</v>
          </cell>
          <cell r="F62">
            <v>0</v>
          </cell>
          <cell r="G62">
            <v>5949</v>
          </cell>
          <cell r="H62">
            <v>2634</v>
          </cell>
          <cell r="I62">
            <v>0</v>
          </cell>
        </row>
        <row r="63">
          <cell r="A63">
            <v>1011612422</v>
          </cell>
          <cell r="B63" t="str">
            <v>MAGGIONI</v>
          </cell>
          <cell r="C63" t="str">
            <v>Aldo Jorge</v>
          </cell>
          <cell r="D63">
            <v>5250</v>
          </cell>
          <cell r="E63">
            <v>15750</v>
          </cell>
          <cell r="F63">
            <v>3</v>
          </cell>
          <cell r="G63">
            <v>3580</v>
          </cell>
          <cell r="H63">
            <v>3199</v>
          </cell>
          <cell r="I63">
            <v>0</v>
          </cell>
        </row>
        <row r="64">
          <cell r="A64">
            <v>1011413232</v>
          </cell>
          <cell r="B64" t="str">
            <v>NAVARRO</v>
          </cell>
          <cell r="C64" t="str">
            <v>Jorge Rafael</v>
          </cell>
          <cell r="D64">
            <v>12000</v>
          </cell>
          <cell r="E64">
            <v>60000</v>
          </cell>
          <cell r="F64">
            <v>5</v>
          </cell>
          <cell r="G64">
            <v>9926</v>
          </cell>
          <cell r="H64">
            <v>9734</v>
          </cell>
          <cell r="I64">
            <v>0</v>
          </cell>
        </row>
        <row r="65">
          <cell r="A65">
            <v>1013735426</v>
          </cell>
          <cell r="B65" t="str">
            <v>NOVILLO</v>
          </cell>
          <cell r="C65" t="str">
            <v>Gumersindo Sergio</v>
          </cell>
          <cell r="D65">
            <v>5500</v>
          </cell>
          <cell r="E65">
            <v>19250</v>
          </cell>
          <cell r="F65">
            <v>3.5</v>
          </cell>
          <cell r="G65">
            <v>3487</v>
          </cell>
          <cell r="H65">
            <v>3444</v>
          </cell>
          <cell r="I65">
            <v>0</v>
          </cell>
        </row>
        <row r="66">
          <cell r="A66">
            <v>1014781064</v>
          </cell>
          <cell r="B66" t="str">
            <v>ROLANDO</v>
          </cell>
          <cell r="C66" t="str">
            <v>Roberto</v>
          </cell>
          <cell r="D66">
            <v>3335</v>
          </cell>
          <cell r="E66">
            <v>0</v>
          </cell>
          <cell r="F66">
            <v>0</v>
          </cell>
          <cell r="G66">
            <v>4779</v>
          </cell>
          <cell r="H66">
            <v>2588</v>
          </cell>
          <cell r="I66">
            <v>0</v>
          </cell>
        </row>
        <row r="67">
          <cell r="A67">
            <v>1014625494</v>
          </cell>
          <cell r="B67" t="str">
            <v>SALDAÑO</v>
          </cell>
          <cell r="C67" t="str">
            <v>Hector Roberto</v>
          </cell>
          <cell r="D67">
            <v>7270</v>
          </cell>
          <cell r="E67">
            <v>29080</v>
          </cell>
          <cell r="F67">
            <v>4</v>
          </cell>
          <cell r="G67">
            <v>8810</v>
          </cell>
          <cell r="H67">
            <v>6925</v>
          </cell>
          <cell r="I67">
            <v>0</v>
          </cell>
        </row>
        <row r="68">
          <cell r="A68">
            <v>1012978960</v>
          </cell>
          <cell r="B68" t="str">
            <v>SHAE</v>
          </cell>
          <cell r="C68" t="str">
            <v>Nelson Arturo</v>
          </cell>
          <cell r="D68">
            <v>4300</v>
          </cell>
          <cell r="E68">
            <v>10750</v>
          </cell>
          <cell r="F68">
            <v>2.5</v>
          </cell>
          <cell r="G68">
            <v>3915</v>
          </cell>
          <cell r="H68">
            <v>3309</v>
          </cell>
          <cell r="I68">
            <v>0</v>
          </cell>
        </row>
        <row r="69">
          <cell r="A69">
            <v>1021355179</v>
          </cell>
          <cell r="B69" t="str">
            <v>SPINZANTI</v>
          </cell>
          <cell r="C69" t="str">
            <v>Jorge Andrés</v>
          </cell>
          <cell r="D69">
            <v>2920</v>
          </cell>
          <cell r="E69">
            <v>0</v>
          </cell>
          <cell r="F69">
            <v>0</v>
          </cell>
          <cell r="G69">
            <v>4081</v>
          </cell>
          <cell r="H69">
            <v>2559</v>
          </cell>
          <cell r="I69">
            <v>0</v>
          </cell>
        </row>
        <row r="70">
          <cell r="A70">
            <v>1013784427</v>
          </cell>
          <cell r="B70" t="str">
            <v>VALLEJO</v>
          </cell>
          <cell r="C70" t="str">
            <v>Eduardo Lucio</v>
          </cell>
          <cell r="D70">
            <v>5115</v>
          </cell>
          <cell r="E70">
            <v>14500</v>
          </cell>
          <cell r="F70">
            <v>2.8347996089931575</v>
          </cell>
          <cell r="G70">
            <v>8569</v>
          </cell>
          <cell r="H70">
            <v>6617</v>
          </cell>
          <cell r="I70">
            <v>0</v>
          </cell>
        </row>
        <row r="71">
          <cell r="A71">
            <v>1016001970</v>
          </cell>
          <cell r="B71" t="str">
            <v>RIOS</v>
          </cell>
          <cell r="C71" t="str">
            <v>Luis Manuel</v>
          </cell>
          <cell r="D71">
            <v>5300</v>
          </cell>
          <cell r="E71">
            <v>22750</v>
          </cell>
          <cell r="F71">
            <v>3.5</v>
          </cell>
          <cell r="G71">
            <v>0</v>
          </cell>
          <cell r="H71">
            <v>5797</v>
          </cell>
          <cell r="I71">
            <v>1200</v>
          </cell>
        </row>
        <row r="72">
          <cell r="A72">
            <v>1012030459</v>
          </cell>
          <cell r="B72" t="str">
            <v>DE DIEGO</v>
          </cell>
          <cell r="C72" t="str">
            <v>Pablo</v>
          </cell>
          <cell r="D72">
            <v>6400</v>
          </cell>
          <cell r="E72">
            <v>19200</v>
          </cell>
          <cell r="F72">
            <v>3</v>
          </cell>
          <cell r="G72">
            <v>8579</v>
          </cell>
          <cell r="H72">
            <v>7001</v>
          </cell>
          <cell r="I72">
            <v>0</v>
          </cell>
        </row>
        <row r="73">
          <cell r="A73">
            <v>1092814914</v>
          </cell>
          <cell r="B73" t="str">
            <v>GRIJALBA VAZQUEZ</v>
          </cell>
          <cell r="C73" t="str">
            <v>Pedro M.</v>
          </cell>
          <cell r="D73">
            <v>12000</v>
          </cell>
          <cell r="E73">
            <v>60000</v>
          </cell>
          <cell r="F73">
            <v>5</v>
          </cell>
          <cell r="G73">
            <v>19516</v>
          </cell>
          <cell r="H73">
            <v>9208</v>
          </cell>
          <cell r="I73">
            <v>0</v>
          </cell>
        </row>
        <row r="74">
          <cell r="A74">
            <v>4005959850</v>
          </cell>
          <cell r="B74" t="str">
            <v>IBAÑEZ</v>
          </cell>
          <cell r="C74" t="str">
            <v>Guillermo Hernán</v>
          </cell>
          <cell r="D74">
            <v>5103</v>
          </cell>
          <cell r="E74">
            <v>20412</v>
          </cell>
          <cell r="F74">
            <v>4</v>
          </cell>
          <cell r="G74">
            <v>0</v>
          </cell>
          <cell r="H74">
            <v>6330</v>
          </cell>
          <cell r="I74">
            <v>0</v>
          </cell>
        </row>
        <row r="75">
          <cell r="A75">
            <v>1013820934</v>
          </cell>
          <cell r="B75" t="str">
            <v>LORENZON</v>
          </cell>
          <cell r="C75" t="str">
            <v>Jorge Rubén</v>
          </cell>
          <cell r="D75">
            <v>8800</v>
          </cell>
          <cell r="E75">
            <v>35200</v>
          </cell>
          <cell r="F75">
            <v>4</v>
          </cell>
          <cell r="H75">
            <v>0</v>
          </cell>
          <cell r="I75">
            <v>0</v>
          </cell>
        </row>
        <row r="76">
          <cell r="A76">
            <v>1012047215</v>
          </cell>
          <cell r="B76" t="str">
            <v>BIBBO</v>
          </cell>
          <cell r="C76" t="str">
            <v>Miguel Angel</v>
          </cell>
          <cell r="D76">
            <v>18000</v>
          </cell>
          <cell r="E76">
            <v>126000</v>
          </cell>
          <cell r="F76">
            <v>7</v>
          </cell>
          <cell r="G76">
            <v>0</v>
          </cell>
          <cell r="H76">
            <v>9079</v>
          </cell>
          <cell r="I76">
            <v>0</v>
          </cell>
        </row>
        <row r="77">
          <cell r="A77">
            <v>1017653363</v>
          </cell>
          <cell r="B77" t="str">
            <v>MAS</v>
          </cell>
          <cell r="C77" t="str">
            <v>Gustavo</v>
          </cell>
          <cell r="D77">
            <v>9500</v>
          </cell>
          <cell r="E77">
            <v>55000</v>
          </cell>
          <cell r="F77">
            <v>5.7894736842105265</v>
          </cell>
          <cell r="G77">
            <v>0</v>
          </cell>
          <cell r="H77">
            <v>7933</v>
          </cell>
          <cell r="I77">
            <v>1500</v>
          </cell>
        </row>
        <row r="78">
          <cell r="A78">
            <v>1012963282</v>
          </cell>
          <cell r="B78" t="str">
            <v>CANOSA</v>
          </cell>
          <cell r="C78" t="str">
            <v>Carlos</v>
          </cell>
          <cell r="D78">
            <v>6400</v>
          </cell>
          <cell r="E78">
            <v>19200</v>
          </cell>
          <cell r="F78">
            <v>3</v>
          </cell>
          <cell r="G78">
            <v>0</v>
          </cell>
          <cell r="H78">
            <v>7001</v>
          </cell>
          <cell r="I78">
            <v>0</v>
          </cell>
        </row>
        <row r="79">
          <cell r="A79">
            <v>1016951326</v>
          </cell>
          <cell r="B79" t="str">
            <v>GROSSO</v>
          </cell>
          <cell r="C79" t="str">
            <v>Santiago</v>
          </cell>
          <cell r="D79">
            <v>4169</v>
          </cell>
          <cell r="E79">
            <v>8338</v>
          </cell>
          <cell r="F79">
            <v>2</v>
          </cell>
          <cell r="G79">
            <v>0</v>
          </cell>
          <cell r="H79">
            <v>6253</v>
          </cell>
          <cell r="I79">
            <v>0</v>
          </cell>
        </row>
        <row r="80">
          <cell r="A80">
            <v>1013727062</v>
          </cell>
          <cell r="B80" t="str">
            <v>ARGUELLO</v>
          </cell>
          <cell r="C80" t="str">
            <v>Jorge</v>
          </cell>
          <cell r="D80">
            <v>4564</v>
          </cell>
          <cell r="E80">
            <v>12190</v>
          </cell>
          <cell r="F80">
            <v>2.6709027169149868</v>
          </cell>
          <cell r="G80">
            <v>0</v>
          </cell>
          <cell r="H80">
            <v>6435</v>
          </cell>
          <cell r="I80">
            <v>0</v>
          </cell>
        </row>
        <row r="81">
          <cell r="A81">
            <v>1008389973</v>
          </cell>
          <cell r="B81" t="str">
            <v>BEGARIES</v>
          </cell>
          <cell r="C81" t="str">
            <v xml:space="preserve">Horacio </v>
          </cell>
          <cell r="D81">
            <v>14000</v>
          </cell>
          <cell r="E81">
            <v>63000</v>
          </cell>
          <cell r="F81">
            <v>4.5</v>
          </cell>
          <cell r="G81">
            <v>0</v>
          </cell>
          <cell r="H81">
            <v>0</v>
          </cell>
          <cell r="I81">
            <v>0</v>
          </cell>
        </row>
        <row r="82">
          <cell r="A82">
            <v>1013259141</v>
          </cell>
          <cell r="B82" t="str">
            <v>MOLINA</v>
          </cell>
          <cell r="C82" t="str">
            <v>Alfredo</v>
          </cell>
          <cell r="D82">
            <v>4245</v>
          </cell>
          <cell r="E82">
            <v>0</v>
          </cell>
          <cell r="F82">
            <v>0</v>
          </cell>
          <cell r="G82">
            <v>0</v>
          </cell>
          <cell r="H82">
            <v>6577</v>
          </cell>
          <cell r="I82">
            <v>1843</v>
          </cell>
        </row>
        <row r="83">
          <cell r="A83">
            <v>1013128656</v>
          </cell>
          <cell r="B83" t="str">
            <v>WEIMANN</v>
          </cell>
          <cell r="C83" t="str">
            <v>Pablo</v>
          </cell>
          <cell r="D83">
            <v>3700</v>
          </cell>
          <cell r="E83">
            <v>9620</v>
          </cell>
          <cell r="F83">
            <v>2</v>
          </cell>
          <cell r="G83">
            <v>0</v>
          </cell>
          <cell r="H83">
            <v>0</v>
          </cell>
          <cell r="I83">
            <v>1110</v>
          </cell>
        </row>
        <row r="84">
          <cell r="A84">
            <v>1012447277</v>
          </cell>
          <cell r="B84" t="str">
            <v>CARRO</v>
          </cell>
          <cell r="C84" t="str">
            <v>José Luis</v>
          </cell>
          <cell r="D84">
            <v>5200</v>
          </cell>
          <cell r="E84">
            <v>20800</v>
          </cell>
          <cell r="F84">
            <v>4</v>
          </cell>
          <cell r="G84">
            <v>0</v>
          </cell>
          <cell r="H84">
            <v>0</v>
          </cell>
          <cell r="I84">
            <v>0</v>
          </cell>
        </row>
        <row r="85">
          <cell r="A85">
            <v>1012591991</v>
          </cell>
          <cell r="B85" t="str">
            <v>DIODATTI</v>
          </cell>
          <cell r="C85" t="str">
            <v>Horacio</v>
          </cell>
          <cell r="D85">
            <v>5600</v>
          </cell>
          <cell r="E85">
            <v>16800</v>
          </cell>
          <cell r="F85">
            <v>3</v>
          </cell>
          <cell r="G85">
            <v>0</v>
          </cell>
          <cell r="H85">
            <v>7211</v>
          </cell>
          <cell r="I85">
            <v>0</v>
          </cell>
        </row>
        <row r="86">
          <cell r="A86">
            <v>1006246874</v>
          </cell>
          <cell r="B86" t="str">
            <v>QUINTEROS</v>
          </cell>
          <cell r="C86" t="str">
            <v>Roberto</v>
          </cell>
          <cell r="D86">
            <v>7050</v>
          </cell>
          <cell r="E86">
            <v>21150</v>
          </cell>
          <cell r="F86">
            <v>3</v>
          </cell>
          <cell r="G86">
            <v>0</v>
          </cell>
          <cell r="H86">
            <v>0</v>
          </cell>
          <cell r="I86">
            <v>0</v>
          </cell>
        </row>
        <row r="87">
          <cell r="A87">
            <v>1018084529</v>
          </cell>
          <cell r="B87" t="str">
            <v>CASTILLO</v>
          </cell>
          <cell r="C87" t="str">
            <v>Guillermo</v>
          </cell>
          <cell r="D87">
            <v>2320</v>
          </cell>
          <cell r="E87">
            <v>10203</v>
          </cell>
          <cell r="F87">
            <v>3</v>
          </cell>
          <cell r="G87">
            <v>0</v>
          </cell>
          <cell r="H87">
            <v>279</v>
          </cell>
          <cell r="I87">
            <v>1081</v>
          </cell>
        </row>
        <row r="88">
          <cell r="A88">
            <v>1020207781</v>
          </cell>
          <cell r="B88" t="str">
            <v>PETERSEN</v>
          </cell>
          <cell r="C88" t="str">
            <v>Lucas</v>
          </cell>
          <cell r="D88">
            <v>2000</v>
          </cell>
          <cell r="E88">
            <v>11198.16</v>
          </cell>
          <cell r="F88">
            <v>3.02</v>
          </cell>
          <cell r="G88">
            <v>0</v>
          </cell>
          <cell r="H88">
            <v>0</v>
          </cell>
          <cell r="I88">
            <v>1708</v>
          </cell>
        </row>
        <row r="89">
          <cell r="A89">
            <v>1010636377</v>
          </cell>
          <cell r="B89" t="str">
            <v>LARPIN</v>
          </cell>
          <cell r="C89" t="str">
            <v>José</v>
          </cell>
          <cell r="D89">
            <v>7600</v>
          </cell>
          <cell r="E89">
            <v>34999.998800000001</v>
          </cell>
          <cell r="F89">
            <v>4.6052629999999999</v>
          </cell>
          <cell r="G89">
            <v>0</v>
          </cell>
          <cell r="H89">
            <v>0</v>
          </cell>
          <cell r="I89">
            <v>0</v>
          </cell>
        </row>
        <row r="90">
          <cell r="A90">
            <v>1012395306</v>
          </cell>
          <cell r="B90" t="str">
            <v>MADOERY</v>
          </cell>
          <cell r="C90" t="str">
            <v>Ruben</v>
          </cell>
          <cell r="D90">
            <v>7500</v>
          </cell>
          <cell r="E90">
            <v>24999</v>
          </cell>
          <cell r="F90">
            <v>3</v>
          </cell>
          <cell r="G90">
            <v>0</v>
          </cell>
          <cell r="H90">
            <v>0</v>
          </cell>
          <cell r="I90">
            <v>833</v>
          </cell>
        </row>
        <row r="91">
          <cell r="A91">
            <v>1012780048</v>
          </cell>
          <cell r="B91" t="str">
            <v>ANGIOLINI</v>
          </cell>
          <cell r="C91" t="str">
            <v>Fernando</v>
          </cell>
          <cell r="D91">
            <v>6400</v>
          </cell>
          <cell r="E91">
            <v>19200</v>
          </cell>
          <cell r="F91">
            <v>3</v>
          </cell>
          <cell r="G91">
            <v>0</v>
          </cell>
          <cell r="H91">
            <v>0</v>
          </cell>
          <cell r="I91">
            <v>0</v>
          </cell>
        </row>
        <row r="92">
          <cell r="A92">
            <v>1014471318</v>
          </cell>
          <cell r="B92" t="str">
            <v>MAFFONI</v>
          </cell>
          <cell r="C92" t="str">
            <v>Antonio</v>
          </cell>
          <cell r="D92">
            <v>5600</v>
          </cell>
          <cell r="E92">
            <v>16800</v>
          </cell>
          <cell r="F92">
            <v>3</v>
          </cell>
          <cell r="G92">
            <v>0</v>
          </cell>
          <cell r="H92">
            <v>6387</v>
          </cell>
          <cell r="I92">
            <v>0</v>
          </cell>
        </row>
        <row r="93">
          <cell r="A93">
            <v>1013789218</v>
          </cell>
          <cell r="B93" t="str">
            <v>ARIAS</v>
          </cell>
          <cell r="C93" t="str">
            <v>Carlos</v>
          </cell>
          <cell r="D93">
            <v>5900</v>
          </cell>
          <cell r="E93">
            <v>17700</v>
          </cell>
          <cell r="F93">
            <v>3</v>
          </cell>
          <cell r="G93">
            <v>0</v>
          </cell>
          <cell r="H93">
            <v>0</v>
          </cell>
          <cell r="I93">
            <v>0</v>
          </cell>
        </row>
        <row r="94">
          <cell r="A94">
            <v>1016837842</v>
          </cell>
          <cell r="B94" t="str">
            <v>SUBBOTIN</v>
          </cell>
          <cell r="C94" t="str">
            <v>Juan</v>
          </cell>
          <cell r="D94">
            <v>2160</v>
          </cell>
          <cell r="F94">
            <v>0</v>
          </cell>
          <cell r="H94">
            <v>0</v>
          </cell>
          <cell r="I94">
            <v>540</v>
          </cell>
        </row>
        <row r="95">
          <cell r="A95">
            <v>1016509195</v>
          </cell>
          <cell r="B95" t="str">
            <v>CIFUENTES</v>
          </cell>
          <cell r="C95" t="str">
            <v>Gabriel</v>
          </cell>
          <cell r="D95">
            <v>6600</v>
          </cell>
          <cell r="E95">
            <v>29700</v>
          </cell>
          <cell r="F95">
            <v>4.5</v>
          </cell>
          <cell r="H95">
            <v>7237</v>
          </cell>
        </row>
        <row r="96">
          <cell r="A96">
            <v>1014349559</v>
          </cell>
          <cell r="B96" t="str">
            <v>GIAMPAOLI</v>
          </cell>
          <cell r="C96" t="str">
            <v>Hugo</v>
          </cell>
          <cell r="D96">
            <v>14300</v>
          </cell>
          <cell r="E96">
            <v>85800</v>
          </cell>
          <cell r="F96">
            <v>6</v>
          </cell>
          <cell r="H96">
            <v>0</v>
          </cell>
        </row>
        <row r="97">
          <cell r="A97">
            <v>1008429015</v>
          </cell>
          <cell r="B97" t="str">
            <v>SILVESTRE</v>
          </cell>
          <cell r="C97" t="str">
            <v>Luis</v>
          </cell>
          <cell r="D97">
            <v>6500</v>
          </cell>
          <cell r="E97">
            <v>19500</v>
          </cell>
          <cell r="F97">
            <v>3</v>
          </cell>
          <cell r="H97">
            <v>0</v>
          </cell>
        </row>
        <row r="98">
          <cell r="A98">
            <v>1013810557</v>
          </cell>
          <cell r="B98" t="str">
            <v>KRAEMER</v>
          </cell>
          <cell r="C98" t="str">
            <v>Pablo</v>
          </cell>
          <cell r="D98">
            <v>5500</v>
          </cell>
          <cell r="E98">
            <v>22000</v>
          </cell>
          <cell r="F98">
            <v>4</v>
          </cell>
          <cell r="H98">
            <v>11387</v>
          </cell>
        </row>
        <row r="99">
          <cell r="A99">
            <v>1008429709</v>
          </cell>
          <cell r="B99" t="str">
            <v>FAVORETTI</v>
          </cell>
          <cell r="C99" t="str">
            <v>Daniel Hugo</v>
          </cell>
          <cell r="D99">
            <v>14120</v>
          </cell>
          <cell r="E99">
            <v>84720</v>
          </cell>
          <cell r="F99">
            <v>6</v>
          </cell>
          <cell r="H99">
            <v>0</v>
          </cell>
        </row>
        <row r="100">
          <cell r="A100">
            <v>1007889569</v>
          </cell>
          <cell r="B100" t="str">
            <v>CHELAR</v>
          </cell>
          <cell r="C100" t="str">
            <v>Miguel</v>
          </cell>
          <cell r="D100">
            <v>10800</v>
          </cell>
          <cell r="E100">
            <v>54000</v>
          </cell>
          <cell r="F100">
            <v>5</v>
          </cell>
          <cell r="H100">
            <v>0</v>
          </cell>
        </row>
        <row r="101">
          <cell r="A101">
            <v>1008390299</v>
          </cell>
          <cell r="B101" t="str">
            <v>SOSA</v>
          </cell>
          <cell r="C101" t="str">
            <v>Héctor</v>
          </cell>
          <cell r="D101">
            <v>7850</v>
          </cell>
          <cell r="E101">
            <v>31400</v>
          </cell>
          <cell r="F101">
            <v>4</v>
          </cell>
          <cell r="H101">
            <v>0</v>
          </cell>
        </row>
        <row r="102">
          <cell r="A102">
            <v>1012676951</v>
          </cell>
          <cell r="B102" t="str">
            <v>VILLALBA</v>
          </cell>
          <cell r="C102" t="str">
            <v>Enrique  Gaspar</v>
          </cell>
          <cell r="D102">
            <v>7200</v>
          </cell>
          <cell r="E102">
            <v>28800</v>
          </cell>
          <cell r="F102">
            <v>4</v>
          </cell>
          <cell r="H102">
            <v>0</v>
          </cell>
        </row>
        <row r="103">
          <cell r="A103">
            <v>1012942976</v>
          </cell>
          <cell r="B103" t="str">
            <v>GOMEZ</v>
          </cell>
          <cell r="C103" t="str">
            <v>Marcelo Gerardo</v>
          </cell>
          <cell r="D103">
            <v>12500</v>
          </cell>
          <cell r="E103">
            <v>62500</v>
          </cell>
          <cell r="F103">
            <v>5</v>
          </cell>
          <cell r="G103">
            <v>0</v>
          </cell>
          <cell r="H103">
            <v>8794</v>
          </cell>
          <cell r="I103">
            <v>0</v>
          </cell>
        </row>
        <row r="104">
          <cell r="A104">
            <v>1022510672</v>
          </cell>
          <cell r="B104" t="str">
            <v>BUSTOS CAMPORA</v>
          </cell>
          <cell r="C104" t="str">
            <v>Yanina</v>
          </cell>
          <cell r="D104">
            <v>4100</v>
          </cell>
          <cell r="E104">
            <v>6150</v>
          </cell>
          <cell r="F104">
            <v>1.5</v>
          </cell>
          <cell r="H104">
            <v>0</v>
          </cell>
        </row>
        <row r="105">
          <cell r="A105">
            <v>1021612453</v>
          </cell>
          <cell r="B105" t="str">
            <v>MENDIZABAL</v>
          </cell>
          <cell r="C105" t="str">
            <v>Andrés</v>
          </cell>
          <cell r="D105">
            <v>4600</v>
          </cell>
          <cell r="E105">
            <v>11500</v>
          </cell>
          <cell r="F105">
            <v>2.5</v>
          </cell>
          <cell r="H105">
            <v>0</v>
          </cell>
        </row>
        <row r="106">
          <cell r="A106">
            <v>1024069415</v>
          </cell>
          <cell r="B106" t="str">
            <v>ARNAUDE</v>
          </cell>
          <cell r="C106" t="str">
            <v>Pablo</v>
          </cell>
          <cell r="D106">
            <v>4000</v>
          </cell>
          <cell r="E106">
            <v>6900</v>
          </cell>
          <cell r="F106">
            <v>1.5</v>
          </cell>
          <cell r="G106">
            <v>0</v>
          </cell>
          <cell r="H106">
            <v>18200</v>
          </cell>
          <cell r="I106">
            <v>600</v>
          </cell>
        </row>
        <row r="107">
          <cell r="A107">
            <v>1021368232</v>
          </cell>
          <cell r="B107" t="str">
            <v>RECIO</v>
          </cell>
          <cell r="C107" t="str">
            <v>Mauricio Nestor</v>
          </cell>
          <cell r="D107">
            <v>4066</v>
          </cell>
          <cell r="E107">
            <v>4066</v>
          </cell>
          <cell r="F107">
            <v>1</v>
          </cell>
          <cell r="H107">
            <v>0</v>
          </cell>
          <cell r="I107">
            <v>0</v>
          </cell>
        </row>
        <row r="108">
          <cell r="A108">
            <v>1012219406</v>
          </cell>
          <cell r="B108" t="str">
            <v>CASALIS</v>
          </cell>
          <cell r="C108" t="str">
            <v>Daniel Jorge</v>
          </cell>
          <cell r="D108">
            <v>5246</v>
          </cell>
          <cell r="E108">
            <v>20984</v>
          </cell>
          <cell r="F108">
            <v>4</v>
          </cell>
          <cell r="H108">
            <v>0</v>
          </cell>
        </row>
        <row r="109">
          <cell r="A109">
            <v>18</v>
          </cell>
          <cell r="B109">
            <v>0</v>
          </cell>
          <cell r="C109">
            <v>0</v>
          </cell>
          <cell r="F109" t="e">
            <v>#DIV/0!</v>
          </cell>
          <cell r="H109">
            <v>0</v>
          </cell>
        </row>
        <row r="110">
          <cell r="A110">
            <v>19</v>
          </cell>
          <cell r="B110">
            <v>0</v>
          </cell>
          <cell r="C110">
            <v>0</v>
          </cell>
          <cell r="F110" t="e">
            <v>#DIV/0!</v>
          </cell>
          <cell r="H110">
            <v>0</v>
          </cell>
        </row>
        <row r="111">
          <cell r="A111">
            <v>20</v>
          </cell>
          <cell r="B111">
            <v>0</v>
          </cell>
          <cell r="C111">
            <v>0</v>
          </cell>
          <cell r="F111" t="e">
            <v>#DIV/0!</v>
          </cell>
          <cell r="H111">
            <v>0</v>
          </cell>
        </row>
        <row r="112">
          <cell r="A112">
            <v>21</v>
          </cell>
          <cell r="B112">
            <v>0</v>
          </cell>
          <cell r="C112">
            <v>0</v>
          </cell>
          <cell r="F112" t="e">
            <v>#DIV/0!</v>
          </cell>
          <cell r="H112">
            <v>0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Precios Oil"/>
      <sheetName val="Precios Gas"/>
      <sheetName val="Precios LPG"/>
      <sheetName val="Precios y Ventas Gas"/>
      <sheetName val="Unidades de Venta"/>
      <sheetName val="Transporte"/>
      <sheetName val="Valor Regalia Gas"/>
      <sheetName val="Deduc Regalias"/>
      <sheetName val="Datos Para Oil"/>
      <sheetName val="Alícuotas IIBB"/>
      <sheetName val="Unidades Venta BP"/>
      <sheetName val="Producciones"/>
      <sheetName val="Producciones BP"/>
      <sheetName val="Precios Gas (2)"/>
    </sheetNames>
    <sheetDataSet>
      <sheetData sheetId="0" refreshError="1">
        <row r="4">
          <cell r="E4">
            <v>25</v>
          </cell>
          <cell r="I4">
            <v>6.2893081761006284</v>
          </cell>
        </row>
        <row r="5">
          <cell r="E5">
            <v>25</v>
          </cell>
        </row>
        <row r="6">
          <cell r="E6">
            <v>25</v>
          </cell>
        </row>
        <row r="7">
          <cell r="E7">
            <v>25</v>
          </cell>
        </row>
        <row r="8">
          <cell r="E8">
            <v>25</v>
          </cell>
        </row>
        <row r="9">
          <cell r="E9">
            <v>25</v>
          </cell>
        </row>
        <row r="10">
          <cell r="E10">
            <v>25</v>
          </cell>
        </row>
        <row r="11">
          <cell r="E11">
            <v>25</v>
          </cell>
        </row>
        <row r="12">
          <cell r="E12">
            <v>25</v>
          </cell>
        </row>
        <row r="13">
          <cell r="E13">
            <v>25</v>
          </cell>
        </row>
        <row r="14">
          <cell r="E14">
            <v>25</v>
          </cell>
        </row>
        <row r="15">
          <cell r="E15">
            <v>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YPF SUR"/>
      <sheetName val="YPF OESTE"/>
      <sheetName val="SPLITS"/>
      <sheetName val="DATABASE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ope"/>
      <sheetName val="costo"/>
      <sheetName val="programa"/>
      <sheetName val="estatica"/>
      <sheetName val="FMT y DP"/>
      <sheetName val="Call Sheet"/>
      <sheetName val="costo con N2"/>
      <sheetName val="costo 13.9# + Flow Check"/>
      <sheetName val="FMT_y_DP"/>
      <sheetName val="Call_Sheet"/>
      <sheetName val="costo_con_N2"/>
      <sheetName val="costo_13_9#_+_Flow_Check"/>
      <sheetName val="Gradientes Program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13">
          <cell r="F13">
            <v>3.4139994484293124</v>
          </cell>
        </row>
        <row r="62">
          <cell r="F62">
            <v>0.85</v>
          </cell>
        </row>
        <row r="66">
          <cell r="F66">
            <v>0</v>
          </cell>
        </row>
        <row r="72">
          <cell r="F72">
            <v>0</v>
          </cell>
        </row>
        <row r="74">
          <cell r="F74">
            <v>0</v>
          </cell>
        </row>
      </sheetData>
      <sheetData sheetId="1" refreshError="1">
        <row r="6">
          <cell r="J6">
            <v>273</v>
          </cell>
        </row>
        <row r="7">
          <cell r="G7">
            <v>3050</v>
          </cell>
          <cell r="I7">
            <v>1</v>
          </cell>
        </row>
        <row r="8">
          <cell r="G8">
            <v>3050</v>
          </cell>
          <cell r="I8">
            <v>1</v>
          </cell>
        </row>
        <row r="9">
          <cell r="G9">
            <v>3050</v>
          </cell>
          <cell r="I9">
            <v>1</v>
          </cell>
        </row>
        <row r="10">
          <cell r="G10">
            <v>3050</v>
          </cell>
          <cell r="I10">
            <v>1</v>
          </cell>
        </row>
        <row r="11">
          <cell r="G11">
            <v>3050</v>
          </cell>
          <cell r="I11">
            <v>1</v>
          </cell>
        </row>
        <row r="12">
          <cell r="G12">
            <v>3050</v>
          </cell>
          <cell r="I12">
            <v>1</v>
          </cell>
        </row>
        <row r="13">
          <cell r="G13">
            <v>3050</v>
          </cell>
          <cell r="I13">
            <v>1</v>
          </cell>
        </row>
        <row r="14">
          <cell r="G14">
            <v>3050</v>
          </cell>
          <cell r="I14">
            <v>1</v>
          </cell>
        </row>
        <row r="15">
          <cell r="G15">
            <v>3050</v>
          </cell>
          <cell r="I15">
            <v>1</v>
          </cell>
        </row>
        <row r="16">
          <cell r="G16">
            <v>3050</v>
          </cell>
          <cell r="I16">
            <v>1</v>
          </cell>
        </row>
        <row r="17">
          <cell r="G17">
            <v>3050</v>
          </cell>
          <cell r="I17">
            <v>1</v>
          </cell>
        </row>
        <row r="18">
          <cell r="C18">
            <v>24.333280000000002</v>
          </cell>
          <cell r="D18">
            <v>10</v>
          </cell>
          <cell r="E18">
            <v>7.2999840000000003</v>
          </cell>
          <cell r="F18">
            <v>7.4766424048628419</v>
          </cell>
          <cell r="G18">
            <v>3050</v>
          </cell>
          <cell r="H18">
            <v>34.333280000000002</v>
          </cell>
          <cell r="I18">
            <v>1</v>
          </cell>
        </row>
        <row r="19">
          <cell r="C19">
            <v>39.541580000000003</v>
          </cell>
          <cell r="D19">
            <v>16.25</v>
          </cell>
          <cell r="E19">
            <v>11.862474000000002</v>
          </cell>
          <cell r="F19">
            <v>12.149543907902119</v>
          </cell>
          <cell r="G19">
            <v>3050</v>
          </cell>
          <cell r="H19">
            <v>55.791580000000003</v>
          </cell>
          <cell r="I19">
            <v>1</v>
          </cell>
        </row>
        <row r="20">
          <cell r="C20">
            <v>69.958179999999999</v>
          </cell>
          <cell r="D20">
            <v>28.75</v>
          </cell>
          <cell r="E20">
            <v>20.987454</v>
          </cell>
          <cell r="F20">
            <v>21.495346913980669</v>
          </cell>
          <cell r="G20">
            <v>3050</v>
          </cell>
          <cell r="H20">
            <v>98.708179999999999</v>
          </cell>
          <cell r="I20">
            <v>1</v>
          </cell>
        </row>
        <row r="21">
          <cell r="C21">
            <v>121.6664</v>
          </cell>
          <cell r="D21">
            <v>50</v>
          </cell>
          <cell r="E21">
            <v>36.499919999999996</v>
          </cell>
          <cell r="F21">
            <v>37.383212024314204</v>
          </cell>
          <cell r="G21">
            <v>3050</v>
          </cell>
          <cell r="H21">
            <v>171.66639999999998</v>
          </cell>
          <cell r="I21">
            <v>1</v>
          </cell>
        </row>
        <row r="22">
          <cell r="C22">
            <v>228.12449999999998</v>
          </cell>
          <cell r="D22">
            <v>93.75</v>
          </cell>
          <cell r="E22">
            <v>68.437349999999995</v>
          </cell>
          <cell r="F22">
            <v>70.093522545589138</v>
          </cell>
          <cell r="G22">
            <v>3050</v>
          </cell>
          <cell r="H22">
            <v>321.87449999999995</v>
          </cell>
          <cell r="I22">
            <v>1</v>
          </cell>
        </row>
        <row r="23">
          <cell r="C23">
            <v>252.45778000000001</v>
          </cell>
          <cell r="D23">
            <v>103.75</v>
          </cell>
          <cell r="E23">
            <v>75.737334000000004</v>
          </cell>
          <cell r="F23">
            <v>77.570164950451982</v>
          </cell>
          <cell r="G23">
            <v>3050</v>
          </cell>
          <cell r="H23">
            <v>356.20778000000001</v>
          </cell>
          <cell r="I23">
            <v>1</v>
          </cell>
        </row>
        <row r="24">
          <cell r="C24">
            <v>243.33279999999999</v>
          </cell>
          <cell r="D24">
            <v>172.29262812981457</v>
          </cell>
          <cell r="E24">
            <v>72.999839999999992</v>
          </cell>
          <cell r="F24">
            <v>74.766424048628409</v>
          </cell>
          <cell r="G24">
            <v>3050</v>
          </cell>
          <cell r="H24">
            <v>415.62542812981457</v>
          </cell>
          <cell r="I24">
            <v>1</v>
          </cell>
        </row>
        <row r="25">
          <cell r="C25">
            <v>212.9162</v>
          </cell>
          <cell r="D25">
            <v>598.52064437402714</v>
          </cell>
          <cell r="E25">
            <v>63.874859999999998</v>
          </cell>
          <cell r="F25">
            <v>65.420621042549868</v>
          </cell>
          <cell r="G25">
            <v>3050</v>
          </cell>
          <cell r="H25">
            <v>811.43684437402715</v>
          </cell>
          <cell r="I25">
            <v>1</v>
          </cell>
        </row>
        <row r="26">
          <cell r="C26">
            <v>177.33407664183861</v>
          </cell>
          <cell r="D26">
            <v>761.51864888974603</v>
          </cell>
          <cell r="E26">
            <v>53.200222992551588</v>
          </cell>
          <cell r="F26">
            <v>54.487659585866261</v>
          </cell>
          <cell r="G26">
            <v>3050</v>
          </cell>
          <cell r="H26">
            <v>938.85272553158461</v>
          </cell>
          <cell r="I26">
            <v>1</v>
          </cell>
        </row>
        <row r="27">
          <cell r="C27">
            <v>153.58713213515577</v>
          </cell>
          <cell r="D27">
            <v>1230</v>
          </cell>
          <cell r="E27">
            <v>46.076139640546728</v>
          </cell>
          <cell r="F27">
            <v>47.19117459557355</v>
          </cell>
          <cell r="G27">
            <v>3050</v>
          </cell>
          <cell r="H27">
            <v>1383.5871321351558</v>
          </cell>
          <cell r="I27">
            <v>1</v>
          </cell>
        </row>
        <row r="28">
          <cell r="C28">
            <v>136.42686620844847</v>
          </cell>
          <cell r="D28">
            <v>1764</v>
          </cell>
          <cell r="E28">
            <v>40.928059862534539</v>
          </cell>
          <cell r="F28">
            <v>41.918512138792437</v>
          </cell>
          <cell r="G28">
            <v>3050</v>
          </cell>
          <cell r="H28">
            <v>1900.4268662084485</v>
          </cell>
          <cell r="I28">
            <v>1</v>
          </cell>
        </row>
        <row r="29">
          <cell r="C29">
            <v>123.34902928239745</v>
          </cell>
          <cell r="D29">
            <v>2495</v>
          </cell>
          <cell r="E29">
            <v>37.004708784719234</v>
          </cell>
          <cell r="F29">
            <v>37.90021661409564</v>
          </cell>
          <cell r="G29">
            <v>3050</v>
          </cell>
          <cell r="H29">
            <v>2618.3490292823976</v>
          </cell>
          <cell r="I29">
            <v>1</v>
          </cell>
        </row>
        <row r="30">
          <cell r="C30">
            <v>112.99505934135966</v>
          </cell>
          <cell r="D30">
            <v>2737.00494065864</v>
          </cell>
          <cell r="E30">
            <v>33.898517802407895</v>
          </cell>
          <cell r="F30">
            <v>34.718856323997535</v>
          </cell>
          <cell r="G30">
            <v>3050</v>
          </cell>
          <cell r="H30">
            <v>2850</v>
          </cell>
          <cell r="I30">
            <v>1</v>
          </cell>
        </row>
        <row r="31">
          <cell r="C31">
            <v>104.55894706411743</v>
          </cell>
          <cell r="D31">
            <v>2905.4410529358802</v>
          </cell>
          <cell r="E31">
            <v>31.367684119235228</v>
          </cell>
          <cell r="F31">
            <v>32.126776884472193</v>
          </cell>
          <cell r="G31">
            <v>3050</v>
          </cell>
          <cell r="H31">
            <v>3010</v>
          </cell>
          <cell r="I31">
            <v>1</v>
          </cell>
        </row>
        <row r="32">
          <cell r="C32">
            <v>97.529775516084101</v>
          </cell>
          <cell r="D32">
            <v>2952.4702244839159</v>
          </cell>
          <cell r="E32">
            <v>29.25893265482523</v>
          </cell>
          <cell r="F32">
            <v>29.966993983561121</v>
          </cell>
          <cell r="G32">
            <v>3050</v>
          </cell>
          <cell r="H32">
            <v>3050</v>
          </cell>
          <cell r="I32">
            <v>1</v>
          </cell>
        </row>
        <row r="33">
          <cell r="C33">
            <v>91.566711374059622</v>
          </cell>
          <cell r="D33">
            <v>2958.4332886259403</v>
          </cell>
          <cell r="E33">
            <v>27.470013412217888</v>
          </cell>
          <cell r="F33">
            <v>28.134783191297306</v>
          </cell>
          <cell r="G33">
            <v>3050</v>
          </cell>
          <cell r="H33">
            <v>3050</v>
          </cell>
          <cell r="I33">
            <v>1</v>
          </cell>
        </row>
        <row r="34">
          <cell r="C34">
            <v>86.432949501027224</v>
          </cell>
          <cell r="D34">
            <v>2963.567050498973</v>
          </cell>
          <cell r="E34">
            <v>25.92988485030817</v>
          </cell>
          <cell r="F34">
            <v>26.557383773036303</v>
          </cell>
          <cell r="G34">
            <v>3050</v>
          </cell>
          <cell r="H34">
            <v>3050</v>
          </cell>
          <cell r="I34">
            <v>1</v>
          </cell>
        </row>
        <row r="35">
          <cell r="C35">
            <v>81.958414406300903</v>
          </cell>
          <cell r="D35">
            <v>2968.041585593699</v>
          </cell>
          <cell r="E35">
            <v>24.587524321890271</v>
          </cell>
          <cell r="F35">
            <v>25.182538341952707</v>
          </cell>
          <cell r="G35">
            <v>3050</v>
          </cell>
          <cell r="H35">
            <v>3050</v>
          </cell>
          <cell r="I35">
            <v>1</v>
          </cell>
        </row>
        <row r="36">
          <cell r="C36">
            <v>78.017540844474595</v>
          </cell>
          <cell r="D36">
            <v>2971.9824591555252</v>
          </cell>
          <cell r="E36">
            <v>23.405262253342379</v>
          </cell>
          <cell r="F36">
            <v>23.971665726976287</v>
          </cell>
          <cell r="G36">
            <v>3050</v>
          </cell>
          <cell r="H36">
            <v>3050</v>
          </cell>
          <cell r="I36">
            <v>1</v>
          </cell>
        </row>
        <row r="37">
          <cell r="C37">
            <v>74.515439231660253</v>
          </cell>
          <cell r="D37">
            <v>2975.4845607683396</v>
          </cell>
          <cell r="E37">
            <v>22.354631769498074</v>
          </cell>
          <cell r="F37">
            <v>22.895610159272042</v>
          </cell>
          <cell r="G37">
            <v>3050</v>
          </cell>
          <cell r="H37">
            <v>3050</v>
          </cell>
          <cell r="I37">
            <v>1</v>
          </cell>
        </row>
        <row r="38">
          <cell r="C38">
            <v>71.378955912763814</v>
          </cell>
          <cell r="D38">
            <v>2978.621044087236</v>
          </cell>
          <cell r="E38">
            <v>21.413686773829145</v>
          </cell>
          <cell r="F38">
            <v>21.931894450407228</v>
          </cell>
          <cell r="G38">
            <v>3050</v>
          </cell>
          <cell r="H38">
            <v>3050</v>
          </cell>
          <cell r="I38">
            <v>1</v>
          </cell>
        </row>
        <row r="39">
          <cell r="C39">
            <v>68.550710638567338</v>
          </cell>
          <cell r="D39">
            <v>2981.4492893614329</v>
          </cell>
          <cell r="E39">
            <v>20.565213191570201</v>
          </cell>
          <cell r="F39">
            <v>21.062887947855565</v>
          </cell>
          <cell r="G39">
            <v>3050</v>
          </cell>
          <cell r="H39">
            <v>3050</v>
          </cell>
          <cell r="I39">
            <v>1</v>
          </cell>
        </row>
        <row r="40">
          <cell r="C40">
            <v>65.985009601487775</v>
          </cell>
          <cell r="D40">
            <v>2984.0149903985121</v>
          </cell>
          <cell r="E40">
            <v>19.795502880446332</v>
          </cell>
          <cell r="F40">
            <v>20.274550774567391</v>
          </cell>
          <cell r="G40">
            <v>3050</v>
          </cell>
          <cell r="H40">
            <v>3050</v>
          </cell>
          <cell r="I40">
            <v>1</v>
          </cell>
        </row>
        <row r="41">
          <cell r="C41">
            <v>63.644976501376227</v>
          </cell>
          <cell r="D41">
            <v>2986.3550234986237</v>
          </cell>
          <cell r="E41">
            <v>19.093492950412866</v>
          </cell>
          <cell r="F41">
            <v>19.555552320389548</v>
          </cell>
          <cell r="G41">
            <v>3050</v>
          </cell>
          <cell r="H41">
            <v>3050</v>
          </cell>
          <cell r="I41">
            <v>1</v>
          </cell>
        </row>
        <row r="42">
          <cell r="C42">
            <v>61.500495950151482</v>
          </cell>
          <cell r="D42">
            <v>2988.4995040498484</v>
          </cell>
          <cell r="E42">
            <v>18.450148785045442</v>
          </cell>
          <cell r="F42">
            <v>18.896639332675168</v>
          </cell>
          <cell r="G42">
            <v>3050</v>
          </cell>
          <cell r="H42">
            <v>3050</v>
          </cell>
          <cell r="I42">
            <v>1</v>
          </cell>
        </row>
        <row r="43">
          <cell r="C43">
            <v>59.526711515145593</v>
          </cell>
          <cell r="D43">
            <v>2990.4732884848545</v>
          </cell>
          <cell r="E43">
            <v>17.858013454543677</v>
          </cell>
          <cell r="F43">
            <v>18.290174425156607</v>
          </cell>
          <cell r="G43">
            <v>3050</v>
          </cell>
          <cell r="H43">
            <v>3050</v>
          </cell>
          <cell r="I43">
            <v>1</v>
          </cell>
        </row>
        <row r="44">
          <cell r="C44">
            <v>57.702910438689777</v>
          </cell>
          <cell r="D44">
            <v>2992.2970895613103</v>
          </cell>
          <cell r="E44">
            <v>17.310873131606932</v>
          </cell>
          <cell r="F44">
            <v>17.72979339694076</v>
          </cell>
          <cell r="G44">
            <v>3050</v>
          </cell>
          <cell r="H44">
            <v>3050</v>
          </cell>
          <cell r="I44">
            <v>1</v>
          </cell>
        </row>
        <row r="45">
          <cell r="C45">
            <v>56.011683020200763</v>
          </cell>
          <cell r="D45">
            <v>2993.988316979799</v>
          </cell>
          <cell r="E45">
            <v>16.80350490606023</v>
          </cell>
          <cell r="F45">
            <v>17.21014694429066</v>
          </cell>
          <cell r="G45">
            <v>3050</v>
          </cell>
          <cell r="H45">
            <v>3050</v>
          </cell>
          <cell r="I45">
            <v>1</v>
          </cell>
        </row>
        <row r="46">
          <cell r="C46">
            <v>54.438280406268909</v>
          </cell>
          <cell r="D46">
            <v>2995.5617195937311</v>
          </cell>
          <cell r="E46">
            <v>16.331484121880671</v>
          </cell>
          <cell r="F46">
            <v>16.726703335239804</v>
          </cell>
          <cell r="G46">
            <v>3050</v>
          </cell>
          <cell r="H46">
            <v>3050</v>
          </cell>
          <cell r="I46">
            <v>1</v>
          </cell>
        </row>
        <row r="47">
          <cell r="C47">
            <v>52.970117905149422</v>
          </cell>
          <cell r="D47">
            <v>2997.0298820948506</v>
          </cell>
          <cell r="E47">
            <v>15.891035371544827</v>
          </cell>
          <cell r="F47">
            <v>16.275595798027421</v>
          </cell>
          <cell r="G47">
            <v>3050</v>
          </cell>
          <cell r="H47">
            <v>3050</v>
          </cell>
          <cell r="I47">
            <v>1</v>
          </cell>
        </row>
        <row r="48">
          <cell r="C48">
            <v>51.596386527478096</v>
          </cell>
          <cell r="D48">
            <v>2998.403613472522</v>
          </cell>
          <cell r="E48">
            <v>15.478915958243428</v>
          </cell>
          <cell r="F48">
            <v>15.853503163118024</v>
          </cell>
          <cell r="G48">
            <v>3050</v>
          </cell>
          <cell r="H48">
            <v>3050</v>
          </cell>
          <cell r="I48">
            <v>1</v>
          </cell>
        </row>
        <row r="49">
          <cell r="C49">
            <v>50.307746040616323</v>
          </cell>
          <cell r="D49">
            <v>2999.6922539593838</v>
          </cell>
          <cell r="E49">
            <v>15.092323812184897</v>
          </cell>
          <cell r="F49">
            <v>15.457555551094744</v>
          </cell>
          <cell r="G49">
            <v>3050</v>
          </cell>
          <cell r="H49">
            <v>3050</v>
          </cell>
          <cell r="I49">
            <v>1</v>
          </cell>
        </row>
        <row r="50">
          <cell r="C50">
            <v>49.096080134887984</v>
          </cell>
          <cell r="D50">
            <v>3000.9039198651121</v>
          </cell>
          <cell r="E50">
            <v>14.728824040466394</v>
          </cell>
          <cell r="F50">
            <v>15.085259145049399</v>
          </cell>
          <cell r="G50">
            <v>3050</v>
          </cell>
          <cell r="H50">
            <v>3050</v>
          </cell>
          <cell r="I50">
            <v>1</v>
          </cell>
        </row>
        <row r="51">
          <cell r="C51">
            <v>47.954299427064207</v>
          </cell>
          <cell r="D51">
            <v>3002.0457005729359</v>
          </cell>
          <cell r="E51">
            <v>14.386289828119263</v>
          </cell>
          <cell r="F51">
            <v>14.734435661443017</v>
          </cell>
          <cell r="G51">
            <v>3050</v>
          </cell>
          <cell r="H51">
            <v>3050</v>
          </cell>
          <cell r="I51">
            <v>1</v>
          </cell>
        </row>
        <row r="52">
          <cell r="C52">
            <v>46.876181673071628</v>
          </cell>
          <cell r="D52">
            <v>3003.1238183269284</v>
          </cell>
          <cell r="E52">
            <v>14.062854501921489</v>
          </cell>
          <cell r="F52">
            <v>14.403173253870492</v>
          </cell>
          <cell r="G52">
            <v>3050</v>
          </cell>
          <cell r="H52">
            <v>3050</v>
          </cell>
          <cell r="I52">
            <v>1</v>
          </cell>
        </row>
        <row r="53">
          <cell r="C53">
            <v>45.856241189468676</v>
          </cell>
          <cell r="D53">
            <v>3004.1437588105314</v>
          </cell>
          <cell r="E53">
            <v>13.756872356840603</v>
          </cell>
          <cell r="F53">
            <v>14.089786391509882</v>
          </cell>
          <cell r="G53">
            <v>3050</v>
          </cell>
          <cell r="H53">
            <v>3050</v>
          </cell>
          <cell r="I53">
            <v>1</v>
          </cell>
        </row>
        <row r="54">
          <cell r="G54">
            <v>3050</v>
          </cell>
          <cell r="H54">
            <v>0</v>
          </cell>
          <cell r="I54">
            <v>1</v>
          </cell>
        </row>
        <row r="55">
          <cell r="G55">
            <v>3050</v>
          </cell>
          <cell r="H55">
            <v>0</v>
          </cell>
          <cell r="I55">
            <v>1</v>
          </cell>
        </row>
        <row r="56">
          <cell r="G56">
            <v>3050</v>
          </cell>
          <cell r="H56">
            <v>0</v>
          </cell>
          <cell r="I56">
            <v>1</v>
          </cell>
        </row>
        <row r="57">
          <cell r="G57">
            <v>3050</v>
          </cell>
          <cell r="H57">
            <v>0</v>
          </cell>
          <cell r="I57">
            <v>1</v>
          </cell>
        </row>
        <row r="58">
          <cell r="G58">
            <v>3050</v>
          </cell>
          <cell r="H58">
            <v>0</v>
          </cell>
          <cell r="I58">
            <v>1</v>
          </cell>
        </row>
        <row r="59">
          <cell r="G59">
            <v>3050</v>
          </cell>
          <cell r="H59">
            <v>0</v>
          </cell>
          <cell r="I59">
            <v>1</v>
          </cell>
        </row>
        <row r="60">
          <cell r="G60">
            <v>3050</v>
          </cell>
          <cell r="H60">
            <v>0</v>
          </cell>
          <cell r="I60">
            <v>1</v>
          </cell>
        </row>
        <row r="61">
          <cell r="G61">
            <v>3050</v>
          </cell>
          <cell r="H61">
            <v>0</v>
          </cell>
          <cell r="I61">
            <v>1</v>
          </cell>
        </row>
        <row r="62">
          <cell r="G62">
            <v>3050</v>
          </cell>
          <cell r="H62">
            <v>0</v>
          </cell>
          <cell r="I62">
            <v>1</v>
          </cell>
        </row>
        <row r="63">
          <cell r="G63">
            <v>3050</v>
          </cell>
          <cell r="H63">
            <v>0</v>
          </cell>
          <cell r="I63">
            <v>1</v>
          </cell>
        </row>
        <row r="64">
          <cell r="G64">
            <v>3050</v>
          </cell>
          <cell r="H64">
            <v>0</v>
          </cell>
          <cell r="I64">
            <v>1</v>
          </cell>
        </row>
        <row r="65">
          <cell r="G65">
            <v>3050</v>
          </cell>
          <cell r="H65">
            <v>0</v>
          </cell>
          <cell r="I65">
            <v>1</v>
          </cell>
        </row>
        <row r="66">
          <cell r="G66">
            <v>3050</v>
          </cell>
          <cell r="H66">
            <v>0</v>
          </cell>
          <cell r="I66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"/>
      <sheetName val="REP2"/>
      <sheetName val="REP 2003"/>
      <sheetName val="AFE Costos"/>
      <sheetName val="Sheet1"/>
      <sheetName val="AFE00 "/>
      <sheetName val="AFE05 Carátula"/>
      <sheetName val="AFE05 Costos"/>
      <sheetName val="Rep 05"/>
      <sheetName val="Inf.Rep01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B.M."/>
      <sheetName val="CARGA DE DATOS B.E.S. "/>
      <sheetName val="CARGA DE DATOS P.C.P."/>
      <sheetName val="CARGA DE DATOS"/>
      <sheetName val="Graph"/>
      <sheetName val="Resumen Graficos"/>
      <sheetName val="TOTALES"/>
      <sheetName val="ESPERA TRACTOR"/>
      <sheetName val="CAMBIO DE BOMBA"/>
      <sheetName val="PESCA DE V-B"/>
      <sheetName val="PERDIDA DE TBG."/>
      <sheetName val="BOMBEO APRISIONADO"/>
      <sheetName val="RESUMEN ANUAL"/>
      <sheetName val="CORR-INC."/>
      <sheetName val="causas"/>
      <sheetName val="HORAS DE PULLING"/>
      <sheetName val="pres-04"/>
      <sheetName val="5858"/>
      <sheetName val="5859"/>
      <sheetName val="5862"/>
      <sheetName val="SetupImpre"/>
      <sheetName val="AreaImpre"/>
      <sheetName val="MenuPrincipal"/>
      <sheetName val="pulling 2005   DEF"/>
      <sheetName val="Datos IP Teórico"/>
      <sheetName val="PESCA DE V_B"/>
      <sheetName val="PERDIDA DE TBG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/>
      <sheetData sheetId="25"/>
      <sheetData sheetId="26" refreshError="1"/>
      <sheetData sheetId="2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aración"/>
      <sheetName val="Pulling"/>
      <sheetName val="Programa"/>
      <sheetName val="AFE01 Caratula"/>
      <sheetName val="AFE Costos"/>
    </sheetNames>
    <sheetDataSet>
      <sheetData sheetId="0" refreshError="1"/>
      <sheetData sheetId="1" refreshError="1">
        <row r="24">
          <cell r="C24">
            <v>37231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P Mant Plantas"/>
      <sheetName val="Template Elementos PEPs"/>
      <sheetName val="Template Definicion de Py"/>
      <sheetName val="Hoja1"/>
      <sheetName val=" Campos"/>
      <sheetName val="Lista de valores"/>
      <sheetName val="Datos JVA"/>
      <sheetName val="CeCos"/>
      <sheetName val="Lista Plantas"/>
      <sheetName val="Lista Planta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AR10BAZ715 - A.P.B.</v>
          </cell>
        </row>
        <row r="3">
          <cell r="D3" t="str">
            <v>AR10APZ500 - Alocaciones</v>
          </cell>
        </row>
        <row r="4">
          <cell r="D4" t="str">
            <v>AR10SRZ500 - Alocaciones</v>
          </cell>
        </row>
        <row r="5">
          <cell r="D5" t="str">
            <v>AR1040Z500 - Alocaciones</v>
          </cell>
        </row>
        <row r="6">
          <cell r="D6" t="str">
            <v>AR1046Z500 - Alocaciones</v>
          </cell>
        </row>
        <row r="7">
          <cell r="D7" t="str">
            <v>AR10BCZ500 - Alocaciones</v>
          </cell>
        </row>
        <row r="8">
          <cell r="D8" t="str">
            <v>AR10CDZ500 - Alocaciones</v>
          </cell>
        </row>
        <row r="9">
          <cell r="D9" t="str">
            <v>AR10CK4500 - Alocaciones</v>
          </cell>
        </row>
        <row r="10">
          <cell r="D10" t="str">
            <v>AR10PIZ500 - Alocaciones</v>
          </cell>
        </row>
        <row r="11">
          <cell r="D11" t="str">
            <v>AR10PMZ500 - Alocaciones</v>
          </cell>
        </row>
        <row r="12">
          <cell r="D12" t="str">
            <v>AR40LE2500 - Alocaciones</v>
          </cell>
        </row>
        <row r="13">
          <cell r="D13" t="str">
            <v>AR10AEZ500 - Alocaciones</v>
          </cell>
        </row>
        <row r="14">
          <cell r="D14" t="str">
            <v>AR10FEZ500 - Alocaciones</v>
          </cell>
        </row>
        <row r="15">
          <cell r="D15" t="str">
            <v>AR10CEZ500 - Alocaciones</v>
          </cell>
        </row>
        <row r="16">
          <cell r="D16" t="str">
            <v>AR10SEZ500 - Alocaciones</v>
          </cell>
        </row>
        <row r="17">
          <cell r="D17" t="str">
            <v>AR11CAZ500 - Alocaciones</v>
          </cell>
        </row>
        <row r="18">
          <cell r="D18" t="str">
            <v>AR11SAZ500 - Alocaciones</v>
          </cell>
        </row>
        <row r="19">
          <cell r="D19" t="str">
            <v>AR11SCZ500 - Alocaciones</v>
          </cell>
        </row>
        <row r="20">
          <cell r="D20" t="str">
            <v>AR12FUZ500 - Alocaciones</v>
          </cell>
        </row>
        <row r="21">
          <cell r="D21" t="str">
            <v>AR12FMZ500 - Alocaciones</v>
          </cell>
        </row>
        <row r="22">
          <cell r="D22" t="str">
            <v>AR13BSZ500 - Alocaciones</v>
          </cell>
        </row>
        <row r="23">
          <cell r="D23" t="str">
            <v>AR40LA2500 - Alocaciones</v>
          </cell>
        </row>
        <row r="24">
          <cell r="D24" t="str">
            <v>AR41ACZ500 - Alocaciones</v>
          </cell>
        </row>
        <row r="25">
          <cell r="D25" t="str">
            <v>AR42AFZ500 - Alocaciones</v>
          </cell>
        </row>
        <row r="26">
          <cell r="D26" t="str">
            <v>AR43GCZ500 - Alocaciones</v>
          </cell>
        </row>
        <row r="27">
          <cell r="D27" t="str">
            <v>AR44GSZ500 - Alocaciones</v>
          </cell>
        </row>
        <row r="28">
          <cell r="D28" t="str">
            <v>BO10OGZ500 - Alocaciones</v>
          </cell>
        </row>
        <row r="29">
          <cell r="D29" t="str">
            <v>BO11CIZ500 - Alocaciones</v>
          </cell>
        </row>
        <row r="30">
          <cell r="D30" t="str">
            <v>BO11CNZ500 - Alocaciones</v>
          </cell>
        </row>
        <row r="31">
          <cell r="D31" t="str">
            <v>CL10CH1500 - Alocaciones</v>
          </cell>
        </row>
        <row r="32">
          <cell r="D32" t="str">
            <v>CL10CC1500 - Alocaciones</v>
          </cell>
        </row>
        <row r="33">
          <cell r="D33" t="str">
            <v>CL10CB1500 - Alocaciones</v>
          </cell>
        </row>
        <row r="34">
          <cell r="D34" t="str">
            <v>AR10CDZ515 - Auditoria</v>
          </cell>
        </row>
        <row r="35">
          <cell r="D35" t="str">
            <v>AR10CK4515 - Auditoria</v>
          </cell>
        </row>
        <row r="36">
          <cell r="D36" t="str">
            <v>AR10ANZ515 - Auditoria</v>
          </cell>
        </row>
        <row r="37">
          <cell r="D37" t="str">
            <v>AR10SNZ515 - Auditoria</v>
          </cell>
        </row>
        <row r="38">
          <cell r="D38" t="str">
            <v>AR104NZ515 - Auditoria</v>
          </cell>
        </row>
        <row r="39">
          <cell r="D39" t="str">
            <v>AR106NZ515 - Auditoria</v>
          </cell>
        </row>
        <row r="40">
          <cell r="D40" t="str">
            <v>AR10BNZ515 - Auditoria</v>
          </cell>
        </row>
        <row r="41">
          <cell r="D41" t="str">
            <v>AR40LE2515 - Auditoria</v>
          </cell>
        </row>
        <row r="42">
          <cell r="D42" t="str">
            <v>AR10AEZ515 - Auditoria</v>
          </cell>
        </row>
        <row r="43">
          <cell r="D43" t="str">
            <v>AR10FEZ515 - Auditoria</v>
          </cell>
        </row>
        <row r="44">
          <cell r="D44" t="str">
            <v>AR10BAZ515 - Auditoria</v>
          </cell>
        </row>
        <row r="45">
          <cell r="D45" t="str">
            <v>AR11CNZ515 - Auditoria</v>
          </cell>
        </row>
        <row r="46">
          <cell r="D46" t="str">
            <v>AR11SAZ515 - Auditoria</v>
          </cell>
        </row>
        <row r="47">
          <cell r="D47" t="str">
            <v>AR40LA2515 - Auditoria</v>
          </cell>
        </row>
        <row r="48">
          <cell r="D48" t="str">
            <v>AR41ACZ515 - Auditoria</v>
          </cell>
        </row>
        <row r="49">
          <cell r="D49" t="str">
            <v>AR42AFZ515 - Auditoria</v>
          </cell>
        </row>
        <row r="50">
          <cell r="D50" t="str">
            <v>CL10CH1515 - Auditoria</v>
          </cell>
        </row>
        <row r="51">
          <cell r="D51" t="str">
            <v>CL10CC1515 - Auditoria</v>
          </cell>
        </row>
        <row r="52">
          <cell r="D52" t="str">
            <v>CL10CB1515 - Auditoria</v>
          </cell>
        </row>
        <row r="53">
          <cell r="D53" t="str">
            <v>AR10CD1010 - Boca de Pozo</v>
          </cell>
        </row>
        <row r="54">
          <cell r="D54" t="str">
            <v>AR10CD2010 - Boca de Pozo</v>
          </cell>
        </row>
        <row r="55">
          <cell r="D55" t="str">
            <v>AR10CD3010 - Boca de Pozo</v>
          </cell>
        </row>
        <row r="56">
          <cell r="D56" t="str">
            <v>AR10CD5010 - Boca de Pozo</v>
          </cell>
        </row>
        <row r="57">
          <cell r="D57" t="str">
            <v>AR10CD7010 - Boca de Pozo</v>
          </cell>
        </row>
        <row r="58">
          <cell r="D58" t="str">
            <v>AR10CD8010 - Boca de Pozo</v>
          </cell>
        </row>
        <row r="59">
          <cell r="D59" t="str">
            <v>AR10CD9010 - Boca de Pozo</v>
          </cell>
        </row>
        <row r="60">
          <cell r="D60" t="str">
            <v>AR10CK4010 - Boca de Pozo</v>
          </cell>
        </row>
        <row r="61">
          <cell r="D61" t="str">
            <v>AR10ANZ010 - Boca de Pozo</v>
          </cell>
        </row>
        <row r="62">
          <cell r="D62" t="str">
            <v>AR10SNZ010 - Boca de Pozo</v>
          </cell>
        </row>
        <row r="63">
          <cell r="D63" t="str">
            <v>AR104NZ010 - Boca de Pozo</v>
          </cell>
        </row>
        <row r="64">
          <cell r="D64" t="str">
            <v>AR106NZ010 - Boca de Pozo</v>
          </cell>
        </row>
        <row r="65">
          <cell r="D65" t="str">
            <v>AR10BNZ010 - Boca de Pozo</v>
          </cell>
        </row>
        <row r="66">
          <cell r="D66" t="str">
            <v>AR40LE1010 - Boca de Pozo</v>
          </cell>
        </row>
        <row r="67">
          <cell r="D67" t="str">
            <v>AR40LE2010 - Boca de Pozo</v>
          </cell>
        </row>
        <row r="68">
          <cell r="D68" t="str">
            <v>AR10AE1010 - Boca de Pozo</v>
          </cell>
        </row>
        <row r="69">
          <cell r="D69" t="str">
            <v>AR10AE2010 - Boca de Pozo</v>
          </cell>
        </row>
        <row r="70">
          <cell r="D70" t="str">
            <v>AR10AE3010 - Boca de Pozo</v>
          </cell>
        </row>
        <row r="71">
          <cell r="D71" t="str">
            <v>AR10AE4010 - Boca de Pozo</v>
          </cell>
        </row>
        <row r="72">
          <cell r="D72" t="str">
            <v>AR10AE5010 - Boca de Pozo</v>
          </cell>
        </row>
        <row r="73">
          <cell r="D73" t="str">
            <v>AR10FEZ010 - Boca de Pozo</v>
          </cell>
        </row>
        <row r="74">
          <cell r="D74" t="str">
            <v>AR11CNZ010 - Boca de Pozo</v>
          </cell>
        </row>
        <row r="75">
          <cell r="D75" t="str">
            <v>AR40LA1010 - Boca de Pozo</v>
          </cell>
        </row>
        <row r="76">
          <cell r="D76" t="str">
            <v>AR40LA2010 - Boca de Pozo</v>
          </cell>
        </row>
        <row r="77">
          <cell r="D77" t="str">
            <v>AR41AC1010 - Boca de Pozo</v>
          </cell>
        </row>
        <row r="78">
          <cell r="D78" t="str">
            <v>AR41AC2010 - Boca de Pozo</v>
          </cell>
        </row>
        <row r="79">
          <cell r="D79" t="str">
            <v>AR41AC3010 - Boca de Pozo</v>
          </cell>
        </row>
        <row r="80">
          <cell r="D80" t="str">
            <v>AR41AC4010 - Boca de Pozo</v>
          </cell>
        </row>
        <row r="81">
          <cell r="D81" t="str">
            <v>AR41AC5010 - Boca de Pozo</v>
          </cell>
        </row>
        <row r="82">
          <cell r="D82" t="str">
            <v>AR42AFZ010 - Boca de Pozo</v>
          </cell>
        </row>
        <row r="83">
          <cell r="D83" t="str">
            <v>BO11CIZ010 - Boca de Pozo</v>
          </cell>
        </row>
        <row r="84">
          <cell r="D84" t="str">
            <v>BO11CNZ010 - Boca de Pozo</v>
          </cell>
        </row>
        <row r="85">
          <cell r="D85" t="str">
            <v>CL10CH1010 - Boca de Pozo</v>
          </cell>
        </row>
        <row r="86">
          <cell r="D86" t="str">
            <v>CL10CC1010 - Boca de Pozo</v>
          </cell>
        </row>
        <row r="87">
          <cell r="D87" t="str">
            <v>CL10CB1010 - Boca de Pozo</v>
          </cell>
        </row>
        <row r="88">
          <cell r="D88" t="str">
            <v>AR10CD1140 - Bombas de profundidad</v>
          </cell>
        </row>
        <row r="89">
          <cell r="D89" t="str">
            <v>AR10CD2140 - Bombas de profundidad</v>
          </cell>
        </row>
        <row r="90">
          <cell r="D90" t="str">
            <v>AR10CD3140 - Bombas de profundidad</v>
          </cell>
        </row>
        <row r="91">
          <cell r="D91" t="str">
            <v>AR10CD5140 - Bombas de profundidad</v>
          </cell>
        </row>
        <row r="92">
          <cell r="D92" t="str">
            <v>AR10CD7140 - Bombas de profundidad</v>
          </cell>
        </row>
        <row r="93">
          <cell r="D93" t="str">
            <v>AR10CD8140 - Bombas de profundidad</v>
          </cell>
        </row>
        <row r="94">
          <cell r="D94" t="str">
            <v>AR10CD9140 - Bombas de profundidad</v>
          </cell>
        </row>
        <row r="95">
          <cell r="D95" t="str">
            <v>AR10CK4140 - Bombas de profundidad</v>
          </cell>
        </row>
        <row r="96">
          <cell r="D96" t="str">
            <v>AR10ANZ140 - Bombas de profundidad</v>
          </cell>
        </row>
        <row r="97">
          <cell r="D97" t="str">
            <v>AR10SNZ140 - Bombas de profundidad</v>
          </cell>
        </row>
        <row r="98">
          <cell r="D98" t="str">
            <v>AR104NZ140 - Bombas de profundidad</v>
          </cell>
        </row>
        <row r="99">
          <cell r="D99" t="str">
            <v>AR106NZ140 - Bombas de profundidad</v>
          </cell>
        </row>
        <row r="100">
          <cell r="D100" t="str">
            <v>AR10BNZ140 - Bombas de profundidad</v>
          </cell>
        </row>
        <row r="101">
          <cell r="D101" t="str">
            <v>AR40LE1140 - Bombas de profundidad</v>
          </cell>
        </row>
        <row r="102">
          <cell r="D102" t="str">
            <v>AR40LE2140 - Bombas de profundidad</v>
          </cell>
        </row>
        <row r="103">
          <cell r="D103" t="str">
            <v>AR10AE1140 - Bombas de profundidad</v>
          </cell>
        </row>
        <row r="104">
          <cell r="D104" t="str">
            <v>AR10AE2140 - Bombas de profundidad</v>
          </cell>
        </row>
        <row r="105">
          <cell r="D105" t="str">
            <v>AR10AE3140 - Bombas de profundidad</v>
          </cell>
        </row>
        <row r="106">
          <cell r="D106" t="str">
            <v>AR10AE4140 - Bombas de profundidad</v>
          </cell>
        </row>
        <row r="107">
          <cell r="D107" t="str">
            <v>AR10AE5140 - Bombas de profundidad</v>
          </cell>
        </row>
        <row r="108">
          <cell r="D108" t="str">
            <v>AR10FEZ140 - Bombas de profundidad</v>
          </cell>
        </row>
        <row r="109">
          <cell r="D109" t="str">
            <v>AR11CNZ140 - Bombas de profundidad</v>
          </cell>
        </row>
        <row r="110">
          <cell r="D110" t="str">
            <v>AR40LA1140 - Bombas de profundidad</v>
          </cell>
        </row>
        <row r="111">
          <cell r="D111" t="str">
            <v>AR40LA2140 - Bombas de profundidad</v>
          </cell>
        </row>
        <row r="112">
          <cell r="D112" t="str">
            <v>AR41AC1140 - Bombas de profundidad</v>
          </cell>
        </row>
        <row r="113">
          <cell r="D113" t="str">
            <v>AR41AC2140 - Bombas de profundidad</v>
          </cell>
        </row>
        <row r="114">
          <cell r="D114" t="str">
            <v>AR41AC3140 - Bombas de profundidad</v>
          </cell>
        </row>
        <row r="115">
          <cell r="D115" t="str">
            <v>AR41AC4140 - Bombas de profundidad</v>
          </cell>
        </row>
        <row r="116">
          <cell r="D116" t="str">
            <v>AR41AC5140 - Bombas de profundidad</v>
          </cell>
        </row>
        <row r="117">
          <cell r="D117" t="str">
            <v>AR42AFZ140 - Bombas de profundidad</v>
          </cell>
        </row>
        <row r="118">
          <cell r="D118" t="str">
            <v>BO11CIZ140 - Bombas de profundidad</v>
          </cell>
        </row>
        <row r="119">
          <cell r="D119" t="str">
            <v>BO11CNZ140 - Bombas de profundidad</v>
          </cell>
        </row>
        <row r="120">
          <cell r="D120" t="str">
            <v>CL10CH1140 - Bombas de profundidad</v>
          </cell>
        </row>
        <row r="121">
          <cell r="D121" t="str">
            <v>CL10CC1140 - Bombas de profundidad</v>
          </cell>
        </row>
        <row r="122">
          <cell r="D122" t="str">
            <v>CL10CB1140 - Bombas de profundidad</v>
          </cell>
        </row>
        <row r="123">
          <cell r="D123" t="str">
            <v>AR10BAZ690 - C.A.B.</v>
          </cell>
        </row>
        <row r="124">
          <cell r="D124" t="str">
            <v>AR10ANZ657 - C.O.O. &amp; Operating VP</v>
          </cell>
        </row>
        <row r="125">
          <cell r="D125" t="str">
            <v>AR10SNZ657 - C.O.O. &amp; Operating VP</v>
          </cell>
        </row>
        <row r="126">
          <cell r="D126" t="str">
            <v>AR104NZ657 - C.O.O. &amp; Operating VP</v>
          </cell>
        </row>
        <row r="127">
          <cell r="D127" t="str">
            <v>AR106NZ657 - C.O.O. &amp; Operating VP</v>
          </cell>
        </row>
        <row r="128">
          <cell r="D128" t="str">
            <v>AR10BNZ657 - C.O.O. &amp; Operating VP</v>
          </cell>
        </row>
        <row r="129">
          <cell r="D129" t="str">
            <v>AR10BAZ665 - C.O.O. &amp; Operating VP</v>
          </cell>
        </row>
        <row r="130">
          <cell r="D130" t="str">
            <v>AR11CNZ657 - C.O.O. &amp; Operating VP</v>
          </cell>
        </row>
        <row r="131">
          <cell r="D131" t="str">
            <v>AR11SAZ657 - C.O.O. &amp; Operating VP</v>
          </cell>
        </row>
        <row r="132">
          <cell r="D132" t="str">
            <v>AR10CD1040 - Caminos, Locac. y mov. de Tierra</v>
          </cell>
        </row>
        <row r="133">
          <cell r="D133" t="str">
            <v>AR10CD2040 - Caminos, Locac. y mov. de Tierra</v>
          </cell>
        </row>
        <row r="134">
          <cell r="D134" t="str">
            <v>AR10CD3040 - Caminos, Locac. y mov. de Tierra</v>
          </cell>
        </row>
        <row r="135">
          <cell r="D135" t="str">
            <v>AR10CD5040 - Caminos, Locac. y mov. de Tierra</v>
          </cell>
        </row>
        <row r="136">
          <cell r="D136" t="str">
            <v>AR10CD7040 - Caminos, Locac. y mov. de Tierra</v>
          </cell>
        </row>
        <row r="137">
          <cell r="D137" t="str">
            <v>AR10CD8040 - Caminos, Locac. y mov. de Tierra</v>
          </cell>
        </row>
        <row r="138">
          <cell r="D138" t="str">
            <v>AR10CD9040 - Caminos, Locac. y mov. de Tierra</v>
          </cell>
        </row>
        <row r="139">
          <cell r="D139" t="str">
            <v>AR10CDE040 - Caminos, Locac. y mov. de Tierra</v>
          </cell>
        </row>
        <row r="140">
          <cell r="D140" t="str">
            <v>AR10CDP040 - Caminos, Locac. y mov. de Tierra</v>
          </cell>
        </row>
        <row r="141">
          <cell r="D141" t="str">
            <v>AR10CK4040 - Caminos, Locac. y mov. de Tierra</v>
          </cell>
        </row>
        <row r="142">
          <cell r="D142" t="str">
            <v>AR10ANZ040 - Caminos, Locac. y mov. de Tierra</v>
          </cell>
        </row>
        <row r="143">
          <cell r="D143" t="str">
            <v>AR10SNZ040 - Caminos, Locac. y mov. de Tierra</v>
          </cell>
        </row>
        <row r="144">
          <cell r="D144" t="str">
            <v>AR104NZ040 - Caminos, Locac. y mov. de Tierra</v>
          </cell>
        </row>
        <row r="145">
          <cell r="D145" t="str">
            <v>AR106NZ040 - Caminos, Locac. y mov. de Tierra</v>
          </cell>
        </row>
        <row r="146">
          <cell r="D146" t="str">
            <v>AR10BNZ040 - Caminos, Locac. y mov. de Tierra</v>
          </cell>
        </row>
        <row r="147">
          <cell r="D147" t="str">
            <v>AR40LE1040 - Caminos, Locac. y mov. de Tierra</v>
          </cell>
        </row>
        <row r="148">
          <cell r="D148" t="str">
            <v>AR40LE2040 - Caminos, Locac. y mov. de Tierra</v>
          </cell>
        </row>
        <row r="149">
          <cell r="D149" t="str">
            <v>AR10AE1040 - Caminos, Locac. y mov. de Tierra</v>
          </cell>
        </row>
        <row r="150">
          <cell r="D150" t="str">
            <v>AR10AE2040 - Caminos, Locac. y mov. de Tierra</v>
          </cell>
        </row>
        <row r="151">
          <cell r="D151" t="str">
            <v>AR10AE3040 - Caminos, Locac. y mov. de Tierra</v>
          </cell>
        </row>
        <row r="152">
          <cell r="D152" t="str">
            <v>AR10AE4040 - Caminos, Locac. y mov. de Tierra</v>
          </cell>
        </row>
        <row r="153">
          <cell r="D153" t="str">
            <v>AR10AE6040 - Caminos, Locac. y mov. de Tierra</v>
          </cell>
        </row>
        <row r="154">
          <cell r="D154" t="str">
            <v>AR10AE7040 - Caminos, Locac. y mov. de Tierra</v>
          </cell>
        </row>
        <row r="155">
          <cell r="D155" t="str">
            <v>AR10AE5040 - Caminos, Locac. y mov. de Tierra</v>
          </cell>
        </row>
        <row r="156">
          <cell r="D156" t="str">
            <v>AR10FEZ040 - Caminos, Locac. y mov. de Tierra</v>
          </cell>
        </row>
        <row r="157">
          <cell r="D157" t="str">
            <v>AR11CNZ040 - Caminos, Locac. y mov. de Tierra</v>
          </cell>
        </row>
        <row r="158">
          <cell r="D158" t="str">
            <v>AR40LA1040 - Caminos, Locac. y mov. de Tierra</v>
          </cell>
        </row>
        <row r="159">
          <cell r="D159" t="str">
            <v>AR40LA2040 - Caminos, Locac. y mov. de Tierra</v>
          </cell>
        </row>
        <row r="160">
          <cell r="D160" t="str">
            <v>AR41AC1040 - Caminos, Locac. y mov. de Tierra</v>
          </cell>
        </row>
        <row r="161">
          <cell r="D161" t="str">
            <v>AR41AC2040 - Caminos, Locac. y mov. de Tierra</v>
          </cell>
        </row>
        <row r="162">
          <cell r="D162" t="str">
            <v>AR41AC3040 - Caminos, Locac. y mov. de Tierra</v>
          </cell>
        </row>
        <row r="163">
          <cell r="D163" t="str">
            <v>AR41AC4040 - Caminos, Locac. y mov. de Tierra</v>
          </cell>
        </row>
        <row r="164">
          <cell r="D164" t="str">
            <v>AR41AC6040 - Caminos, Locac. y mov. de Tierra</v>
          </cell>
        </row>
        <row r="165">
          <cell r="D165" t="str">
            <v>AR41AC7040 - Caminos, Locac. y mov. de Tierra</v>
          </cell>
        </row>
        <row r="166">
          <cell r="D166" t="str">
            <v>AR41AC5040 - Caminos, Locac. y mov. de Tierra</v>
          </cell>
        </row>
        <row r="167">
          <cell r="D167" t="str">
            <v>AR42AFZ040 - Caminos, Locac. y mov. de Tierra</v>
          </cell>
        </row>
        <row r="168">
          <cell r="D168" t="str">
            <v>BO11CIZ040 - Caminos, Locac. y mov. de Tierra</v>
          </cell>
        </row>
        <row r="169">
          <cell r="D169" t="str">
            <v>BO11CNZ040 - Caminos, Locac. y mov. de Tierra</v>
          </cell>
        </row>
        <row r="170">
          <cell r="D170" t="str">
            <v>CL10CH1040 - Caminos, Locac. y mov. de Tierra</v>
          </cell>
        </row>
        <row r="171">
          <cell r="D171" t="str">
            <v>CL10CC1040 - Caminos, Locac. y mov. de Tierra</v>
          </cell>
        </row>
        <row r="172">
          <cell r="D172" t="str">
            <v>CL10CB1040 - Caminos, Locac. y mov. de Tierra</v>
          </cell>
        </row>
        <row r="173">
          <cell r="D173" t="str">
            <v>AR10BAZ740 - Chief Executive Officer(C.E.O)</v>
          </cell>
        </row>
        <row r="174">
          <cell r="D174" t="str">
            <v>AR10BAZ735 - Chief Financial Officer (C.F.O)</v>
          </cell>
        </row>
        <row r="175">
          <cell r="D175" t="str">
            <v>AR10CDZ520 - Comercial</v>
          </cell>
        </row>
        <row r="176">
          <cell r="D176" t="str">
            <v>AR10CK4520 - Comercial</v>
          </cell>
        </row>
        <row r="177">
          <cell r="D177" t="str">
            <v>AR10APZ525 - Controller</v>
          </cell>
        </row>
        <row r="178">
          <cell r="D178" t="str">
            <v>AR10SRZ525 - Controller</v>
          </cell>
        </row>
        <row r="179">
          <cell r="D179" t="str">
            <v>AR1040Z525 - Controller</v>
          </cell>
        </row>
        <row r="180">
          <cell r="D180" t="str">
            <v>AR1046Z525 - Controller</v>
          </cell>
        </row>
        <row r="181">
          <cell r="D181" t="str">
            <v>AR10BCZ525 - Controller</v>
          </cell>
        </row>
        <row r="182">
          <cell r="D182" t="str">
            <v>AR10CDZ525 - Controller</v>
          </cell>
        </row>
        <row r="183">
          <cell r="D183" t="str">
            <v>AR10CK4525 - Controller</v>
          </cell>
        </row>
        <row r="184">
          <cell r="D184" t="str">
            <v>AR10ANZ525 - Controller</v>
          </cell>
        </row>
        <row r="185">
          <cell r="D185" t="str">
            <v>AR10SNZ525 - Controller</v>
          </cell>
        </row>
        <row r="186">
          <cell r="D186" t="str">
            <v>AR104NZ525 - Controller</v>
          </cell>
        </row>
        <row r="187">
          <cell r="D187" t="str">
            <v>AR106NZ525 - Controller</v>
          </cell>
        </row>
        <row r="188">
          <cell r="D188" t="str">
            <v>AR10BNZ525 - Controller</v>
          </cell>
        </row>
        <row r="189">
          <cell r="D189" t="str">
            <v>AR40LE2525 - Controller</v>
          </cell>
        </row>
        <row r="190">
          <cell r="D190" t="str">
            <v>AR10AEZ525 - Controller</v>
          </cell>
        </row>
        <row r="191">
          <cell r="D191" t="str">
            <v>AR10FEZ525 - Controller</v>
          </cell>
        </row>
        <row r="192">
          <cell r="D192" t="str">
            <v>AR10CEZ525 - Controller</v>
          </cell>
        </row>
        <row r="193">
          <cell r="D193" t="str">
            <v>AR10SEZ525 - Controller</v>
          </cell>
        </row>
        <row r="194">
          <cell r="D194" t="str">
            <v>AR10BAZ525 - Controller</v>
          </cell>
        </row>
        <row r="195">
          <cell r="D195" t="str">
            <v>AR11CAZ525 - Controller</v>
          </cell>
        </row>
        <row r="196">
          <cell r="D196" t="str">
            <v>AR11CNZ525 - Controller</v>
          </cell>
        </row>
        <row r="197">
          <cell r="D197" t="str">
            <v>AR11SAZ525 - Controller</v>
          </cell>
        </row>
        <row r="198">
          <cell r="D198" t="str">
            <v>AR12FUZ525 - Controller</v>
          </cell>
        </row>
        <row r="199">
          <cell r="D199" t="str">
            <v>AR12FMZ525 - Controller</v>
          </cell>
        </row>
        <row r="200">
          <cell r="D200" t="str">
            <v>AR13BSZ525 - Controller</v>
          </cell>
        </row>
        <row r="201">
          <cell r="D201" t="str">
            <v>AR40LA2525 - Controller</v>
          </cell>
        </row>
        <row r="202">
          <cell r="D202" t="str">
            <v>AR41ACZ525 - Controller</v>
          </cell>
        </row>
        <row r="203">
          <cell r="D203" t="str">
            <v>AR42AFZ525 - Controller</v>
          </cell>
        </row>
        <row r="204">
          <cell r="D204" t="str">
            <v>AR43GCZ525 - Controller</v>
          </cell>
        </row>
        <row r="205">
          <cell r="D205" t="str">
            <v>AR44GSZ525 - Controller</v>
          </cell>
        </row>
        <row r="206">
          <cell r="D206" t="str">
            <v>BO10OGZ525 - Controller</v>
          </cell>
        </row>
        <row r="207">
          <cell r="D207" t="str">
            <v>BO11CIZ525 - Controller</v>
          </cell>
        </row>
        <row r="208">
          <cell r="D208" t="str">
            <v>BO11CNZ525 - Controller</v>
          </cell>
        </row>
        <row r="209">
          <cell r="D209" t="str">
            <v>CL10CH1525 - Controller</v>
          </cell>
        </row>
        <row r="210">
          <cell r="D210" t="str">
            <v>CL10CC1525 - Controller</v>
          </cell>
        </row>
        <row r="211">
          <cell r="D211" t="str">
            <v>CL10CB1525 - Controller</v>
          </cell>
        </row>
        <row r="212">
          <cell r="D212" t="str">
            <v>AR10CDZ880 - Costos improductivos</v>
          </cell>
        </row>
        <row r="213">
          <cell r="D213" t="str">
            <v>AR10CK4880 - Costos improductivos</v>
          </cell>
        </row>
        <row r="214">
          <cell r="D214" t="str">
            <v>AR10ANZ695 - Desarrollo de mercado</v>
          </cell>
        </row>
        <row r="215">
          <cell r="D215" t="str">
            <v>AR10SNZ695 - Desarrollo de mercado</v>
          </cell>
        </row>
        <row r="216">
          <cell r="D216" t="str">
            <v>AR104NZ695 - Desarrollo de mercado</v>
          </cell>
        </row>
        <row r="217">
          <cell r="D217" t="str">
            <v>AR106NZ695 - Desarrollo de mercado</v>
          </cell>
        </row>
        <row r="218">
          <cell r="D218" t="str">
            <v>AR10BNZ695 - Desarrollo de mercado</v>
          </cell>
        </row>
        <row r="219">
          <cell r="D219" t="str">
            <v>AR10BAZ700 - Desarrollo de mercado</v>
          </cell>
        </row>
        <row r="220">
          <cell r="D220" t="str">
            <v>AR11CNZ695 - Desarrollo de mercado</v>
          </cell>
        </row>
        <row r="221">
          <cell r="D221" t="str">
            <v>AR11SAZ695 - Desarrollo de mercado</v>
          </cell>
        </row>
        <row r="222">
          <cell r="D222" t="str">
            <v>AR10APZ530 - Desarrollo De Reservas</v>
          </cell>
        </row>
        <row r="223">
          <cell r="D223" t="str">
            <v>AR10SRZ530 - Desarrollo De Reservas</v>
          </cell>
        </row>
        <row r="224">
          <cell r="D224" t="str">
            <v>AR1040Z530 - Desarrollo De Reservas</v>
          </cell>
        </row>
        <row r="225">
          <cell r="D225" t="str">
            <v>AR1046Z530 - Desarrollo De Reservas</v>
          </cell>
        </row>
        <row r="226">
          <cell r="D226" t="str">
            <v>AR10BCZ530 - Desarrollo De Reservas</v>
          </cell>
        </row>
        <row r="227">
          <cell r="D227" t="str">
            <v>AR10CDZ530 - Desarrollo De Reservas</v>
          </cell>
        </row>
        <row r="228">
          <cell r="D228" t="str">
            <v>AR10CK4530 - Desarrollo De Reservas</v>
          </cell>
        </row>
        <row r="229">
          <cell r="D229" t="str">
            <v>AR10ANZ530 - Desarrollo De Reservas</v>
          </cell>
        </row>
        <row r="230">
          <cell r="D230" t="str">
            <v>AR10SNZ530 - Desarrollo De Reservas</v>
          </cell>
        </row>
        <row r="231">
          <cell r="D231" t="str">
            <v>AR104NZ530 - Desarrollo De Reservas</v>
          </cell>
        </row>
        <row r="232">
          <cell r="D232" t="str">
            <v>AR106NZ530 - Desarrollo De Reservas</v>
          </cell>
        </row>
        <row r="233">
          <cell r="D233" t="str">
            <v>AR10BNZ530 - Desarrollo De Reservas</v>
          </cell>
        </row>
        <row r="234">
          <cell r="D234" t="str">
            <v>AR40LE2530 - Desarrollo De Reservas</v>
          </cell>
        </row>
        <row r="235">
          <cell r="D235" t="str">
            <v>AR10AEZ530 - Desarrollo De Reservas</v>
          </cell>
        </row>
        <row r="236">
          <cell r="D236" t="str">
            <v>AR10FEZ530 - Desarrollo De Reservas</v>
          </cell>
        </row>
        <row r="237">
          <cell r="D237" t="str">
            <v>AR10CEZ530 - Desarrollo De Reservas</v>
          </cell>
        </row>
        <row r="238">
          <cell r="D238" t="str">
            <v>AR10SEZ530 - Desarrollo De Reservas</v>
          </cell>
        </row>
        <row r="239">
          <cell r="D239" t="str">
            <v>AR10BAZ530 - Desarrollo De Reservas</v>
          </cell>
        </row>
        <row r="240">
          <cell r="D240" t="str">
            <v>AR11CAZ530 - Desarrollo De Reservas</v>
          </cell>
        </row>
        <row r="241">
          <cell r="D241" t="str">
            <v>AR11CNZ530 - Desarrollo De Reservas</v>
          </cell>
        </row>
        <row r="242">
          <cell r="D242" t="str">
            <v>AR11SAZ530 - Desarrollo De Reservas</v>
          </cell>
        </row>
        <row r="243">
          <cell r="D243" t="str">
            <v>AR12FUZ530 - Desarrollo De Reservas</v>
          </cell>
        </row>
        <row r="244">
          <cell r="D244" t="str">
            <v>AR12FMZ530 - Desarrollo De Reservas</v>
          </cell>
        </row>
        <row r="245">
          <cell r="D245" t="str">
            <v>AR13BSZ530 - Desarrollo De Reservas</v>
          </cell>
        </row>
        <row r="246">
          <cell r="D246" t="str">
            <v>AR40LA2530 - Desarrollo De Reservas</v>
          </cell>
        </row>
        <row r="247">
          <cell r="D247" t="str">
            <v>AR41ACZ530 - Desarrollo De Reservas</v>
          </cell>
        </row>
        <row r="248">
          <cell r="D248" t="str">
            <v>AR42AFZ530 - Desarrollo De Reservas</v>
          </cell>
        </row>
        <row r="249">
          <cell r="D249" t="str">
            <v>AR43GCZ530 - Desarrollo De Reservas</v>
          </cell>
        </row>
        <row r="250">
          <cell r="D250" t="str">
            <v>AR44GSZ530 - Desarrollo De Reservas</v>
          </cell>
        </row>
        <row r="251">
          <cell r="D251" t="str">
            <v>BO10OGZ530 - Desarrollo De Reservas</v>
          </cell>
        </row>
        <row r="252">
          <cell r="D252" t="str">
            <v>BO11CIZ530 - Desarrollo De Reservas</v>
          </cell>
        </row>
        <row r="253">
          <cell r="D253" t="str">
            <v>BO11CNZ530 - Desarrollo De Reservas</v>
          </cell>
        </row>
        <row r="254">
          <cell r="D254" t="str">
            <v>CL10CH1530 - Desarrollo De Reservas</v>
          </cell>
        </row>
        <row r="255">
          <cell r="D255" t="str">
            <v>CL10CC1530 - Desarrollo De Reservas</v>
          </cell>
        </row>
        <row r="256">
          <cell r="D256" t="str">
            <v>CL10CB1530 - Desarrollo De Reservas</v>
          </cell>
        </row>
        <row r="257">
          <cell r="D257" t="str">
            <v>AR10CDZ535 - Energía</v>
          </cell>
        </row>
        <row r="258">
          <cell r="D258" t="str">
            <v>AR10CK4535 - Energía</v>
          </cell>
        </row>
        <row r="259">
          <cell r="D259" t="str">
            <v>AR10CD1001 - Eq. Mult. 1</v>
          </cell>
        </row>
        <row r="260">
          <cell r="D260" t="str">
            <v>AR10CD2001 - Eq. Mult. 1</v>
          </cell>
        </row>
        <row r="261">
          <cell r="D261" t="str">
            <v>AR10CD3001 - Eq. Mult. 1</v>
          </cell>
        </row>
        <row r="262">
          <cell r="D262" t="str">
            <v>AR10CD5001 - Eq. Mult. 1</v>
          </cell>
        </row>
        <row r="263">
          <cell r="D263" t="str">
            <v>AR10CD7001 - Eq. Mult. 1</v>
          </cell>
        </row>
        <row r="264">
          <cell r="D264" t="str">
            <v>AR10CD8001 - Eq. Mult. 1</v>
          </cell>
        </row>
        <row r="265">
          <cell r="D265" t="str">
            <v>AR10CD9001 - Eq. Mult. 1</v>
          </cell>
        </row>
        <row r="266">
          <cell r="D266" t="str">
            <v>AR10CDE001 - Eq. Mult. 1</v>
          </cell>
        </row>
        <row r="267">
          <cell r="D267" t="str">
            <v>AR10CDP001 - Eq. Mult. 1</v>
          </cell>
        </row>
        <row r="268">
          <cell r="D268" t="str">
            <v>AR10CK4001 - Eq. Mult. 1</v>
          </cell>
        </row>
        <row r="269">
          <cell r="D269" t="str">
            <v>AR10CD1002 - Eq. Mult. 2</v>
          </cell>
        </row>
        <row r="270">
          <cell r="D270" t="str">
            <v>AR10CD2002 - Eq. Mult. 2</v>
          </cell>
        </row>
        <row r="271">
          <cell r="D271" t="str">
            <v>AR10CD3002 - Eq. Mult. 2</v>
          </cell>
        </row>
        <row r="272">
          <cell r="D272" t="str">
            <v>AR10CD5002 - Eq. Mult. 2</v>
          </cell>
        </row>
        <row r="273">
          <cell r="D273" t="str">
            <v>AR10CD7002 - Eq. Mult. 2</v>
          </cell>
        </row>
        <row r="274">
          <cell r="D274" t="str">
            <v>AR10CD8002 - Eq. Mult. 2</v>
          </cell>
        </row>
        <row r="275">
          <cell r="D275" t="str">
            <v>AR10CD9002 - Eq. Mult. 2</v>
          </cell>
        </row>
        <row r="276">
          <cell r="D276" t="str">
            <v>AR10CDE002 - Eq. Mult. 2</v>
          </cell>
        </row>
        <row r="277">
          <cell r="D277" t="str">
            <v>AR10CDP002 - Eq. Mult. 2</v>
          </cell>
        </row>
        <row r="278">
          <cell r="D278" t="str">
            <v>AR10CK4002 - Eq. Mult. 2</v>
          </cell>
        </row>
        <row r="279">
          <cell r="D279" t="str">
            <v>AR10CD1003 - Eq. Mult. 3</v>
          </cell>
        </row>
        <row r="280">
          <cell r="D280" t="str">
            <v>AR10CD2003 - Eq. Mult. 3</v>
          </cell>
        </row>
        <row r="281">
          <cell r="D281" t="str">
            <v>AR10CD3003 - Eq. Mult. 3</v>
          </cell>
        </row>
        <row r="282">
          <cell r="D282" t="str">
            <v>AR10CD5003 - Eq. Mult. 3</v>
          </cell>
        </row>
        <row r="283">
          <cell r="D283" t="str">
            <v>AR10CD7003 - Eq. Mult. 3</v>
          </cell>
        </row>
        <row r="284">
          <cell r="D284" t="str">
            <v>AR10CD8003 - Eq. Mult. 3</v>
          </cell>
        </row>
        <row r="285">
          <cell r="D285" t="str">
            <v>AR10CD9003 - Eq. Mult. 3</v>
          </cell>
        </row>
        <row r="286">
          <cell r="D286" t="str">
            <v>AR10CK4003 - Eq. Mult. 3</v>
          </cell>
        </row>
        <row r="287">
          <cell r="D287" t="str">
            <v>AR10CD1008 - Eq. Mult. 8</v>
          </cell>
        </row>
        <row r="288">
          <cell r="D288" t="str">
            <v>AR10CD2008 - Eq. Mult. 8</v>
          </cell>
        </row>
        <row r="289">
          <cell r="D289" t="str">
            <v>AR10CD3008 - Eq. Mult. 8</v>
          </cell>
        </row>
        <row r="290">
          <cell r="D290" t="str">
            <v>AR10CD5008 - Eq. Mult. 8</v>
          </cell>
        </row>
        <row r="291">
          <cell r="D291" t="str">
            <v>AR10CD7008 - Eq. Mult. 8</v>
          </cell>
        </row>
        <row r="292">
          <cell r="D292" t="str">
            <v>AR10CD8008 - Eq. Mult. 8</v>
          </cell>
        </row>
        <row r="293">
          <cell r="D293" t="str">
            <v>AR10CD9008 - Eq. Mult. 8</v>
          </cell>
        </row>
        <row r="294">
          <cell r="D294" t="str">
            <v>AR10CK4008 - Eq. Mult. 8</v>
          </cell>
        </row>
        <row r="295">
          <cell r="D295" t="str">
            <v>AR10CD1130 - ESP</v>
          </cell>
        </row>
        <row r="296">
          <cell r="D296" t="str">
            <v>AR10CD2130 - ESP</v>
          </cell>
        </row>
        <row r="297">
          <cell r="D297" t="str">
            <v>AR10CD3130 - ESP</v>
          </cell>
        </row>
        <row r="298">
          <cell r="D298" t="str">
            <v>AR10CD5130 - ESP</v>
          </cell>
        </row>
        <row r="299">
          <cell r="D299" t="str">
            <v>AR10CD7130 - ESP</v>
          </cell>
        </row>
        <row r="300">
          <cell r="D300" t="str">
            <v>AR10CD8130 - ESP</v>
          </cell>
        </row>
        <row r="301">
          <cell r="D301" t="str">
            <v>AR10CD9130 - ESP</v>
          </cell>
        </row>
        <row r="302">
          <cell r="D302" t="str">
            <v>AR10CK4130 - ESP</v>
          </cell>
        </row>
        <row r="303">
          <cell r="D303" t="str">
            <v>AR10ANZ130 - ESP</v>
          </cell>
        </row>
        <row r="304">
          <cell r="D304" t="str">
            <v>AR10SNZ130 - ESP</v>
          </cell>
        </row>
        <row r="305">
          <cell r="D305" t="str">
            <v>AR104NZ130 - ESP</v>
          </cell>
        </row>
        <row r="306">
          <cell r="D306" t="str">
            <v>AR106NZ130 - ESP</v>
          </cell>
        </row>
        <row r="307">
          <cell r="D307" t="str">
            <v>AR10BNZ130 - ESP</v>
          </cell>
        </row>
        <row r="308">
          <cell r="D308" t="str">
            <v>AR40LE1130 - ESP</v>
          </cell>
        </row>
        <row r="309">
          <cell r="D309" t="str">
            <v>AR40LE2130 - ESP</v>
          </cell>
        </row>
        <row r="310">
          <cell r="D310" t="str">
            <v>AR10AE1130 - ESP</v>
          </cell>
        </row>
        <row r="311">
          <cell r="D311" t="str">
            <v>AR10AE2130 - ESP</v>
          </cell>
        </row>
        <row r="312">
          <cell r="D312" t="str">
            <v>AR10AE3130 - ESP</v>
          </cell>
        </row>
        <row r="313">
          <cell r="D313" t="str">
            <v>AR10AE4130 - ESP</v>
          </cell>
        </row>
        <row r="314">
          <cell r="D314" t="str">
            <v>AR10AE5130 - ESP</v>
          </cell>
        </row>
        <row r="315">
          <cell r="D315" t="str">
            <v>AR10FEZ130 - ESP</v>
          </cell>
        </row>
        <row r="316">
          <cell r="D316" t="str">
            <v>AR11CNZ130 - ESP</v>
          </cell>
        </row>
        <row r="317">
          <cell r="D317" t="str">
            <v>AR40LA1130 - ESP</v>
          </cell>
        </row>
        <row r="318">
          <cell r="D318" t="str">
            <v>AR40LA2130 - ESP</v>
          </cell>
        </row>
        <row r="319">
          <cell r="D319" t="str">
            <v>AR41AC1130 - ESP</v>
          </cell>
        </row>
        <row r="320">
          <cell r="D320" t="str">
            <v>AR41AC2130 - ESP</v>
          </cell>
        </row>
        <row r="321">
          <cell r="D321" t="str">
            <v>AR41AC3130 - ESP</v>
          </cell>
        </row>
        <row r="322">
          <cell r="D322" t="str">
            <v>AR41AC4130 - ESP</v>
          </cell>
        </row>
        <row r="323">
          <cell r="D323" t="str">
            <v>AR41AC5130 - ESP</v>
          </cell>
        </row>
        <row r="324">
          <cell r="D324" t="str">
            <v>AR42AFZ130 - ESP</v>
          </cell>
        </row>
        <row r="325">
          <cell r="D325" t="str">
            <v>BO11CIZ130 - ESP</v>
          </cell>
        </row>
        <row r="326">
          <cell r="D326" t="str">
            <v>BO11CNZ130 - ESP</v>
          </cell>
        </row>
        <row r="327">
          <cell r="D327" t="str">
            <v>CL10CH1130 - ESP</v>
          </cell>
        </row>
        <row r="328">
          <cell r="D328" t="str">
            <v>CL10CC1130 - ESP</v>
          </cell>
        </row>
        <row r="329">
          <cell r="D329" t="str">
            <v>CL10CB1130 - ESP</v>
          </cell>
        </row>
        <row r="330">
          <cell r="D330" t="str">
            <v>AR10CDZ540 - Excelencia Operativa</v>
          </cell>
        </row>
        <row r="331">
          <cell r="D331" t="str">
            <v>AR10CK4540 - Excelencia Operativa</v>
          </cell>
        </row>
        <row r="332">
          <cell r="D332" t="str">
            <v>AR10APZ675 - Exploración</v>
          </cell>
        </row>
        <row r="333">
          <cell r="D333" t="str">
            <v>AR10SRZ675 - Exploración</v>
          </cell>
        </row>
        <row r="334">
          <cell r="D334" t="str">
            <v>AR1040Z675 - Exploración</v>
          </cell>
        </row>
        <row r="335">
          <cell r="D335" t="str">
            <v>AR1046Z675 - Exploración</v>
          </cell>
        </row>
        <row r="336">
          <cell r="D336" t="str">
            <v>AR10BCZ675 - Exploración</v>
          </cell>
        </row>
        <row r="337">
          <cell r="D337" t="str">
            <v>AR10ANZ670 - Exploración</v>
          </cell>
        </row>
        <row r="338">
          <cell r="D338" t="str">
            <v>AR10SNZ670 - Exploración</v>
          </cell>
        </row>
        <row r="339">
          <cell r="D339" t="str">
            <v>AR104NZ670 - Exploración</v>
          </cell>
        </row>
        <row r="340">
          <cell r="D340" t="str">
            <v>AR106NZ670 - Exploración</v>
          </cell>
        </row>
        <row r="341">
          <cell r="D341" t="str">
            <v>AR10BNZ670 - Exploración</v>
          </cell>
        </row>
        <row r="342">
          <cell r="D342" t="str">
            <v>AR40LE2675 - Exploración</v>
          </cell>
        </row>
        <row r="343">
          <cell r="D343" t="str">
            <v>AR10AEZ675 - Exploración</v>
          </cell>
        </row>
        <row r="344">
          <cell r="D344" t="str">
            <v>AR10FEZ675 - Exploración</v>
          </cell>
        </row>
        <row r="345">
          <cell r="D345" t="str">
            <v>AR10CEZ675 - Exploración</v>
          </cell>
        </row>
        <row r="346">
          <cell r="D346" t="str">
            <v>AR10SEZ675 - Exploración</v>
          </cell>
        </row>
        <row r="347">
          <cell r="D347" t="str">
            <v>AR10BAZ675 - Exploración</v>
          </cell>
        </row>
        <row r="348">
          <cell r="D348" t="str">
            <v>AR11CAZ675 - Exploración</v>
          </cell>
        </row>
        <row r="349">
          <cell r="D349" t="str">
            <v>AR11CNZ670 - Exploración</v>
          </cell>
        </row>
        <row r="350">
          <cell r="D350" t="str">
            <v>AR11SAZ670 - Exploración</v>
          </cell>
        </row>
        <row r="351">
          <cell r="D351" t="str">
            <v>AR12FUZ675 - Exploración</v>
          </cell>
        </row>
        <row r="352">
          <cell r="D352" t="str">
            <v>AR12FMZ675 - Exploración</v>
          </cell>
        </row>
        <row r="353">
          <cell r="D353" t="str">
            <v>AR13BSZ675 - Exploración</v>
          </cell>
        </row>
        <row r="354">
          <cell r="D354" t="str">
            <v>AR40LA2675 - Exploración</v>
          </cell>
        </row>
        <row r="355">
          <cell r="D355" t="str">
            <v>AR41ACZ675 - Exploración</v>
          </cell>
        </row>
        <row r="356">
          <cell r="D356" t="str">
            <v>AR42AFZ675 - Exploración</v>
          </cell>
        </row>
        <row r="357">
          <cell r="D357" t="str">
            <v>AR43GCZ675 - Exploración</v>
          </cell>
        </row>
        <row r="358">
          <cell r="D358" t="str">
            <v>AR44GSZ675 - Exploración</v>
          </cell>
        </row>
        <row r="359">
          <cell r="D359" t="str">
            <v>BO10OGZ675 - Exploración</v>
          </cell>
        </row>
        <row r="360">
          <cell r="D360" t="str">
            <v>BO11CIZ675 - Exploración</v>
          </cell>
        </row>
        <row r="361">
          <cell r="D361" t="str">
            <v>BO11CNZ675 - Exploración</v>
          </cell>
        </row>
        <row r="362">
          <cell r="D362" t="str">
            <v>CL10CH1675 - Exploración</v>
          </cell>
        </row>
        <row r="363">
          <cell r="D363" t="str">
            <v>CL10CC1675 - Exploración</v>
          </cell>
        </row>
        <row r="364">
          <cell r="D364" t="str">
            <v>CL10CB1675 - Exploración</v>
          </cell>
        </row>
        <row r="365">
          <cell r="D365" t="str">
            <v>AR10ANZ715 - Finanzas Corporativas de Capital</v>
          </cell>
        </row>
        <row r="366">
          <cell r="D366" t="str">
            <v>AR10SNZ715 - Finanzas Corporativas de Capital</v>
          </cell>
        </row>
        <row r="367">
          <cell r="D367" t="str">
            <v>AR104NZ715 - Finanzas Corporativas de Capital</v>
          </cell>
        </row>
        <row r="368">
          <cell r="D368" t="str">
            <v>AR106NZ715 - Finanzas Corporativas de Capital</v>
          </cell>
        </row>
        <row r="369">
          <cell r="D369" t="str">
            <v>AR10BNZ715 - Finanzas Corporativas de Capital</v>
          </cell>
        </row>
        <row r="370">
          <cell r="D370" t="str">
            <v>AR10BAZ720 - Finanzas Corporativas de Capital</v>
          </cell>
        </row>
        <row r="371">
          <cell r="D371" t="str">
            <v>AR11CNZ715 - Finanzas Corporativas de Capital</v>
          </cell>
        </row>
        <row r="372">
          <cell r="D372" t="str">
            <v>AR11SAZ715 - Finanzas Corporativas de Capital</v>
          </cell>
        </row>
        <row r="373">
          <cell r="D373" t="str">
            <v>AR10APZ545 - Finanzas Y Planeamiento</v>
          </cell>
        </row>
        <row r="374">
          <cell r="D374" t="str">
            <v>AR10SRZ545 - Finanzas Y Planeamiento</v>
          </cell>
        </row>
        <row r="375">
          <cell r="D375" t="str">
            <v>AR1040Z545 - Finanzas Y Planeamiento</v>
          </cell>
        </row>
        <row r="376">
          <cell r="D376" t="str">
            <v>AR1046Z545 - Finanzas Y Planeamiento</v>
          </cell>
        </row>
        <row r="377">
          <cell r="D377" t="str">
            <v>AR10BCZ545 - Finanzas Y Planeamiento</v>
          </cell>
        </row>
        <row r="378">
          <cell r="D378" t="str">
            <v>AR10CDZ545 - Finanzas Y Planeamiento</v>
          </cell>
        </row>
        <row r="379">
          <cell r="D379" t="str">
            <v>AR10CK4545 - Finanzas Y Planeamiento</v>
          </cell>
        </row>
        <row r="380">
          <cell r="D380" t="str">
            <v>AR10ANZ545 - Finanzas Y Planeamiento</v>
          </cell>
        </row>
        <row r="381">
          <cell r="D381" t="str">
            <v>AR10SNZ545 - Finanzas Y Planeamiento</v>
          </cell>
        </row>
        <row r="382">
          <cell r="D382" t="str">
            <v>AR104NZ545 - Finanzas Y Planeamiento</v>
          </cell>
        </row>
        <row r="383">
          <cell r="D383" t="str">
            <v>AR106NZ545 - Finanzas Y Planeamiento</v>
          </cell>
        </row>
        <row r="384">
          <cell r="D384" t="str">
            <v>AR10BNZ545 - Finanzas Y Planeamiento</v>
          </cell>
        </row>
        <row r="385">
          <cell r="D385" t="str">
            <v>AR40LE2545 - Finanzas Y Planeamiento</v>
          </cell>
        </row>
        <row r="386">
          <cell r="D386" t="str">
            <v>AR10FEZ545 - Finanzas Y Planeamiento</v>
          </cell>
        </row>
        <row r="387">
          <cell r="D387" t="str">
            <v>AR10CEZ545 - Finanzas Y Planeamiento</v>
          </cell>
        </row>
        <row r="388">
          <cell r="D388" t="str">
            <v>AR10SEZ545 - Finanzas Y Planeamiento</v>
          </cell>
        </row>
        <row r="389">
          <cell r="D389" t="str">
            <v>AR10BAZ545 - Finanzas Y Planeamiento</v>
          </cell>
        </row>
        <row r="390">
          <cell r="D390" t="str">
            <v>AR11CAZ545 - Finanzas Y Planeamiento</v>
          </cell>
        </row>
        <row r="391">
          <cell r="D391" t="str">
            <v>AR11CNZ545 - Finanzas Y Planeamiento</v>
          </cell>
        </row>
        <row r="392">
          <cell r="D392" t="str">
            <v>AR11SAZ545 - Finanzas Y Planeamiento</v>
          </cell>
        </row>
        <row r="393">
          <cell r="D393" t="str">
            <v>AR12FUZ545 - Finanzas Y Planeamiento</v>
          </cell>
        </row>
        <row r="394">
          <cell r="D394" t="str">
            <v>AR12FMZ545 - Finanzas Y Planeamiento</v>
          </cell>
        </row>
        <row r="395">
          <cell r="D395" t="str">
            <v>AR13BSZ545 - Finanzas Y Planeamiento</v>
          </cell>
        </row>
        <row r="396">
          <cell r="D396" t="str">
            <v>AR40LA2545 - Finanzas Y Planeamiento</v>
          </cell>
        </row>
        <row r="397">
          <cell r="D397" t="str">
            <v>AR42AFZ545 - Finanzas Y Planeamiento</v>
          </cell>
        </row>
        <row r="398">
          <cell r="D398" t="str">
            <v>AR43GCZ545 - Finanzas Y Planeamiento</v>
          </cell>
        </row>
        <row r="399">
          <cell r="D399" t="str">
            <v>AR44GSZ545 - Finanzas Y Planeamiento</v>
          </cell>
        </row>
        <row r="400">
          <cell r="D400" t="str">
            <v>BO10OGZ545 - Finanzas Y Planeamiento</v>
          </cell>
        </row>
        <row r="401">
          <cell r="D401" t="str">
            <v>BO11CIZ545 - Finanzas Y Planeamiento</v>
          </cell>
        </row>
        <row r="402">
          <cell r="D402" t="str">
            <v>BO11CNZ545 - Finanzas Y Planeamiento</v>
          </cell>
        </row>
        <row r="403">
          <cell r="D403" t="str">
            <v>CL10CH1545 - Finanzas Y Planeamiento</v>
          </cell>
        </row>
        <row r="404">
          <cell r="D404" t="str">
            <v>CL10CC1545 - Finanzas Y Planeamiento</v>
          </cell>
        </row>
        <row r="405">
          <cell r="D405" t="str">
            <v>CL10CB1545 - Finanzas Y Planeamiento</v>
          </cell>
        </row>
        <row r="406">
          <cell r="D406" t="str">
            <v>AR10APZ860 - Gas</v>
          </cell>
        </row>
        <row r="407">
          <cell r="D407" t="str">
            <v>AR10SRZ860 - Gas</v>
          </cell>
        </row>
        <row r="408">
          <cell r="D408" t="str">
            <v>AR11CAZ860 - Gas</v>
          </cell>
        </row>
        <row r="409">
          <cell r="D409" t="str">
            <v>AR10CD1160 - Gas lift</v>
          </cell>
        </row>
        <row r="410">
          <cell r="D410" t="str">
            <v>AR10CD2160 - Gas lift</v>
          </cell>
        </row>
        <row r="411">
          <cell r="D411" t="str">
            <v>AR10CD3160 - Gas lift</v>
          </cell>
        </row>
        <row r="412">
          <cell r="D412" t="str">
            <v>AR10CD5160 - Gas lift</v>
          </cell>
        </row>
        <row r="413">
          <cell r="D413" t="str">
            <v>AR10CD7160 - Gas lift</v>
          </cell>
        </row>
        <row r="414">
          <cell r="D414" t="str">
            <v>AR10CD8160 - Gas lift</v>
          </cell>
        </row>
        <row r="415">
          <cell r="D415" t="str">
            <v>AR10CD9160 - Gas lift</v>
          </cell>
        </row>
        <row r="416">
          <cell r="D416" t="str">
            <v>AR10CK4160 - Gas lift</v>
          </cell>
        </row>
        <row r="417">
          <cell r="D417" t="str">
            <v>AR10ANZ160 - Gas lift</v>
          </cell>
        </row>
        <row r="418">
          <cell r="D418" t="str">
            <v>AR10SNZ160 - Gas lift</v>
          </cell>
        </row>
        <row r="419">
          <cell r="D419" t="str">
            <v>AR104NZ160 - Gas lift</v>
          </cell>
        </row>
        <row r="420">
          <cell r="D420" t="str">
            <v>AR106NZ160 - Gas lift</v>
          </cell>
        </row>
        <row r="421">
          <cell r="D421" t="str">
            <v>AR10BNZ160 - Gas lift</v>
          </cell>
        </row>
        <row r="422">
          <cell r="D422" t="str">
            <v>AR40LE1160 - Gas lift</v>
          </cell>
        </row>
        <row r="423">
          <cell r="D423" t="str">
            <v>AR40LE2160 - Gas lift</v>
          </cell>
        </row>
        <row r="424">
          <cell r="D424" t="str">
            <v>AR10AE1160 - Gas lift</v>
          </cell>
        </row>
        <row r="425">
          <cell r="D425" t="str">
            <v>AR10AE2160 - Gas lift</v>
          </cell>
        </row>
        <row r="426">
          <cell r="D426" t="str">
            <v>AR10AE3160 - Gas lift</v>
          </cell>
        </row>
        <row r="427">
          <cell r="D427" t="str">
            <v>AR10AE4160 - Gas lift</v>
          </cell>
        </row>
        <row r="428">
          <cell r="D428" t="str">
            <v>AR10AE5160 - Gas lift</v>
          </cell>
        </row>
        <row r="429">
          <cell r="D429" t="str">
            <v>AR10FEZ160 - Gas lift</v>
          </cell>
        </row>
        <row r="430">
          <cell r="D430" t="str">
            <v>AR11CNZ160 - Gas lift</v>
          </cell>
        </row>
        <row r="431">
          <cell r="D431" t="str">
            <v>AR40LA1160 - Gas lift</v>
          </cell>
        </row>
        <row r="432">
          <cell r="D432" t="str">
            <v>AR40LA2160 - Gas lift</v>
          </cell>
        </row>
        <row r="433">
          <cell r="D433" t="str">
            <v>AR41AC1160 - Gas lift</v>
          </cell>
        </row>
        <row r="434">
          <cell r="D434" t="str">
            <v>AR41AC2160 - Gas lift</v>
          </cell>
        </row>
        <row r="435">
          <cell r="D435" t="str">
            <v>AR41AC3160 - Gas lift</v>
          </cell>
        </row>
        <row r="436">
          <cell r="D436" t="str">
            <v>AR41AC4160 - Gas lift</v>
          </cell>
        </row>
        <row r="437">
          <cell r="D437" t="str">
            <v>AR41AC5160 - Gas lift</v>
          </cell>
        </row>
        <row r="438">
          <cell r="D438" t="str">
            <v>AR42AFZ160 - Gas lift</v>
          </cell>
        </row>
        <row r="439">
          <cell r="D439" t="str">
            <v>BO11CIZ160 - Gas lift</v>
          </cell>
        </row>
        <row r="440">
          <cell r="D440" t="str">
            <v>BO11CNZ160 - Gas lift</v>
          </cell>
        </row>
        <row r="441">
          <cell r="D441" t="str">
            <v>CL10CH1160 - Gas lift</v>
          </cell>
        </row>
        <row r="442">
          <cell r="D442" t="str">
            <v>CL10CC1160 - Gas lift</v>
          </cell>
        </row>
        <row r="443">
          <cell r="D443" t="str">
            <v>CL10CB1160 - Gas lift</v>
          </cell>
        </row>
        <row r="444">
          <cell r="D444" t="str">
            <v>AR10LAZ860 - Gas Transportation</v>
          </cell>
        </row>
        <row r="445">
          <cell r="D445" t="str">
            <v>AR10ACZ860 - Gas Transportation</v>
          </cell>
        </row>
        <row r="446">
          <cell r="D446" t="str">
            <v>AR10GCZ860 - Gas Transportation</v>
          </cell>
        </row>
        <row r="447">
          <cell r="D447" t="str">
            <v>AR10GSZ860 - Gas Transportation</v>
          </cell>
        </row>
        <row r="448">
          <cell r="D448" t="str">
            <v>AR10CD1860 - Gas Transportation</v>
          </cell>
        </row>
        <row r="449">
          <cell r="D449" t="str">
            <v>AR10CD2860 - Gas Transportation</v>
          </cell>
        </row>
        <row r="450">
          <cell r="D450" t="str">
            <v>AR10CD3860 - Gas Transportation</v>
          </cell>
        </row>
        <row r="451">
          <cell r="D451" t="str">
            <v>AR10CD5860 - Gas Transportation</v>
          </cell>
        </row>
        <row r="452">
          <cell r="D452" t="str">
            <v>AR10CD7860 - Gas Transportation</v>
          </cell>
        </row>
        <row r="453">
          <cell r="D453" t="str">
            <v>AR10CD8860 - Gas Transportation</v>
          </cell>
        </row>
        <row r="454">
          <cell r="D454" t="str">
            <v>AR10CD9860 - Gas Transportation</v>
          </cell>
        </row>
        <row r="455">
          <cell r="D455" t="str">
            <v>AR10CDZ860 - Gas Transportation</v>
          </cell>
        </row>
        <row r="456">
          <cell r="D456" t="str">
            <v>AR10CK4860 - Gas Transportation</v>
          </cell>
        </row>
        <row r="457">
          <cell r="D457" t="str">
            <v>AR10ANZ860 - Gas Transportation</v>
          </cell>
        </row>
        <row r="458">
          <cell r="D458" t="str">
            <v>AR10SNZ860 - Gas Transportation</v>
          </cell>
        </row>
        <row r="459">
          <cell r="D459" t="str">
            <v>AR40LE2860 - Gas Transportation</v>
          </cell>
        </row>
        <row r="460">
          <cell r="D460" t="str">
            <v>AR10AEZ860 - Gas Transportation</v>
          </cell>
        </row>
        <row r="461">
          <cell r="D461" t="str">
            <v>AR11CNZ860 - Gas Transportation</v>
          </cell>
        </row>
        <row r="462">
          <cell r="D462" t="str">
            <v>AR11SAZ860 - Gas Transportation</v>
          </cell>
        </row>
        <row r="463">
          <cell r="D463" t="str">
            <v>AR12FUZ860 - Gas Transportation</v>
          </cell>
        </row>
        <row r="464">
          <cell r="D464" t="str">
            <v>AR12FMZ860 - Gas Transportation</v>
          </cell>
        </row>
        <row r="465">
          <cell r="D465" t="str">
            <v>AR40LA2860 - Gas Transportation</v>
          </cell>
        </row>
        <row r="466">
          <cell r="D466" t="str">
            <v>AR41ACZ860 - Gas Transportation</v>
          </cell>
        </row>
        <row r="467">
          <cell r="D467" t="str">
            <v>CL10CH1860 - Gas Transportation</v>
          </cell>
        </row>
        <row r="468">
          <cell r="D468" t="str">
            <v>CL10CC1860 - Gas Transportation</v>
          </cell>
        </row>
        <row r="469">
          <cell r="D469" t="str">
            <v>CL10CB1860 - Gas Transportation</v>
          </cell>
        </row>
        <row r="470">
          <cell r="D470" t="str">
            <v>AR10BAZ725 - Gcia de aseg. del desarrollo</v>
          </cell>
        </row>
        <row r="471">
          <cell r="D471" t="str">
            <v>AR10CD1910 - Geofísica</v>
          </cell>
        </row>
        <row r="472">
          <cell r="D472" t="str">
            <v>AR10CD2910 - Geofísica</v>
          </cell>
        </row>
        <row r="473">
          <cell r="D473" t="str">
            <v>AR10CD3910 - Geofísica</v>
          </cell>
        </row>
        <row r="474">
          <cell r="D474" t="str">
            <v>AR10CD5910 - Geofísica</v>
          </cell>
        </row>
        <row r="475">
          <cell r="D475" t="str">
            <v>AR10CD7910 - Geofísica</v>
          </cell>
        </row>
        <row r="476">
          <cell r="D476" t="str">
            <v>AR10CD8910 - Geofísica</v>
          </cell>
        </row>
        <row r="477">
          <cell r="D477" t="str">
            <v>AR10CD9910 - Geofísica</v>
          </cell>
        </row>
        <row r="478">
          <cell r="D478" t="str">
            <v>AR10CDZ910 - Geofísica</v>
          </cell>
        </row>
        <row r="479">
          <cell r="D479" t="str">
            <v>AR10CK4910 - Geofísica</v>
          </cell>
        </row>
        <row r="480">
          <cell r="D480" t="str">
            <v>AR10PIZ910 - Geofísica</v>
          </cell>
        </row>
        <row r="481">
          <cell r="D481" t="str">
            <v>AR10PMZ910 - Geofísica</v>
          </cell>
        </row>
        <row r="482">
          <cell r="D482" t="str">
            <v>AR10ANZ910 - Geofísica</v>
          </cell>
        </row>
        <row r="483">
          <cell r="D483" t="str">
            <v>AR10SNZ910 - Geofísica</v>
          </cell>
        </row>
        <row r="484">
          <cell r="D484" t="str">
            <v>AR104NZ910 - Geofísica</v>
          </cell>
        </row>
        <row r="485">
          <cell r="D485" t="str">
            <v>AR106NZ910 - Geofísica</v>
          </cell>
        </row>
        <row r="486">
          <cell r="D486" t="str">
            <v>AR10BNZ910 - Geofísica</v>
          </cell>
        </row>
        <row r="487">
          <cell r="D487" t="str">
            <v>AR40LE1910 - Geofísica</v>
          </cell>
        </row>
        <row r="488">
          <cell r="D488" t="str">
            <v>AR40LE2910 - Geofísica</v>
          </cell>
        </row>
        <row r="489">
          <cell r="D489" t="str">
            <v>AR40LE2910 - Geofísica</v>
          </cell>
        </row>
        <row r="490">
          <cell r="D490" t="str">
            <v>AR10AE1910 - Geofísica</v>
          </cell>
        </row>
        <row r="491">
          <cell r="D491" t="str">
            <v>AR10AE2910 - Geofísica</v>
          </cell>
        </row>
        <row r="492">
          <cell r="D492" t="str">
            <v>AR10AE3910 - Geofísica</v>
          </cell>
        </row>
        <row r="493">
          <cell r="D493" t="str">
            <v>AR10AE4910 - Geofísica</v>
          </cell>
        </row>
        <row r="494">
          <cell r="D494" t="str">
            <v>AR10AE5910 - Geofísica</v>
          </cell>
        </row>
        <row r="495">
          <cell r="D495" t="str">
            <v>AR10AEZ910 - Geofísica</v>
          </cell>
        </row>
        <row r="496">
          <cell r="D496" t="str">
            <v>AR10CEZ910 - Geofísica</v>
          </cell>
        </row>
        <row r="497">
          <cell r="D497" t="str">
            <v>AR10SEZ910 - Geofísica</v>
          </cell>
        </row>
        <row r="498">
          <cell r="D498" t="str">
            <v>AR11CNZ910 - Geofísica</v>
          </cell>
        </row>
        <row r="499">
          <cell r="D499" t="str">
            <v>AR13BSZ910 - Geofísica</v>
          </cell>
        </row>
        <row r="500">
          <cell r="D500" t="str">
            <v>AR40LA1910 - Geofísica</v>
          </cell>
        </row>
        <row r="501">
          <cell r="D501" t="str">
            <v>AR40LA2910 - Geofísica</v>
          </cell>
        </row>
        <row r="502">
          <cell r="D502" t="str">
            <v>AR40LA2910 - Geofísica</v>
          </cell>
        </row>
        <row r="503">
          <cell r="D503" t="str">
            <v>AR41AC1910 - Geofísica</v>
          </cell>
        </row>
        <row r="504">
          <cell r="D504" t="str">
            <v>AR41AC2910 - Geofísica</v>
          </cell>
        </row>
        <row r="505">
          <cell r="D505" t="str">
            <v>AR41AC3910 - Geofísica</v>
          </cell>
        </row>
        <row r="506">
          <cell r="D506" t="str">
            <v>AR41AC4910 - Geofísica</v>
          </cell>
        </row>
        <row r="507">
          <cell r="D507" t="str">
            <v>AR41AC5910 - Geofísica</v>
          </cell>
        </row>
        <row r="508">
          <cell r="D508" t="str">
            <v>AR41ACZ910 - Geofísica</v>
          </cell>
        </row>
        <row r="509">
          <cell r="D509" t="str">
            <v>AR43GCZ910 - Geofísica</v>
          </cell>
        </row>
        <row r="510">
          <cell r="D510" t="str">
            <v>AR44GSZ910 - Geofísica</v>
          </cell>
        </row>
        <row r="511">
          <cell r="D511" t="str">
            <v>BO11CIZ910 - Geofísica</v>
          </cell>
        </row>
        <row r="512">
          <cell r="D512" t="str">
            <v>BO11CNZ910 - Geofísica</v>
          </cell>
        </row>
        <row r="513">
          <cell r="D513" t="str">
            <v>CL10CH1910 - Geofísica</v>
          </cell>
        </row>
        <row r="514">
          <cell r="D514" t="str">
            <v>CL10CC1910 - Geofísica</v>
          </cell>
        </row>
        <row r="515">
          <cell r="D515" t="str">
            <v>CL10CB1910 - Geofísica</v>
          </cell>
        </row>
        <row r="516">
          <cell r="D516" t="str">
            <v>AR10CD1905 - Geología</v>
          </cell>
        </row>
        <row r="517">
          <cell r="D517" t="str">
            <v>AR10CD2905 - Geología</v>
          </cell>
        </row>
        <row r="518">
          <cell r="D518" t="str">
            <v>AR10CD3905 - Geología</v>
          </cell>
        </row>
        <row r="519">
          <cell r="D519" t="str">
            <v>AR10CD5905 - Geología</v>
          </cell>
        </row>
        <row r="520">
          <cell r="D520" t="str">
            <v>AR10CD7905 - Geología</v>
          </cell>
        </row>
        <row r="521">
          <cell r="D521" t="str">
            <v>AR10CD8905 - Geología</v>
          </cell>
        </row>
        <row r="522">
          <cell r="D522" t="str">
            <v>AR10CD9905 - Geología</v>
          </cell>
        </row>
        <row r="523">
          <cell r="D523" t="str">
            <v>AR10CDZ905 - Geología</v>
          </cell>
        </row>
        <row r="524">
          <cell r="D524" t="str">
            <v>AR10CK4905 - Geología</v>
          </cell>
        </row>
        <row r="525">
          <cell r="D525" t="str">
            <v>AR10PIZ905 - Geología</v>
          </cell>
        </row>
        <row r="526">
          <cell r="D526" t="str">
            <v>AR10PMZ905 - Geología</v>
          </cell>
        </row>
        <row r="527">
          <cell r="D527" t="str">
            <v>AR10ANZ905 - Geología</v>
          </cell>
        </row>
        <row r="528">
          <cell r="D528" t="str">
            <v>AR10SNZ905 - Geología</v>
          </cell>
        </row>
        <row r="529">
          <cell r="D529" t="str">
            <v>AR104NZ905 - Geología</v>
          </cell>
        </row>
        <row r="530">
          <cell r="D530" t="str">
            <v>AR106NZ905 - Geología</v>
          </cell>
        </row>
        <row r="531">
          <cell r="D531" t="str">
            <v>AR10BNZ905 - Geología</v>
          </cell>
        </row>
        <row r="532">
          <cell r="D532" t="str">
            <v>AR40LE1905 - Geología</v>
          </cell>
        </row>
        <row r="533">
          <cell r="D533" t="str">
            <v>AR40LE2905 - Geología</v>
          </cell>
        </row>
        <row r="534">
          <cell r="D534" t="str">
            <v>AR40LE2905 - Geología</v>
          </cell>
        </row>
        <row r="535">
          <cell r="D535" t="str">
            <v>AR10AE1905 - Geología</v>
          </cell>
        </row>
        <row r="536">
          <cell r="D536" t="str">
            <v>AR10AE2905 - Geología</v>
          </cell>
        </row>
        <row r="537">
          <cell r="D537" t="str">
            <v>AR10AE3905 - Geología</v>
          </cell>
        </row>
        <row r="538">
          <cell r="D538" t="str">
            <v>AR10AE4905 - Geología</v>
          </cell>
        </row>
        <row r="539">
          <cell r="D539" t="str">
            <v>AR10AE5905 - Geología</v>
          </cell>
        </row>
        <row r="540">
          <cell r="D540" t="str">
            <v>AR10AEZ905 - Geología</v>
          </cell>
        </row>
        <row r="541">
          <cell r="D541" t="str">
            <v>AR10CEZ905 - Geología</v>
          </cell>
        </row>
        <row r="542">
          <cell r="D542" t="str">
            <v>AR10SEZ905 - Geología</v>
          </cell>
        </row>
        <row r="543">
          <cell r="D543" t="str">
            <v>AR11CNZ905 - Geología</v>
          </cell>
        </row>
        <row r="544">
          <cell r="D544" t="str">
            <v>AR13BSZ905 - Geología</v>
          </cell>
        </row>
        <row r="545">
          <cell r="D545" t="str">
            <v>AR40LA1905 - Geología</v>
          </cell>
        </row>
        <row r="546">
          <cell r="D546" t="str">
            <v>AR40LA2905 - Geología</v>
          </cell>
        </row>
        <row r="547">
          <cell r="D547" t="str">
            <v>AR40LA2905 - Geología</v>
          </cell>
        </row>
        <row r="548">
          <cell r="D548" t="str">
            <v>AR41AC1905 - Geología</v>
          </cell>
        </row>
        <row r="549">
          <cell r="D549" t="str">
            <v>AR41AC2905 - Geología</v>
          </cell>
        </row>
        <row r="550">
          <cell r="D550" t="str">
            <v>AR41AC3905 - Geología</v>
          </cell>
        </row>
        <row r="551">
          <cell r="D551" t="str">
            <v>AR41AC4905 - Geología</v>
          </cell>
        </row>
        <row r="552">
          <cell r="D552" t="str">
            <v>AR41AC5905 - Geología</v>
          </cell>
        </row>
        <row r="553">
          <cell r="D553" t="str">
            <v>AR41ACZ905 - Geología</v>
          </cell>
        </row>
        <row r="554">
          <cell r="D554" t="str">
            <v>AR43GCZ905 - Geología</v>
          </cell>
        </row>
        <row r="555">
          <cell r="D555" t="str">
            <v>AR44GSZ905 - Geología</v>
          </cell>
        </row>
        <row r="556">
          <cell r="D556" t="str">
            <v>BO11CIZ905 - Geología</v>
          </cell>
        </row>
        <row r="557">
          <cell r="D557" t="str">
            <v>BO11CNZ905 - Geología</v>
          </cell>
        </row>
        <row r="558">
          <cell r="D558" t="str">
            <v>CL10CH1905 - Geología</v>
          </cell>
        </row>
        <row r="559">
          <cell r="D559" t="str">
            <v>CL10CC1905 - Geología</v>
          </cell>
        </row>
        <row r="560">
          <cell r="D560" t="str">
            <v>CL10CB1905 - Geología</v>
          </cell>
        </row>
        <row r="561">
          <cell r="D561" t="str">
            <v>AR10CDZ550 - Gerencia De Servicios</v>
          </cell>
        </row>
        <row r="562">
          <cell r="D562" t="str">
            <v>AR10CK4550 - Gerencia De Servicios</v>
          </cell>
        </row>
        <row r="563">
          <cell r="D563" t="str">
            <v>AR10CDZ555 - Gerencia U.G.</v>
          </cell>
        </row>
        <row r="564">
          <cell r="D564" t="str">
            <v>AR10CK4555 - Gerencia U.G.</v>
          </cell>
        </row>
        <row r="565">
          <cell r="D565" t="str">
            <v>AR10CD1810 - Gestión de residuos</v>
          </cell>
        </row>
        <row r="566">
          <cell r="D566" t="str">
            <v>AR10CD2810 - Gestión de residuos</v>
          </cell>
        </row>
        <row r="567">
          <cell r="D567" t="str">
            <v>AR10CD3810 - Gestión de residuos</v>
          </cell>
        </row>
        <row r="568">
          <cell r="D568" t="str">
            <v>AR10CD5810 - Gestión de residuos</v>
          </cell>
        </row>
        <row r="569">
          <cell r="D569" t="str">
            <v>AR10CD7810 - Gestión de residuos</v>
          </cell>
        </row>
        <row r="570">
          <cell r="D570" t="str">
            <v>AR10CD8810 - Gestión de residuos</v>
          </cell>
        </row>
        <row r="571">
          <cell r="D571" t="str">
            <v>AR10CD9810 - Gestión de residuos</v>
          </cell>
        </row>
        <row r="572">
          <cell r="D572" t="str">
            <v>AR10CDE810 - Gestión de residuos</v>
          </cell>
        </row>
        <row r="573">
          <cell r="D573" t="str">
            <v>AR10CDP810 - Gestión de residuos</v>
          </cell>
        </row>
        <row r="574">
          <cell r="D574" t="str">
            <v>AR10CDZ810 - Gestión de residuos</v>
          </cell>
        </row>
        <row r="575">
          <cell r="D575" t="str">
            <v>AR10CK4810 - Gestión de residuos</v>
          </cell>
        </row>
        <row r="576">
          <cell r="D576" t="str">
            <v>AR10ANZ810 - Gestión de residuos</v>
          </cell>
        </row>
        <row r="577">
          <cell r="D577" t="str">
            <v>AR10SNZ810 - Gestión de residuos</v>
          </cell>
        </row>
        <row r="578">
          <cell r="D578" t="str">
            <v>AR10SNZ810 - Gestión de residuos</v>
          </cell>
        </row>
        <row r="579">
          <cell r="D579" t="str">
            <v>AR106NZ810 - Gestión de residuos</v>
          </cell>
        </row>
        <row r="580">
          <cell r="D580" t="str">
            <v>AR10BNZ810 - Gestión de residuos</v>
          </cell>
        </row>
        <row r="581">
          <cell r="D581" t="str">
            <v>AR40LE1810 - Gestión de residuos</v>
          </cell>
        </row>
        <row r="582">
          <cell r="D582" t="str">
            <v>AR40LE2810 - Gestión de residuos</v>
          </cell>
        </row>
        <row r="583">
          <cell r="D583" t="str">
            <v>AR40LE2810 - Gestión de residuos</v>
          </cell>
        </row>
        <row r="584">
          <cell r="D584" t="str">
            <v>AR10AE1810 - Gestión de residuos</v>
          </cell>
        </row>
        <row r="585">
          <cell r="D585" t="str">
            <v>AR10AE2810 - Gestión de residuos</v>
          </cell>
        </row>
        <row r="586">
          <cell r="D586" t="str">
            <v>AR10AE3810 - Gestión de residuos</v>
          </cell>
        </row>
        <row r="587">
          <cell r="D587" t="str">
            <v>AR10AE4810 - Gestión de residuos</v>
          </cell>
        </row>
        <row r="588">
          <cell r="D588" t="str">
            <v>AR10AE6810 - Gestión de residuos</v>
          </cell>
        </row>
        <row r="589">
          <cell r="D589" t="str">
            <v>AR10AE7810 - Gestión de residuos</v>
          </cell>
        </row>
        <row r="590">
          <cell r="D590" t="str">
            <v>AR10AE5810 - Gestión de residuos</v>
          </cell>
        </row>
        <row r="591">
          <cell r="D591" t="str">
            <v>AR10AEZ810 - Gestión de residuos</v>
          </cell>
        </row>
        <row r="592">
          <cell r="D592" t="str">
            <v>AR10CEZ810 - Gestión de residuos</v>
          </cell>
        </row>
        <row r="593">
          <cell r="D593" t="str">
            <v>AR10SEZ810 - Gestión de residuos</v>
          </cell>
        </row>
        <row r="594">
          <cell r="D594" t="str">
            <v>AR11CNZ810 - Gestión de residuos</v>
          </cell>
        </row>
        <row r="595">
          <cell r="D595" t="str">
            <v>AR11SAZ810 - Gestión de residuos</v>
          </cell>
        </row>
        <row r="596">
          <cell r="D596" t="str">
            <v>AR13BSZ810 - Gestión de residuos</v>
          </cell>
        </row>
        <row r="597">
          <cell r="D597" t="str">
            <v>AR40LA1810 - Gestión de residuos</v>
          </cell>
        </row>
        <row r="598">
          <cell r="D598" t="str">
            <v>AR40LA2810 - Gestión de residuos</v>
          </cell>
        </row>
        <row r="599">
          <cell r="D599" t="str">
            <v>AR40LA2810 - Gestión de residuos</v>
          </cell>
        </row>
        <row r="600">
          <cell r="D600" t="str">
            <v>AR41AC1810 - Gestión de residuos</v>
          </cell>
        </row>
        <row r="601">
          <cell r="D601" t="str">
            <v>AR41AC2810 - Gestión de residuos</v>
          </cell>
        </row>
        <row r="602">
          <cell r="D602" t="str">
            <v>AR41AC3810 - Gestión de residuos</v>
          </cell>
        </row>
        <row r="603">
          <cell r="D603" t="str">
            <v>AR41AC4810 - Gestión de residuos</v>
          </cell>
        </row>
        <row r="604">
          <cell r="D604" t="str">
            <v>AR41AC6810 - Gestión de residuos</v>
          </cell>
        </row>
        <row r="605">
          <cell r="D605" t="str">
            <v>AR41AC7810 - Gestión de residuos</v>
          </cell>
        </row>
        <row r="606">
          <cell r="D606" t="str">
            <v>AR41AC5810 - Gestión de residuos</v>
          </cell>
        </row>
        <row r="607">
          <cell r="D607" t="str">
            <v>AR41ACZ810 - Gestión de residuos</v>
          </cell>
        </row>
        <row r="608">
          <cell r="D608" t="str">
            <v>AR43GCZ810 - Gestión de residuos</v>
          </cell>
        </row>
        <row r="609">
          <cell r="D609" t="str">
            <v>AR44GSZ810 - Gestión de residuos</v>
          </cell>
        </row>
        <row r="610">
          <cell r="D610" t="str">
            <v>BO11CIZ810 - Gestión de residuos</v>
          </cell>
        </row>
        <row r="611">
          <cell r="D611" t="str">
            <v>BO11CNZ810 - Gestión de residuos</v>
          </cell>
        </row>
        <row r="612">
          <cell r="D612" t="str">
            <v>CL10CH1810 - Gestión de residuos</v>
          </cell>
        </row>
        <row r="613">
          <cell r="D613" t="str">
            <v>CL10CC1810 - Gestión de residuos</v>
          </cell>
        </row>
        <row r="614">
          <cell r="D614" t="str">
            <v>CL10CB1810 - Gestión de residuos</v>
          </cell>
        </row>
        <row r="615">
          <cell r="D615" t="str">
            <v>AR10APZ565 - Inf. Technology</v>
          </cell>
        </row>
        <row r="616">
          <cell r="D616" t="str">
            <v>AR10SRZ565 - Inf. Technology</v>
          </cell>
        </row>
        <row r="617">
          <cell r="D617" t="str">
            <v>AR1040Z565 - Inf. Technology</v>
          </cell>
        </row>
        <row r="618">
          <cell r="D618" t="str">
            <v>AR1046Z565 - Inf. Technology</v>
          </cell>
        </row>
        <row r="619">
          <cell r="D619" t="str">
            <v>AR10BCZ565 - Inf. Technology</v>
          </cell>
        </row>
        <row r="620">
          <cell r="D620" t="str">
            <v>AR10CDZ565 - Inf. Technology</v>
          </cell>
        </row>
        <row r="621">
          <cell r="D621" t="str">
            <v>AR10CK4565 - Inf. Technology</v>
          </cell>
        </row>
        <row r="622">
          <cell r="D622" t="str">
            <v>AR40LE2565 - Inf. Technology</v>
          </cell>
        </row>
        <row r="623">
          <cell r="D623" t="str">
            <v>AR10AEZ565 - Inf. Technology</v>
          </cell>
        </row>
        <row r="624">
          <cell r="D624" t="str">
            <v>AR10FEZ565 - Inf. Technology</v>
          </cell>
        </row>
        <row r="625">
          <cell r="D625" t="str">
            <v>AR10CEZ565 - Inf. Technology</v>
          </cell>
        </row>
        <row r="626">
          <cell r="D626" t="str">
            <v>AR10SEZ565 - Inf. Technology</v>
          </cell>
        </row>
        <row r="627">
          <cell r="D627" t="str">
            <v>AR11CAZ565 - Inf. Technology</v>
          </cell>
        </row>
        <row r="628">
          <cell r="D628" t="str">
            <v>AR40LA2565 - Inf. Technology</v>
          </cell>
        </row>
        <row r="629">
          <cell r="D629" t="str">
            <v>AR41ACZ565 - Inf. Technology</v>
          </cell>
        </row>
        <row r="630">
          <cell r="D630" t="str">
            <v>AR42AFZ565 - Inf. Technology</v>
          </cell>
        </row>
        <row r="631">
          <cell r="D631" t="str">
            <v>AR43GCZ565 - Inf. Technology</v>
          </cell>
        </row>
        <row r="632">
          <cell r="D632" t="str">
            <v>AR44GSZ565 - Inf. Technology</v>
          </cell>
        </row>
        <row r="633">
          <cell r="D633" t="str">
            <v>BO10OGZ565 - Inf. Technology</v>
          </cell>
        </row>
        <row r="634">
          <cell r="D634" t="str">
            <v>BO11CIZ565 - Inf. Technology</v>
          </cell>
        </row>
        <row r="635">
          <cell r="D635" t="str">
            <v>BO11CNZ565 - Inf. Technology</v>
          </cell>
        </row>
        <row r="636">
          <cell r="D636" t="str">
            <v>CL10CH1565 - Inf. Technology</v>
          </cell>
        </row>
        <row r="637">
          <cell r="D637" t="str">
            <v>CL10CC1565 - Inf. Technology</v>
          </cell>
        </row>
        <row r="638">
          <cell r="D638" t="str">
            <v>CL10CB1565 - Inf. Technology</v>
          </cell>
        </row>
        <row r="639">
          <cell r="D639" t="str">
            <v>AR10APZ656 - Information Tech.</v>
          </cell>
        </row>
        <row r="640">
          <cell r="D640" t="str">
            <v>AR10SRZ656 - Information Tech.</v>
          </cell>
        </row>
        <row r="641">
          <cell r="D641" t="str">
            <v>AR1040Z656 - Information Tech.</v>
          </cell>
        </row>
        <row r="642">
          <cell r="D642" t="str">
            <v>AR1046Z656 - Information Tech.</v>
          </cell>
        </row>
        <row r="643">
          <cell r="D643" t="str">
            <v>AR10BCZ656 - Information Tech.</v>
          </cell>
        </row>
        <row r="644">
          <cell r="D644" t="str">
            <v>AR10ANZ660 - Information Tech.</v>
          </cell>
        </row>
        <row r="645">
          <cell r="D645" t="str">
            <v>AR10SNZ660 - Information Tech.</v>
          </cell>
        </row>
        <row r="646">
          <cell r="D646" t="str">
            <v>AR104NZ660 - Information Tech.</v>
          </cell>
        </row>
        <row r="647">
          <cell r="D647" t="str">
            <v>AR106NZ660 - Information Tech.</v>
          </cell>
        </row>
        <row r="648">
          <cell r="D648" t="str">
            <v>AR10BNZ660 - Information Tech.</v>
          </cell>
        </row>
        <row r="649">
          <cell r="D649" t="str">
            <v>AR40LE2656 - Information Tech.</v>
          </cell>
        </row>
        <row r="650">
          <cell r="D650" t="str">
            <v>AR10AEZ656 - Information Tech.</v>
          </cell>
        </row>
        <row r="651">
          <cell r="D651" t="str">
            <v>AR10FEZ656 - Information Tech.</v>
          </cell>
        </row>
        <row r="652">
          <cell r="D652" t="str">
            <v>AR10CEZ656 - Information Tech.</v>
          </cell>
        </row>
        <row r="653">
          <cell r="D653" t="str">
            <v>AR10SEZ656 - Information Tech.</v>
          </cell>
        </row>
        <row r="654">
          <cell r="D654" t="str">
            <v>AR10BAZ656 - Information Tech.</v>
          </cell>
        </row>
        <row r="655">
          <cell r="D655" t="str">
            <v>AR11CAZ656 - Information Tech.</v>
          </cell>
        </row>
        <row r="656">
          <cell r="D656" t="str">
            <v>AR11CNZ660 - Information Tech.</v>
          </cell>
        </row>
        <row r="657">
          <cell r="D657" t="str">
            <v>AR11SAZ660 - Information Tech.</v>
          </cell>
        </row>
        <row r="658">
          <cell r="D658" t="str">
            <v>AR40LA2656 - Information Tech.</v>
          </cell>
        </row>
        <row r="659">
          <cell r="D659" t="str">
            <v>AR41ACZ656 - Information Tech.</v>
          </cell>
        </row>
        <row r="660">
          <cell r="D660" t="str">
            <v>AR42AFZ656 - Information Tech.</v>
          </cell>
        </row>
        <row r="661">
          <cell r="D661" t="str">
            <v>AR43GCZ656 - Information Tech.</v>
          </cell>
        </row>
        <row r="662">
          <cell r="D662" t="str">
            <v>AR44GSZ656 - Information Tech.</v>
          </cell>
        </row>
        <row r="663">
          <cell r="D663" t="str">
            <v>BO10OGZ656 - Information Tech.</v>
          </cell>
        </row>
        <row r="664">
          <cell r="D664" t="str">
            <v>BO11CIZ656 - Information Tech.</v>
          </cell>
        </row>
        <row r="665">
          <cell r="D665" t="str">
            <v>BO11CNZ656 - Information Tech.</v>
          </cell>
        </row>
        <row r="666">
          <cell r="D666" t="str">
            <v>CL10CH1656 - Information Tech.</v>
          </cell>
        </row>
        <row r="667">
          <cell r="D667" t="str">
            <v>CL10CC1656 - Information Tech.</v>
          </cell>
        </row>
        <row r="668">
          <cell r="D668" t="str">
            <v>CL10CB1656 - Information Tech.</v>
          </cell>
        </row>
        <row r="669">
          <cell r="D669" t="str">
            <v xml:space="preserve">AR10CDZ570 - Ing De Prod Y Recup Sec </v>
          </cell>
        </row>
        <row r="670">
          <cell r="D670" t="str">
            <v xml:space="preserve">AR10CK4570 - Ing De Prod Y Recup Sec </v>
          </cell>
        </row>
        <row r="671">
          <cell r="D671" t="str">
            <v>AR10ANZ705 - Ingeniería de Procesos y Pro P</v>
          </cell>
        </row>
        <row r="672">
          <cell r="D672" t="str">
            <v>AR10SNZ705 - Ingeniería de Procesos y Pro P</v>
          </cell>
        </row>
        <row r="673">
          <cell r="D673" t="str">
            <v>AR104NZ705 - Ingeniería de Procesos y Pro P</v>
          </cell>
        </row>
        <row r="674">
          <cell r="D674" t="str">
            <v>AR106NZ705 - Ingeniería de Procesos y Pro P</v>
          </cell>
        </row>
        <row r="675">
          <cell r="D675" t="str">
            <v>AR10BNZ705 - Ingeniería de Procesos y Pro P</v>
          </cell>
        </row>
        <row r="676">
          <cell r="D676" t="str">
            <v>AR10BAZ710 - Ingeniería de Procesos y Pro P</v>
          </cell>
        </row>
        <row r="677">
          <cell r="D677" t="str">
            <v>AR11CNZ705 - Ingeniería de Procesos y Pro P</v>
          </cell>
        </row>
        <row r="678">
          <cell r="D678" t="str">
            <v>AR11SAZ705 - Ingeniería de Procesos y Pro P</v>
          </cell>
        </row>
        <row r="679">
          <cell r="D679" t="str">
            <v>AR10CDZ575 - Ingenieria De Procesos y Proy (GIPP)</v>
          </cell>
        </row>
        <row r="680">
          <cell r="D680" t="str">
            <v>AR10CK4575 - Ingenieria De Procesos y Proy (GIPP)</v>
          </cell>
        </row>
        <row r="681">
          <cell r="D681" t="str">
            <v>AR10CD1100 - Ingeniería de producción &amp; Recuperación Secundaria</v>
          </cell>
        </row>
        <row r="682">
          <cell r="D682" t="str">
            <v>AR10CD2100 - Ingeniería de producción &amp; Recuperación Secundaria</v>
          </cell>
        </row>
        <row r="683">
          <cell r="D683" t="str">
            <v>AR10CD3100 - Ingeniería de producción &amp; Recuperación Secundaria</v>
          </cell>
        </row>
        <row r="684">
          <cell r="D684" t="str">
            <v>AR10CD5100 - Ingeniería de producción &amp; Recuperación Secundaria</v>
          </cell>
        </row>
        <row r="685">
          <cell r="D685" t="str">
            <v>AR10CD7100 - Ingeniería de producción &amp; Recuperación Secundaria</v>
          </cell>
        </row>
        <row r="686">
          <cell r="D686" t="str">
            <v>AR10CD8100 - Ingeniería de producción &amp; Recuperación Secundaria</v>
          </cell>
        </row>
        <row r="687">
          <cell r="D687" t="str">
            <v>AR10CD9100 - Ingeniería de producción &amp; Recuperación Secundaria</v>
          </cell>
        </row>
        <row r="688">
          <cell r="D688" t="str">
            <v>AR10CK4100 - Ingeniería de producción &amp; Recuperación Secundaria</v>
          </cell>
        </row>
        <row r="689">
          <cell r="D689" t="str">
            <v>AR10ANZ100 - Ingeniería de producción &amp; Recuperación Secundaria</v>
          </cell>
        </row>
        <row r="690">
          <cell r="D690" t="str">
            <v>AR10SNZ100 - Ingeniería de producción &amp; Recuperación Secundaria</v>
          </cell>
        </row>
        <row r="691">
          <cell r="D691" t="str">
            <v>AR104NZ100 - Ingeniería de producción &amp; Recuperación Secundaria</v>
          </cell>
        </row>
        <row r="692">
          <cell r="D692" t="str">
            <v>AR106NZ100 - Ingeniería de producción &amp; Recuperación Secundaria</v>
          </cell>
        </row>
        <row r="693">
          <cell r="D693" t="str">
            <v>AR10BNZ100 - Ingeniería de producción &amp; Recuperación Secundaria</v>
          </cell>
        </row>
        <row r="694">
          <cell r="D694" t="str">
            <v>AR40LE1100 - Ingeniería de producción &amp; Recuperación Secundaria</v>
          </cell>
        </row>
        <row r="695">
          <cell r="D695" t="str">
            <v>AR40LE2100 - Ingeniería de producción &amp; Recuperación Secundaria</v>
          </cell>
        </row>
        <row r="696">
          <cell r="D696" t="str">
            <v>AR10AE1100 - Ingeniería de producción &amp; Recuperación Secundaria</v>
          </cell>
        </row>
        <row r="697">
          <cell r="D697" t="str">
            <v>AR10AE2100 - Ingeniería de producción &amp; Recuperación Secundaria</v>
          </cell>
        </row>
        <row r="698">
          <cell r="D698" t="str">
            <v>AR10AE3100 - Ingeniería de producción &amp; Recuperación Secundaria</v>
          </cell>
        </row>
        <row r="699">
          <cell r="D699" t="str">
            <v>AR10AE4100 - Ingeniería de producción &amp; Recuperación Secundaria</v>
          </cell>
        </row>
        <row r="700">
          <cell r="D700" t="str">
            <v>AR10AE5100 - Ingeniería de producción &amp; Recuperación Secundaria</v>
          </cell>
        </row>
        <row r="701">
          <cell r="D701" t="str">
            <v>AR10FEZ100 - Ingeniería de producción &amp; Recuperación Secundaria</v>
          </cell>
        </row>
        <row r="702">
          <cell r="D702" t="str">
            <v>AR11CNZ100 - Ingeniería de producción &amp; Recuperación Secundaria</v>
          </cell>
        </row>
        <row r="703">
          <cell r="D703" t="str">
            <v>AR40LA1100 - Ingeniería de producción &amp; Recuperación Secundaria</v>
          </cell>
        </row>
        <row r="704">
          <cell r="D704" t="str">
            <v>AR40LA2100 - Ingeniería de producción &amp; Recuperación Secundaria</v>
          </cell>
        </row>
        <row r="705">
          <cell r="D705" t="str">
            <v>AR41AC1100 - Ingeniería de producción &amp; Recuperación Secundaria</v>
          </cell>
        </row>
        <row r="706">
          <cell r="D706" t="str">
            <v>AR41AC2100 - Ingeniería de producción &amp; Recuperación Secundaria</v>
          </cell>
        </row>
        <row r="707">
          <cell r="D707" t="str">
            <v>AR41AC3100 - Ingeniería de producción &amp; Recuperación Secundaria</v>
          </cell>
        </row>
        <row r="708">
          <cell r="D708" t="str">
            <v>AR41AC4100 - Ingeniería de producción &amp; Recuperación Secundaria</v>
          </cell>
        </row>
        <row r="709">
          <cell r="D709" t="str">
            <v>AR41AC5100 - Ingeniería de producción &amp; Recuperación Secundaria</v>
          </cell>
        </row>
        <row r="710">
          <cell r="D710" t="str">
            <v>AR42AFZ100 - Ingeniería de producción &amp; Recuperación Secundaria</v>
          </cell>
        </row>
        <row r="711">
          <cell r="D711" t="str">
            <v>BO11CIZ100 - Ingeniería de producción &amp; Recuperación Secundaria</v>
          </cell>
        </row>
        <row r="712">
          <cell r="D712" t="str">
            <v>BO11CNZ100 - Ingeniería de producción &amp; Recuperación Secundaria</v>
          </cell>
        </row>
        <row r="713">
          <cell r="D713" t="str">
            <v>CL10CH1100 - Ingeniería de producción &amp; Recuperación Secundaria</v>
          </cell>
        </row>
        <row r="714">
          <cell r="D714" t="str">
            <v>CL10CC1100 - Ingeniería de producción &amp; Recuperación Secundaria</v>
          </cell>
        </row>
        <row r="715">
          <cell r="D715" t="str">
            <v>CL10CB1100 - Ingeniería de producción &amp; Recuperación Secundaria</v>
          </cell>
        </row>
        <row r="716">
          <cell r="D716" t="str">
            <v>AR10CD1030 - Instalaciones de Superficie</v>
          </cell>
        </row>
        <row r="717">
          <cell r="D717" t="str">
            <v>AR10CD2030 - Instalaciones de Superficie</v>
          </cell>
        </row>
        <row r="718">
          <cell r="D718" t="str">
            <v>AR10CD3030 - Instalaciones de Superficie</v>
          </cell>
        </row>
        <row r="719">
          <cell r="D719" t="str">
            <v>AR10CD5030 - Instalaciones de Superficie</v>
          </cell>
        </row>
        <row r="720">
          <cell r="D720" t="str">
            <v>AR10CD7030 - Instalaciones de Superficie</v>
          </cell>
        </row>
        <row r="721">
          <cell r="D721" t="str">
            <v>AR10CD8030 - Instalaciones de Superficie</v>
          </cell>
        </row>
        <row r="722">
          <cell r="D722" t="str">
            <v>AR10CD9030 - Instalaciones de Superficie</v>
          </cell>
        </row>
        <row r="723">
          <cell r="D723" t="str">
            <v>AR10CDE030 - Instalaciones de Superficie</v>
          </cell>
        </row>
        <row r="724">
          <cell r="D724" t="str">
            <v>AR10CDP030 - Instalaciones de Superficie</v>
          </cell>
        </row>
        <row r="725">
          <cell r="D725" t="str">
            <v>AR10CK4030 - Instalaciones de Superficie</v>
          </cell>
        </row>
        <row r="726">
          <cell r="D726" t="str">
            <v>AR10ANZ030 - Instalaciones de Superficie</v>
          </cell>
        </row>
        <row r="727">
          <cell r="D727" t="str">
            <v>AR10SNZ030 - Instalaciones de Superficie</v>
          </cell>
        </row>
        <row r="728">
          <cell r="D728" t="str">
            <v>AR104NZ030 - Instalaciones de Superficie</v>
          </cell>
        </row>
        <row r="729">
          <cell r="D729" t="str">
            <v>AR106NZ030 - Instalaciones de Superficie</v>
          </cell>
        </row>
        <row r="730">
          <cell r="D730" t="str">
            <v>AR10BNZ030 - Instalaciones de Superficie</v>
          </cell>
        </row>
        <row r="731">
          <cell r="D731" t="str">
            <v>AR40LE1030 - Instalaciones de Superficie</v>
          </cell>
        </row>
        <row r="732">
          <cell r="D732" t="str">
            <v>AR40LE2030 - Instalaciones de Superficie</v>
          </cell>
        </row>
        <row r="733">
          <cell r="D733" t="str">
            <v>AR10AE1030 - Instalaciones de Superficie</v>
          </cell>
        </row>
        <row r="734">
          <cell r="D734" t="str">
            <v>AR10AE2030 - Instalaciones de Superficie</v>
          </cell>
        </row>
        <row r="735">
          <cell r="D735" t="str">
            <v>AR10AE3030 - Instalaciones de Superficie</v>
          </cell>
        </row>
        <row r="736">
          <cell r="D736" t="str">
            <v>AR10AE4030 - Instalaciones de Superficie</v>
          </cell>
        </row>
        <row r="737">
          <cell r="D737" t="str">
            <v>AR10AE6030 - Instalaciones de Superficie</v>
          </cell>
        </row>
        <row r="738">
          <cell r="D738" t="str">
            <v>AR10AE7030 - Instalaciones de Superficie</v>
          </cell>
        </row>
        <row r="739">
          <cell r="D739" t="str">
            <v>AR10AE5030 - Instalaciones de Superficie</v>
          </cell>
        </row>
        <row r="740">
          <cell r="D740" t="str">
            <v>AR10FEZ030 - Instalaciones de Superficie</v>
          </cell>
        </row>
        <row r="741">
          <cell r="D741" t="str">
            <v>AR11CNZ030 - Instalaciones de Superficie</v>
          </cell>
        </row>
        <row r="742">
          <cell r="D742" t="str">
            <v>AR40LA1030 - Instalaciones de Superficie</v>
          </cell>
        </row>
        <row r="743">
          <cell r="D743" t="str">
            <v>AR40LA2030 - Instalaciones de Superficie</v>
          </cell>
        </row>
        <row r="744">
          <cell r="D744" t="str">
            <v>AR41AC1030 - Instalaciones de Superficie</v>
          </cell>
        </row>
        <row r="745">
          <cell r="D745" t="str">
            <v>AR41AC2030 - Instalaciones de Superficie</v>
          </cell>
        </row>
        <row r="746">
          <cell r="D746" t="str">
            <v>AR41AC3030 - Instalaciones de Superficie</v>
          </cell>
        </row>
        <row r="747">
          <cell r="D747" t="str">
            <v>AR41AC4030 - Instalaciones de Superficie</v>
          </cell>
        </row>
        <row r="748">
          <cell r="D748" t="str">
            <v>AR41AC6030 - Instalaciones de Superficie</v>
          </cell>
        </row>
        <row r="749">
          <cell r="D749" t="str">
            <v>AR41AC7030 - Instalaciones de Superficie</v>
          </cell>
        </row>
        <row r="750">
          <cell r="D750" t="str">
            <v>AR41AC5030 - Instalaciones de Superficie</v>
          </cell>
        </row>
        <row r="751">
          <cell r="D751" t="str">
            <v>AR42AFZ030 - Instalaciones de Superficie</v>
          </cell>
        </row>
        <row r="752">
          <cell r="D752" t="str">
            <v>BO11CIZ030 - Instalaciones de Superficie</v>
          </cell>
        </row>
        <row r="753">
          <cell r="D753" t="str">
            <v>BO11CNZ030 - Instalaciones de Superficie</v>
          </cell>
        </row>
        <row r="754">
          <cell r="D754" t="str">
            <v>CL10CH1030 - Instalaciones de Superficie</v>
          </cell>
        </row>
        <row r="755">
          <cell r="D755" t="str">
            <v>CL10CC1030 - Instalaciones de Superficie</v>
          </cell>
        </row>
        <row r="756">
          <cell r="D756" t="str">
            <v>CL10CB1030 - Instalaciones de Superficie</v>
          </cell>
        </row>
        <row r="757">
          <cell r="D757" t="str">
            <v>AR10CD1200 - Integridad &amp; Corrosión</v>
          </cell>
        </row>
        <row r="758">
          <cell r="D758" t="str">
            <v>AR10CD2200 - Integridad &amp; Corrosión</v>
          </cell>
        </row>
        <row r="759">
          <cell r="D759" t="str">
            <v>AR10CD3200 - Integridad &amp; Corrosión</v>
          </cell>
        </row>
        <row r="760">
          <cell r="D760" t="str">
            <v>AR10CD5200 - Integridad &amp; Corrosión</v>
          </cell>
        </row>
        <row r="761">
          <cell r="D761" t="str">
            <v>AR10CD7200 - Integridad &amp; Corrosión</v>
          </cell>
        </row>
        <row r="762">
          <cell r="D762" t="str">
            <v>AR10CD8200 - Integridad &amp; Corrosión</v>
          </cell>
        </row>
        <row r="763">
          <cell r="D763" t="str">
            <v>AR10CD9200 - Integridad &amp; Corrosión</v>
          </cell>
        </row>
        <row r="764">
          <cell r="D764" t="str">
            <v>AR10CDE200 - Integridad &amp; Corrosión</v>
          </cell>
        </row>
        <row r="765">
          <cell r="D765" t="str">
            <v>AR10CDP200 - Integridad &amp; Corrosión</v>
          </cell>
        </row>
        <row r="766">
          <cell r="D766" t="str">
            <v>AR10CK4200 - Integridad &amp; Corrosión</v>
          </cell>
        </row>
        <row r="767">
          <cell r="D767" t="str">
            <v>AR10ANZ200 - Integridad &amp; Corrosión</v>
          </cell>
        </row>
        <row r="768">
          <cell r="D768" t="str">
            <v>AR10SNZ200 - Integridad &amp; Corrosión</v>
          </cell>
        </row>
        <row r="769">
          <cell r="D769" t="str">
            <v>AR104NZ200 - Integridad &amp; Corrosión</v>
          </cell>
        </row>
        <row r="770">
          <cell r="D770" t="str">
            <v>AR106NZ200 - Integridad &amp; Corrosión</v>
          </cell>
        </row>
        <row r="771">
          <cell r="D771" t="str">
            <v>AR10BNZ200 - Integridad &amp; Corrosión</v>
          </cell>
        </row>
        <row r="772">
          <cell r="D772" t="str">
            <v>AR40LE1200 - Integridad &amp; Corrosión</v>
          </cell>
        </row>
        <row r="773">
          <cell r="D773" t="str">
            <v>AR40LE2200 - Integridad &amp; Corrosión</v>
          </cell>
        </row>
        <row r="774">
          <cell r="D774" t="str">
            <v>AR10AE1200 - Integridad &amp; Corrosión</v>
          </cell>
        </row>
        <row r="775">
          <cell r="D775" t="str">
            <v>AR10AE2200 - Integridad &amp; Corrosión</v>
          </cell>
        </row>
        <row r="776">
          <cell r="D776" t="str">
            <v>AR10AE3200 - Integridad &amp; Corrosión</v>
          </cell>
        </row>
        <row r="777">
          <cell r="D777" t="str">
            <v>AR10AE4200 - Integridad &amp; Corrosión</v>
          </cell>
        </row>
        <row r="778">
          <cell r="D778" t="str">
            <v>AR10AE6200 - Integridad &amp; Corrosión</v>
          </cell>
        </row>
        <row r="779">
          <cell r="D779" t="str">
            <v>AR10AE7200 - Integridad &amp; Corrosión</v>
          </cell>
        </row>
        <row r="780">
          <cell r="D780" t="str">
            <v>AR10AE5200 - Integridad &amp; Corrosión</v>
          </cell>
        </row>
        <row r="781">
          <cell r="D781" t="str">
            <v>AR10FEZ200 - Integridad &amp; Corrosión</v>
          </cell>
        </row>
        <row r="782">
          <cell r="D782" t="str">
            <v>AR11CNZ200 - Integridad &amp; Corrosión</v>
          </cell>
        </row>
        <row r="783">
          <cell r="D783" t="str">
            <v>AR40LA1200 - Integridad &amp; Corrosión</v>
          </cell>
        </row>
        <row r="784">
          <cell r="D784" t="str">
            <v>AR40LA2200 - Integridad &amp; Corrosión</v>
          </cell>
        </row>
        <row r="785">
          <cell r="D785" t="str">
            <v>AR41AC1200 - Integridad &amp; Corrosión</v>
          </cell>
        </row>
        <row r="786">
          <cell r="D786" t="str">
            <v>AR41AC2200 - Integridad &amp; Corrosión</v>
          </cell>
        </row>
        <row r="787">
          <cell r="D787" t="str">
            <v>AR41AC3200 - Integridad &amp; Corrosión</v>
          </cell>
        </row>
        <row r="788">
          <cell r="D788" t="str">
            <v>AR41AC4200 - Integridad &amp; Corrosión</v>
          </cell>
        </row>
        <row r="789">
          <cell r="D789" t="str">
            <v>AR41AC6200 - Integridad &amp; Corrosión</v>
          </cell>
        </row>
        <row r="790">
          <cell r="D790" t="str">
            <v>AR41AC7200 - Integridad &amp; Corrosión</v>
          </cell>
        </row>
        <row r="791">
          <cell r="D791" t="str">
            <v>AR41AC5200 - Integridad &amp; Corrosión</v>
          </cell>
        </row>
        <row r="792">
          <cell r="D792" t="str">
            <v>AR42AFZ200 - Integridad &amp; Corrosión</v>
          </cell>
        </row>
        <row r="793">
          <cell r="D793" t="str">
            <v>BO11CIZ200 - Integridad &amp; Corrosión</v>
          </cell>
        </row>
        <row r="794">
          <cell r="D794" t="str">
            <v>BO11CNZ200 - Integridad &amp; Corrosión</v>
          </cell>
        </row>
        <row r="795">
          <cell r="D795" t="str">
            <v>CL10CH1200 - Integridad &amp; Corrosión</v>
          </cell>
        </row>
        <row r="796">
          <cell r="D796" t="str">
            <v>CL10CC1200 - Integridad &amp; Corrosión</v>
          </cell>
        </row>
        <row r="797">
          <cell r="D797" t="str">
            <v>CL10CB1200 - Integridad &amp; Corrosión</v>
          </cell>
        </row>
        <row r="798">
          <cell r="D798" t="str">
            <v>AR10CDZ580 - Integridad y Procesos</v>
          </cell>
        </row>
        <row r="799">
          <cell r="D799" t="str">
            <v>AR10CK4580 - Integridad y Procesos</v>
          </cell>
        </row>
        <row r="800">
          <cell r="D800" t="str">
            <v>AR10CD1020 - Lineas de Cond. De Prod P/G/A</v>
          </cell>
        </row>
        <row r="801">
          <cell r="D801" t="str">
            <v>AR10CD2020 - Lineas de Cond. De Prod P/G/A</v>
          </cell>
        </row>
        <row r="802">
          <cell r="D802" t="str">
            <v>AR10CD3020 - Lineas de Cond. De Prod P/G/A</v>
          </cell>
        </row>
        <row r="803">
          <cell r="D803" t="str">
            <v>AR10CD5020 - Lineas de Cond. De Prod P/G/A</v>
          </cell>
        </row>
        <row r="804">
          <cell r="D804" t="str">
            <v>AR10CD7020 - Lineas de Cond. De Prod P/G/A</v>
          </cell>
        </row>
        <row r="805">
          <cell r="D805" t="str">
            <v>AR10CD8020 - Lineas de Cond. De Prod P/G/A</v>
          </cell>
        </row>
        <row r="806">
          <cell r="D806" t="str">
            <v>AR10CD9020 - Lineas de Cond. De Prod P/G/A</v>
          </cell>
        </row>
        <row r="807">
          <cell r="D807" t="str">
            <v>AR10CDP020 - Lineas de Cond. De Prod P/G/A</v>
          </cell>
        </row>
        <row r="808">
          <cell r="D808" t="str">
            <v>AR10CK4020 - Lineas de Cond. De Prod P/G/A</v>
          </cell>
        </row>
        <row r="809">
          <cell r="D809" t="str">
            <v>AR10ANZ020 - Lineas de Cond. De Prod P/G/A</v>
          </cell>
        </row>
        <row r="810">
          <cell r="D810" t="str">
            <v>AR10SNZ020 - Lineas de Cond. De Prod P/G/A</v>
          </cell>
        </row>
        <row r="811">
          <cell r="D811" t="str">
            <v>AR104NZ020 - Lineas de Cond. De Prod P/G/A</v>
          </cell>
        </row>
        <row r="812">
          <cell r="D812" t="str">
            <v>AR106NZ020 - Lineas de Cond. De Prod P/G/A</v>
          </cell>
        </row>
        <row r="813">
          <cell r="D813" t="str">
            <v>AR10BNZ020 - Lineas de Cond. De Prod P/G/A</v>
          </cell>
        </row>
        <row r="814">
          <cell r="D814" t="str">
            <v>AR40LE1020 - Lineas de Cond. De Prod P/G/A</v>
          </cell>
        </row>
        <row r="815">
          <cell r="D815" t="str">
            <v>AR40LE2020 - Lineas de Cond. De Prod P/G/A</v>
          </cell>
        </row>
        <row r="816">
          <cell r="D816" t="str">
            <v>AR10AE1020 - Lineas de Cond. De Prod P/G/A</v>
          </cell>
        </row>
        <row r="817">
          <cell r="D817" t="str">
            <v>AR10AE2020 - Lineas de Cond. De Prod P/G/A</v>
          </cell>
        </row>
        <row r="818">
          <cell r="D818" t="str">
            <v>AR10AE3020 - Lineas de Cond. De Prod P/G/A</v>
          </cell>
        </row>
        <row r="819">
          <cell r="D819" t="str">
            <v>AR10AE4020 - Lineas de Cond. De Prod P/G/A</v>
          </cell>
        </row>
        <row r="820">
          <cell r="D820" t="str">
            <v>AR10AE6020 - Lineas de Cond. De Prod P/G/A</v>
          </cell>
        </row>
        <row r="821">
          <cell r="D821" t="str">
            <v>AR10AE7020 - Lineas de Cond. De Prod P/G/A</v>
          </cell>
        </row>
        <row r="822">
          <cell r="D822" t="str">
            <v>AR10AE5020 - Lineas de Cond. De Prod P/G/A</v>
          </cell>
        </row>
        <row r="823">
          <cell r="D823" t="str">
            <v>AR10FEZ020 - Lineas de Cond. De Prod P/G/A</v>
          </cell>
        </row>
        <row r="824">
          <cell r="D824" t="str">
            <v>AR11CNZ020 - Lineas de Cond. De Prod P/G/A</v>
          </cell>
        </row>
        <row r="825">
          <cell r="D825" t="str">
            <v>AR40LA1020 - Lineas de Cond. De Prod P/G/A</v>
          </cell>
        </row>
        <row r="826">
          <cell r="D826" t="str">
            <v>AR40LA2020 - Lineas de Cond. De Prod P/G/A</v>
          </cell>
        </row>
        <row r="827">
          <cell r="D827" t="str">
            <v>AR41AC1020 - Lineas de Cond. De Prod P/G/A</v>
          </cell>
        </row>
        <row r="828">
          <cell r="D828" t="str">
            <v>AR41AC2020 - Lineas de Cond. De Prod P/G/A</v>
          </cell>
        </row>
        <row r="829">
          <cell r="D829" t="str">
            <v>AR41AC3020 - Lineas de Cond. De Prod P/G/A</v>
          </cell>
        </row>
        <row r="830">
          <cell r="D830" t="str">
            <v>AR41AC4020 - Lineas de Cond. De Prod P/G/A</v>
          </cell>
        </row>
        <row r="831">
          <cell r="D831" t="str">
            <v>AR41AC6020 - Lineas de Cond. De Prod P/G/A</v>
          </cell>
        </row>
        <row r="832">
          <cell r="D832" t="str">
            <v>AR41AC7020 - Lineas de Cond. De Prod P/G/A</v>
          </cell>
        </row>
        <row r="833">
          <cell r="D833" t="str">
            <v>AR41AC5020 - Lineas de Cond. De Prod P/G/A</v>
          </cell>
        </row>
        <row r="834">
          <cell r="D834" t="str">
            <v>AR42AFZ020 - Lineas de Cond. De Prod P/G/A</v>
          </cell>
        </row>
        <row r="835">
          <cell r="D835" t="str">
            <v>BO11CIZ020 - Lineas de Cond. De Prod P/G/A</v>
          </cell>
        </row>
        <row r="836">
          <cell r="D836" t="str">
            <v>BO11CNZ020 - Lineas de Cond. De Prod P/G/A</v>
          </cell>
        </row>
        <row r="837">
          <cell r="D837" t="str">
            <v>CL10CH1020 - Lineas de Cond. De Prod P/G/A</v>
          </cell>
        </row>
        <row r="838">
          <cell r="D838" t="str">
            <v>CL10CC1020 - Lineas de Cond. De Prod P/G/A</v>
          </cell>
        </row>
        <row r="839">
          <cell r="D839" t="str">
            <v>CL10CB1020 - Lineas de Cond. De Prod P/G/A</v>
          </cell>
        </row>
        <row r="840">
          <cell r="D840" t="str">
            <v>AR10APZ585 - Logística - Soporte y Ss. de negocios</v>
          </cell>
        </row>
        <row r="841">
          <cell r="D841" t="str">
            <v>AR10SRZ585 - Logística - Soporte y Ss. de negocios</v>
          </cell>
        </row>
        <row r="842">
          <cell r="D842" t="str">
            <v>AR10CDZ585 - Logística - Soporte y Ss. de negocios</v>
          </cell>
        </row>
        <row r="843">
          <cell r="D843" t="str">
            <v>AR10CK4585 - Logística - Soporte y Ss. de negocios</v>
          </cell>
        </row>
        <row r="844">
          <cell r="D844" t="str">
            <v>AR10ANZ585 - Logística - Soporte y Ss. de negocios</v>
          </cell>
        </row>
        <row r="845">
          <cell r="D845" t="str">
            <v>AR10SNZ585 - Logística - Soporte y Ss. de negocios</v>
          </cell>
        </row>
        <row r="846">
          <cell r="D846" t="str">
            <v>AR104NZ585 - Logística - Soporte y Ss. de negocios</v>
          </cell>
        </row>
        <row r="847">
          <cell r="D847" t="str">
            <v>AR106NZ585 - Logística - Soporte y Ss. de negocios</v>
          </cell>
        </row>
        <row r="848">
          <cell r="D848" t="str">
            <v>AR10BNZ585 - Logística - Soporte y Ss. de negocios</v>
          </cell>
        </row>
        <row r="849">
          <cell r="D849" t="str">
            <v>AR40LE2585 - Logística - Soporte y Ss. de negocios</v>
          </cell>
        </row>
        <row r="850">
          <cell r="D850" t="str">
            <v>AR10AEZ585 - Logística - Soporte y Ss. de negocios</v>
          </cell>
        </row>
        <row r="851">
          <cell r="D851" t="str">
            <v>AR10FEZ585 - Logística - Soporte y Ss. de negocios</v>
          </cell>
        </row>
        <row r="852">
          <cell r="D852" t="str">
            <v>AR10CEZ585 - Logística - Soporte y Ss. de negocios</v>
          </cell>
        </row>
        <row r="853">
          <cell r="D853" t="str">
            <v>AR10SEZ585 - Logística - Soporte y Ss. de negocios</v>
          </cell>
        </row>
        <row r="854">
          <cell r="D854" t="str">
            <v>AR10BAZ585 - Logística - Soporte y Ss. de negocios</v>
          </cell>
        </row>
        <row r="855">
          <cell r="D855" t="str">
            <v>AR11CAZ585 - Logística - Soporte y Ss. de negocios</v>
          </cell>
        </row>
        <row r="856">
          <cell r="D856" t="str">
            <v>AR11CAZ585 - Logística - Soporte y Ss. de negocios</v>
          </cell>
        </row>
        <row r="857">
          <cell r="D857" t="str">
            <v>AR11CNZ585 - Logística - Soporte y Ss. de negocios</v>
          </cell>
        </row>
        <row r="858">
          <cell r="D858" t="str">
            <v>AR11SAZ585 - Logística - Soporte y Ss. de negocios</v>
          </cell>
        </row>
        <row r="859">
          <cell r="D859" t="str">
            <v>AR12FUZ585 - Logística - Soporte y Ss. de negocios</v>
          </cell>
        </row>
        <row r="860">
          <cell r="D860" t="str">
            <v>AR12FMZ585 - Logística - Soporte y Ss. de negocios</v>
          </cell>
        </row>
        <row r="861">
          <cell r="D861" t="str">
            <v>AR13BSZ585 - Logística - Soporte y Ss. de negocios</v>
          </cell>
        </row>
        <row r="862">
          <cell r="D862" t="str">
            <v>AR40LA2585 - Logística - Soporte y Ss. de negocios</v>
          </cell>
        </row>
        <row r="863">
          <cell r="D863" t="str">
            <v>AR41ACZ585 - Logística - Soporte y Ss. de negocios</v>
          </cell>
        </row>
        <row r="864">
          <cell r="D864" t="str">
            <v>AR42AFZ585 - Logística - Soporte y Ss. de negocios</v>
          </cell>
        </row>
        <row r="865">
          <cell r="D865" t="str">
            <v>AR43GCZ585 - Logística - Soporte y Ss. de negocios</v>
          </cell>
        </row>
        <row r="866">
          <cell r="D866" t="str">
            <v>AR44GSZ585 - Logística - Soporte y Ss. de negocios</v>
          </cell>
        </row>
        <row r="867">
          <cell r="D867" t="str">
            <v>BO10OGZ585 - Logística - Soporte y Ss. de negocios</v>
          </cell>
        </row>
        <row r="868">
          <cell r="D868" t="str">
            <v>BO11CIZ585 - Logística - Soporte y Ss. de negocios</v>
          </cell>
        </row>
        <row r="869">
          <cell r="D869" t="str">
            <v>BO11CNZ585 - Logística - Soporte y Ss. de negocios</v>
          </cell>
        </row>
        <row r="870">
          <cell r="D870" t="str">
            <v>CL10CH1585 - Logística - Soporte y Ss. de negocios</v>
          </cell>
        </row>
        <row r="871">
          <cell r="D871" t="str">
            <v>CL10CC1585 - Logística - Soporte y Ss. de negocios</v>
          </cell>
        </row>
        <row r="872">
          <cell r="D872" t="str">
            <v>CL10CB1585 - Logística - Soporte y Ss. de negocios</v>
          </cell>
        </row>
        <row r="873">
          <cell r="D873" t="str">
            <v>AR10CDZ590 - Mantenimiento</v>
          </cell>
        </row>
        <row r="874">
          <cell r="D874" t="str">
            <v>AR10CK4590 - Mantenimiento</v>
          </cell>
        </row>
        <row r="875">
          <cell r="D875" t="str">
            <v>AR10CD1220 - Mantenimiento AIB</v>
          </cell>
        </row>
        <row r="876">
          <cell r="D876" t="str">
            <v>AR10CD2220 - Mantenimiento AIB</v>
          </cell>
        </row>
        <row r="877">
          <cell r="D877" t="str">
            <v>AR10CD3220 - Mantenimiento AIB</v>
          </cell>
        </row>
        <row r="878">
          <cell r="D878" t="str">
            <v>AR10CD5220 - Mantenimiento AIB</v>
          </cell>
        </row>
        <row r="879">
          <cell r="D879" t="str">
            <v>AR10CD7220 - Mantenimiento AIB</v>
          </cell>
        </row>
        <row r="880">
          <cell r="D880" t="str">
            <v>AR10CD8220 - Mantenimiento AIB</v>
          </cell>
        </row>
        <row r="881">
          <cell r="D881" t="str">
            <v>AR10CD9220 - Mantenimiento AIB</v>
          </cell>
        </row>
        <row r="882">
          <cell r="D882" t="str">
            <v>AR10CK4220 - Mantenimiento AIB</v>
          </cell>
        </row>
        <row r="883">
          <cell r="D883" t="str">
            <v>AR10ANZ220 - Mantenimiento AIB</v>
          </cell>
        </row>
        <row r="884">
          <cell r="D884" t="str">
            <v>AR10SNZ220 - Mantenimiento AIB</v>
          </cell>
        </row>
        <row r="885">
          <cell r="D885" t="str">
            <v>AR104NZ220 - Mantenimiento AIB</v>
          </cell>
        </row>
        <row r="886">
          <cell r="D886" t="str">
            <v>AR106NZ220 - Mantenimiento AIB</v>
          </cell>
        </row>
        <row r="887">
          <cell r="D887" t="str">
            <v>AR10BNZ220 - Mantenimiento AIB</v>
          </cell>
        </row>
        <row r="888">
          <cell r="D888" t="str">
            <v>AR40LE1220 - Mantenimiento AIB</v>
          </cell>
        </row>
        <row r="889">
          <cell r="D889" t="str">
            <v>AR40LE2220 - Mantenimiento AIB</v>
          </cell>
        </row>
        <row r="890">
          <cell r="D890" t="str">
            <v>AR10AE1220 - Mantenimiento AIB</v>
          </cell>
        </row>
        <row r="891">
          <cell r="D891" t="str">
            <v>AR10AE2220 - Mantenimiento AIB</v>
          </cell>
        </row>
        <row r="892">
          <cell r="D892" t="str">
            <v>AR10AE3220 - Mantenimiento AIB</v>
          </cell>
        </row>
        <row r="893">
          <cell r="D893" t="str">
            <v>AR10AE4220 - Mantenimiento AIB</v>
          </cell>
        </row>
        <row r="894">
          <cell r="D894" t="str">
            <v>AR10AE6220 - Mantenimiento AIB</v>
          </cell>
        </row>
        <row r="895">
          <cell r="D895" t="str">
            <v>AR10AE7220 - Mantenimiento AIB</v>
          </cell>
        </row>
        <row r="896">
          <cell r="D896" t="str">
            <v>AR10AE5220 - Mantenimiento AIB</v>
          </cell>
        </row>
        <row r="897">
          <cell r="D897" t="str">
            <v>AR10FEZ220 - Mantenimiento AIB</v>
          </cell>
        </row>
        <row r="898">
          <cell r="D898" t="str">
            <v>AR11CNZ220 - Mantenimiento AIB</v>
          </cell>
        </row>
        <row r="899">
          <cell r="D899" t="str">
            <v>AR40LA1220 - Mantenimiento AIB</v>
          </cell>
        </row>
        <row r="900">
          <cell r="D900" t="str">
            <v>AR40LA2220 - Mantenimiento AIB</v>
          </cell>
        </row>
        <row r="901">
          <cell r="D901" t="str">
            <v>AR41AC1220 - Mantenimiento AIB</v>
          </cell>
        </row>
        <row r="902">
          <cell r="D902" t="str">
            <v>AR41AC2220 - Mantenimiento AIB</v>
          </cell>
        </row>
        <row r="903">
          <cell r="D903" t="str">
            <v>AR41AC3220 - Mantenimiento AIB</v>
          </cell>
        </row>
        <row r="904">
          <cell r="D904" t="str">
            <v>AR41AC4220 - Mantenimiento AIB</v>
          </cell>
        </row>
        <row r="905">
          <cell r="D905" t="str">
            <v>AR41AC6220 - Mantenimiento AIB</v>
          </cell>
        </row>
        <row r="906">
          <cell r="D906" t="str">
            <v>AR41AC7220 - Mantenimiento AIB</v>
          </cell>
        </row>
        <row r="907">
          <cell r="D907" t="str">
            <v>AR41AC5220 - Mantenimiento AIB</v>
          </cell>
        </row>
        <row r="908">
          <cell r="D908" t="str">
            <v>AR42AFZ220 - Mantenimiento AIB</v>
          </cell>
        </row>
        <row r="909">
          <cell r="D909" t="str">
            <v>BO11CIZ220 - Mantenimiento AIB</v>
          </cell>
        </row>
        <row r="910">
          <cell r="D910" t="str">
            <v>BO11CNZ220 - Mantenimiento AIB</v>
          </cell>
        </row>
        <row r="911">
          <cell r="D911" t="str">
            <v>CL10CH1220 - Mantenimiento AIB</v>
          </cell>
        </row>
        <row r="912">
          <cell r="D912" t="str">
            <v>CL10CC1220 - Mantenimiento AIB</v>
          </cell>
        </row>
        <row r="913">
          <cell r="D913" t="str">
            <v>CL10CB1220 - Mantenimiento AIB</v>
          </cell>
        </row>
        <row r="914">
          <cell r="D914" t="str">
            <v>AR10CD1210 - Mantenimiento Automatización</v>
          </cell>
        </row>
        <row r="915">
          <cell r="D915" t="str">
            <v>AR10CD2210 - Mantenimiento Automatización</v>
          </cell>
        </row>
        <row r="916">
          <cell r="D916" t="str">
            <v>AR10CD3210 - Mantenimiento Automatización</v>
          </cell>
        </row>
        <row r="917">
          <cell r="D917" t="str">
            <v>AR10CD5210 - Mantenimiento Automatización</v>
          </cell>
        </row>
        <row r="918">
          <cell r="D918" t="str">
            <v>AR10CD7210 - Mantenimiento Automatización</v>
          </cell>
        </row>
        <row r="919">
          <cell r="D919" t="str">
            <v>AR10CD8210 - Mantenimiento Automatización</v>
          </cell>
        </row>
        <row r="920">
          <cell r="D920" t="str">
            <v>AR10CD9210 - Mantenimiento Automatización</v>
          </cell>
        </row>
        <row r="921">
          <cell r="D921" t="str">
            <v>AR10CDE210 - Mantenimiento Automatización</v>
          </cell>
        </row>
        <row r="922">
          <cell r="D922" t="str">
            <v>AR10CDP210 - Mantenimiento Automatización</v>
          </cell>
        </row>
        <row r="923">
          <cell r="D923" t="str">
            <v>AR10CK4210 - Mantenimiento Automatización</v>
          </cell>
        </row>
        <row r="924">
          <cell r="D924" t="str">
            <v>AR10ANZ210 - Mantenimiento Automatización</v>
          </cell>
        </row>
        <row r="925">
          <cell r="D925" t="str">
            <v>AR10SNZ210 - Mantenimiento Automatización</v>
          </cell>
        </row>
        <row r="926">
          <cell r="D926" t="str">
            <v>AR104NZ210 - Mantenimiento Automatización</v>
          </cell>
        </row>
        <row r="927">
          <cell r="D927" t="str">
            <v>AR106NZ210 - Mantenimiento Automatización</v>
          </cell>
        </row>
        <row r="928">
          <cell r="D928" t="str">
            <v>AR10BNZ210 - Mantenimiento Automatización</v>
          </cell>
        </row>
        <row r="929">
          <cell r="D929" t="str">
            <v>AR40LE1210 - Mantenimiento Automatización</v>
          </cell>
        </row>
        <row r="930">
          <cell r="D930" t="str">
            <v>AR40LE2210 - Mantenimiento Automatización</v>
          </cell>
        </row>
        <row r="931">
          <cell r="D931" t="str">
            <v>AR10AE1210 - Mantenimiento Automatización</v>
          </cell>
        </row>
        <row r="932">
          <cell r="D932" t="str">
            <v>AR10AE2210 - Mantenimiento Automatización</v>
          </cell>
        </row>
        <row r="933">
          <cell r="D933" t="str">
            <v>AR10AE3210 - Mantenimiento Automatización</v>
          </cell>
        </row>
        <row r="934">
          <cell r="D934" t="str">
            <v>AR10AE4210 - Mantenimiento Automatización</v>
          </cell>
        </row>
        <row r="935">
          <cell r="D935" t="str">
            <v>AR10AE6210 - Mantenimiento Automatización</v>
          </cell>
        </row>
        <row r="936">
          <cell r="D936" t="str">
            <v>AR10AE7210 - Mantenimiento Automatización</v>
          </cell>
        </row>
        <row r="937">
          <cell r="D937" t="str">
            <v>AR10AE5210 - Mantenimiento Automatización</v>
          </cell>
        </row>
        <row r="938">
          <cell r="D938" t="str">
            <v>AR10FEZ210 - Mantenimiento Automatización</v>
          </cell>
        </row>
        <row r="939">
          <cell r="D939" t="str">
            <v>AR11CNZ210 - Mantenimiento Automatización</v>
          </cell>
        </row>
        <row r="940">
          <cell r="D940" t="str">
            <v>AR40LA1210 - Mantenimiento Automatización</v>
          </cell>
        </row>
        <row r="941">
          <cell r="D941" t="str">
            <v>AR40LA2210 - Mantenimiento Automatización</v>
          </cell>
        </row>
        <row r="942">
          <cell r="D942" t="str">
            <v>AR41AC1210 - Mantenimiento Automatización</v>
          </cell>
        </row>
        <row r="943">
          <cell r="D943" t="str">
            <v>AR41AC2210 - Mantenimiento Automatización</v>
          </cell>
        </row>
        <row r="944">
          <cell r="D944" t="str">
            <v>AR41AC3210 - Mantenimiento Automatización</v>
          </cell>
        </row>
        <row r="945">
          <cell r="D945" t="str">
            <v>AR41AC4210 - Mantenimiento Automatización</v>
          </cell>
        </row>
        <row r="946">
          <cell r="D946" t="str">
            <v>AR41AC6210 - Mantenimiento Automatización</v>
          </cell>
        </row>
        <row r="947">
          <cell r="D947" t="str">
            <v>AR41AC7210 - Mantenimiento Automatización</v>
          </cell>
        </row>
        <row r="948">
          <cell r="D948" t="str">
            <v>AR41AC5210 - Mantenimiento Automatización</v>
          </cell>
        </row>
        <row r="949">
          <cell r="D949" t="str">
            <v>AR42AFZ210 - Mantenimiento Automatización</v>
          </cell>
        </row>
        <row r="950">
          <cell r="D950" t="str">
            <v>BO11CIZ210 - Mantenimiento Automatización</v>
          </cell>
        </row>
        <row r="951">
          <cell r="D951" t="str">
            <v>BO11CNZ210 - Mantenimiento Automatización</v>
          </cell>
        </row>
        <row r="952">
          <cell r="D952" t="str">
            <v>CL10CH1210 - Mantenimiento Automatización</v>
          </cell>
        </row>
        <row r="953">
          <cell r="D953" t="str">
            <v>CL10CC1210 - Mantenimiento Automatización</v>
          </cell>
        </row>
        <row r="954">
          <cell r="D954" t="str">
            <v>CL10CB1210 - Mantenimiento Automatización</v>
          </cell>
        </row>
        <row r="955">
          <cell r="D955" t="str">
            <v>AR10CD1270 - Mantenimiento de Ductos</v>
          </cell>
        </row>
        <row r="956">
          <cell r="D956" t="str">
            <v>AR10CD2270 - Mantenimiento de Ductos</v>
          </cell>
        </row>
        <row r="957">
          <cell r="D957" t="str">
            <v>AR10CD3270 - Mantenimiento de Ductos</v>
          </cell>
        </row>
        <row r="958">
          <cell r="D958" t="str">
            <v>AR10CD5270 - Mantenimiento de Ductos</v>
          </cell>
        </row>
        <row r="959">
          <cell r="D959" t="str">
            <v>AR10CD7270 - Mantenimiento de Ductos</v>
          </cell>
        </row>
        <row r="960">
          <cell r="D960" t="str">
            <v>AR10CD8270 - Mantenimiento de Ductos</v>
          </cell>
        </row>
        <row r="961">
          <cell r="D961" t="str">
            <v>AR10CD9270 - Mantenimiento de Ductos</v>
          </cell>
        </row>
        <row r="962">
          <cell r="D962" t="str">
            <v>AR10CDP270 - Mantenimiento de Ductos</v>
          </cell>
        </row>
        <row r="963">
          <cell r="D963" t="str">
            <v>AR10CK4270 - Mantenimiento de Ductos</v>
          </cell>
        </row>
        <row r="964">
          <cell r="D964" t="str">
            <v>AR10ANZ270 - Mantenimiento de Ductos</v>
          </cell>
        </row>
        <row r="965">
          <cell r="D965" t="str">
            <v>AR10SNZ270 - Mantenimiento de Ductos</v>
          </cell>
        </row>
        <row r="966">
          <cell r="D966" t="str">
            <v>AR104NZ270 - Mantenimiento de Ductos</v>
          </cell>
        </row>
        <row r="967">
          <cell r="D967" t="str">
            <v>AR106NZ270 - Mantenimiento de Ductos</v>
          </cell>
        </row>
        <row r="968">
          <cell r="D968" t="str">
            <v>AR10BNZ270 - Mantenimiento de Ductos</v>
          </cell>
        </row>
        <row r="969">
          <cell r="D969" t="str">
            <v>AR40LE1270 - Mantenimiento de Ductos</v>
          </cell>
        </row>
        <row r="970">
          <cell r="D970" t="str">
            <v>AR40LE2270 - Mantenimiento de Ductos</v>
          </cell>
        </row>
        <row r="971">
          <cell r="D971" t="str">
            <v>AR10AE1270 - Mantenimiento de Ductos</v>
          </cell>
        </row>
        <row r="972">
          <cell r="D972" t="str">
            <v>AR10AE2270 - Mantenimiento de Ductos</v>
          </cell>
        </row>
        <row r="973">
          <cell r="D973" t="str">
            <v>AR10AE3270 - Mantenimiento de Ductos</v>
          </cell>
        </row>
        <row r="974">
          <cell r="D974" t="str">
            <v>AR10AE4270 - Mantenimiento de Ductos</v>
          </cell>
        </row>
        <row r="975">
          <cell r="D975" t="str">
            <v>AR10AE6270 - Mantenimiento de Ductos</v>
          </cell>
        </row>
        <row r="976">
          <cell r="D976" t="str">
            <v>AR10AE7270 - Mantenimiento de Ductos</v>
          </cell>
        </row>
        <row r="977">
          <cell r="D977" t="str">
            <v>AR10AE5270 - Mantenimiento de Ductos</v>
          </cell>
        </row>
        <row r="978">
          <cell r="D978" t="str">
            <v>AR10FEZ270 - Mantenimiento de Ductos</v>
          </cell>
        </row>
        <row r="979">
          <cell r="D979" t="str">
            <v>AR11CNZ270 - Mantenimiento de Ductos</v>
          </cell>
        </row>
        <row r="980">
          <cell r="D980" t="str">
            <v>AR40LA1270 - Mantenimiento de Ductos</v>
          </cell>
        </row>
        <row r="981">
          <cell r="D981" t="str">
            <v>AR40LA2270 - Mantenimiento de Ductos</v>
          </cell>
        </row>
        <row r="982">
          <cell r="D982" t="str">
            <v>AR41AC1270 - Mantenimiento de Ductos</v>
          </cell>
        </row>
        <row r="983">
          <cell r="D983" t="str">
            <v>AR41AC2270 - Mantenimiento de Ductos</v>
          </cell>
        </row>
        <row r="984">
          <cell r="D984" t="str">
            <v>AR41AC3270 - Mantenimiento de Ductos</v>
          </cell>
        </row>
        <row r="985">
          <cell r="D985" t="str">
            <v>AR41AC4270 - Mantenimiento de Ductos</v>
          </cell>
        </row>
        <row r="986">
          <cell r="D986" t="str">
            <v>AR41AC6270 - Mantenimiento de Ductos</v>
          </cell>
        </row>
        <row r="987">
          <cell r="D987" t="str">
            <v>AR41AC7270 - Mantenimiento de Ductos</v>
          </cell>
        </row>
        <row r="988">
          <cell r="D988" t="str">
            <v>AR41AC5270 - Mantenimiento de Ductos</v>
          </cell>
        </row>
        <row r="989">
          <cell r="D989" t="str">
            <v>AR42AFZ270 - Mantenimiento de Ductos</v>
          </cell>
        </row>
        <row r="990">
          <cell r="D990" t="str">
            <v>BO11CIZ270 - Mantenimiento de Ductos</v>
          </cell>
        </row>
        <row r="991">
          <cell r="D991" t="str">
            <v>BO11CNZ270 - Mantenimiento de Ductos</v>
          </cell>
        </row>
        <row r="992">
          <cell r="D992" t="str">
            <v>CL10CH1270 - Mantenimiento de Ductos</v>
          </cell>
        </row>
        <row r="993">
          <cell r="D993" t="str">
            <v>CL10CC1270 - Mantenimiento de Ductos</v>
          </cell>
        </row>
        <row r="994">
          <cell r="D994" t="str">
            <v>CL10CB1270 - Mantenimiento de Ductos</v>
          </cell>
        </row>
        <row r="995">
          <cell r="D995" t="str">
            <v>AR10CD1280 - Mantenimiento de Otras plantas</v>
          </cell>
        </row>
        <row r="996">
          <cell r="D996" t="str">
            <v>AR10CD2280 - Mantenimiento de Otras plantas</v>
          </cell>
        </row>
        <row r="997">
          <cell r="D997" t="str">
            <v>AR10CD3280 - Mantenimiento de Otras plantas</v>
          </cell>
        </row>
        <row r="998">
          <cell r="D998" t="str">
            <v>AR10CD5280 - Mantenimiento de Otras plantas</v>
          </cell>
        </row>
        <row r="999">
          <cell r="D999" t="str">
            <v>AR10CD7280 - Mantenimiento de Otras plantas</v>
          </cell>
        </row>
        <row r="1000">
          <cell r="D1000" t="str">
            <v>AR10CD8280 - Mantenimiento de Otras plantas</v>
          </cell>
        </row>
        <row r="1001">
          <cell r="D1001" t="str">
            <v>AR10CD9280 - Mantenimiento de Otras plantas</v>
          </cell>
        </row>
        <row r="1002">
          <cell r="D1002" t="str">
            <v>AR10CDP280 - Mantenimiento de Otras plantas</v>
          </cell>
        </row>
        <row r="1003">
          <cell r="D1003" t="str">
            <v>AR10CK4280 - Mantenimiento de Otras plantas</v>
          </cell>
        </row>
        <row r="1004">
          <cell r="D1004" t="str">
            <v>AR10ANZ280 - Mantenimiento de Otras plantas</v>
          </cell>
        </row>
        <row r="1005">
          <cell r="D1005" t="str">
            <v>AR10SNZ280 - Mantenimiento de Otras plantas</v>
          </cell>
        </row>
        <row r="1006">
          <cell r="D1006" t="str">
            <v>AR104NZ280 - Mantenimiento de Otras plantas</v>
          </cell>
        </row>
        <row r="1007">
          <cell r="D1007" t="str">
            <v>AR106NZ280 - Mantenimiento de Otras plantas</v>
          </cell>
        </row>
        <row r="1008">
          <cell r="D1008" t="str">
            <v>AR10BNZ280 - Mantenimiento de Otras plantas</v>
          </cell>
        </row>
        <row r="1009">
          <cell r="D1009" t="str">
            <v>AR40LE1280 - Mantenimiento de Otras plantas</v>
          </cell>
        </row>
        <row r="1010">
          <cell r="D1010" t="str">
            <v>AR40LE2280 - Mantenimiento de Otras plantas</v>
          </cell>
        </row>
        <row r="1011">
          <cell r="D1011" t="str">
            <v>AR10AE1280 - Mantenimiento de Otras plantas</v>
          </cell>
        </row>
        <row r="1012">
          <cell r="D1012" t="str">
            <v>AR10AE2280 - Mantenimiento de Otras plantas</v>
          </cell>
        </row>
        <row r="1013">
          <cell r="D1013" t="str">
            <v>AR10AE3280 - Mantenimiento de Otras plantas</v>
          </cell>
        </row>
        <row r="1014">
          <cell r="D1014" t="str">
            <v>AR10AE4280 - Mantenimiento de Otras plantas</v>
          </cell>
        </row>
        <row r="1015">
          <cell r="D1015" t="str">
            <v>AR10AE6280 - Mantenimiento de Otras plantas</v>
          </cell>
        </row>
        <row r="1016">
          <cell r="D1016" t="str">
            <v>AR10AE7280 - Mantenimiento de Otras plantas</v>
          </cell>
        </row>
        <row r="1017">
          <cell r="D1017" t="str">
            <v>AR10AE5280 - Mantenimiento de Otras plantas</v>
          </cell>
        </row>
        <row r="1018">
          <cell r="D1018" t="str">
            <v>AR10FEZ280 - Mantenimiento de Otras plantas</v>
          </cell>
        </row>
        <row r="1019">
          <cell r="D1019" t="str">
            <v>AR11CNZ280 - Mantenimiento de Otras plantas</v>
          </cell>
        </row>
        <row r="1020">
          <cell r="D1020" t="str">
            <v>AR40LA1280 - Mantenimiento de Otras plantas</v>
          </cell>
        </row>
        <row r="1021">
          <cell r="D1021" t="str">
            <v>AR40LA2280 - Mantenimiento de Otras plantas</v>
          </cell>
        </row>
        <row r="1022">
          <cell r="D1022" t="str">
            <v>AR41AC1280 - Mantenimiento de Otras plantas</v>
          </cell>
        </row>
        <row r="1023">
          <cell r="D1023" t="str">
            <v>AR41AC2280 - Mantenimiento de Otras plantas</v>
          </cell>
        </row>
        <row r="1024">
          <cell r="D1024" t="str">
            <v>AR41AC3280 - Mantenimiento de Otras plantas</v>
          </cell>
        </row>
        <row r="1025">
          <cell r="D1025" t="str">
            <v>AR41AC4280 - Mantenimiento de Otras plantas</v>
          </cell>
        </row>
        <row r="1026">
          <cell r="D1026" t="str">
            <v>AR41AC6280 - Mantenimiento de Otras plantas</v>
          </cell>
        </row>
        <row r="1027">
          <cell r="D1027" t="str">
            <v>AR41AC7280 - Mantenimiento de Otras plantas</v>
          </cell>
        </row>
        <row r="1028">
          <cell r="D1028" t="str">
            <v>AR41AC5280 - Mantenimiento de Otras plantas</v>
          </cell>
        </row>
        <row r="1029">
          <cell r="D1029" t="str">
            <v>AR42AFZ280 - Mantenimiento de Otras plantas</v>
          </cell>
        </row>
        <row r="1030">
          <cell r="D1030" t="str">
            <v>BO11CIZ280 - Mantenimiento de Otras plantas</v>
          </cell>
        </row>
        <row r="1031">
          <cell r="D1031" t="str">
            <v>BO11CNZ280 - Mantenimiento de Otras plantas</v>
          </cell>
        </row>
        <row r="1032">
          <cell r="D1032" t="str">
            <v>CL10CH1280 - Mantenimiento de Otras plantas</v>
          </cell>
        </row>
        <row r="1033">
          <cell r="D1033" t="str">
            <v>CL10CC1280 - Mantenimiento de Otras plantas</v>
          </cell>
        </row>
        <row r="1034">
          <cell r="D1034" t="str">
            <v>CL10CB1280 - Mantenimiento de Otras plantas</v>
          </cell>
        </row>
        <row r="1035">
          <cell r="D1035" t="str">
            <v>AR10CD1290 - Mantenimiento Distribución Eléctrica</v>
          </cell>
        </row>
        <row r="1036">
          <cell r="D1036" t="str">
            <v>AR10CD2290 - Mantenimiento Distribución Eléctrica</v>
          </cell>
        </row>
        <row r="1037">
          <cell r="D1037" t="str">
            <v>AR10CD3290 - Mantenimiento Distribución Eléctrica</v>
          </cell>
        </row>
        <row r="1038">
          <cell r="D1038" t="str">
            <v>AR10CD5290 - Mantenimiento Distribución Eléctrica</v>
          </cell>
        </row>
        <row r="1039">
          <cell r="D1039" t="str">
            <v>AR10CD7290 - Mantenimiento Distribución Eléctrica</v>
          </cell>
        </row>
        <row r="1040">
          <cell r="D1040" t="str">
            <v>AR10CD8290 - Mantenimiento Distribución Eléctrica</v>
          </cell>
        </row>
        <row r="1041">
          <cell r="D1041" t="str">
            <v>AR10CD9290 - Mantenimiento Distribución Eléctrica</v>
          </cell>
        </row>
        <row r="1042">
          <cell r="D1042" t="str">
            <v>AR10CDE290 - Mantenimiento Distribución Eléctrica</v>
          </cell>
        </row>
        <row r="1043">
          <cell r="D1043" t="str">
            <v>AR10CK4290 - Mantenimiento Distribución Eléctrica</v>
          </cell>
        </row>
        <row r="1044">
          <cell r="D1044" t="str">
            <v>AR10ANZ290 - Mantenimiento Distribución Eléctrica</v>
          </cell>
        </row>
        <row r="1045">
          <cell r="D1045" t="str">
            <v>AR10SNZ290 - Mantenimiento Distribución Eléctrica</v>
          </cell>
        </row>
        <row r="1046">
          <cell r="D1046" t="str">
            <v>AR104NZ290 - Mantenimiento Distribución Eléctrica</v>
          </cell>
        </row>
        <row r="1047">
          <cell r="D1047" t="str">
            <v>AR106NZ290 - Mantenimiento Distribución Eléctrica</v>
          </cell>
        </row>
        <row r="1048">
          <cell r="D1048" t="str">
            <v>AR10BNZ290 - Mantenimiento Distribución Eléctrica</v>
          </cell>
        </row>
        <row r="1049">
          <cell r="D1049" t="str">
            <v>AR40LE1290 - Mantenimiento Distribución Eléctrica</v>
          </cell>
        </row>
        <row r="1050">
          <cell r="D1050" t="str">
            <v>AR40LE2290 - Mantenimiento Distribución Eléctrica</v>
          </cell>
        </row>
        <row r="1051">
          <cell r="D1051" t="str">
            <v>AR10AE1290 - Mantenimiento Distribución Eléctrica</v>
          </cell>
        </row>
        <row r="1052">
          <cell r="D1052" t="str">
            <v>AR10AE2290 - Mantenimiento Distribución Eléctrica</v>
          </cell>
        </row>
        <row r="1053">
          <cell r="D1053" t="str">
            <v>AR10AE3290 - Mantenimiento Distribución Eléctrica</v>
          </cell>
        </row>
        <row r="1054">
          <cell r="D1054" t="str">
            <v>AR10AE4290 - Mantenimiento Distribución Eléctrica</v>
          </cell>
        </row>
        <row r="1055">
          <cell r="D1055" t="str">
            <v>AR10AE6290 - Mantenimiento Distribución Eléctrica</v>
          </cell>
        </row>
        <row r="1056">
          <cell r="D1056" t="str">
            <v>AR10AE7290 - Mantenimiento Distribución Eléctrica</v>
          </cell>
        </row>
        <row r="1057">
          <cell r="D1057" t="str">
            <v>AR10AE5290 - Mantenimiento Distribución Eléctrica</v>
          </cell>
        </row>
        <row r="1058">
          <cell r="D1058" t="str">
            <v>AR10FEZ290 - Mantenimiento Distribución Eléctrica</v>
          </cell>
        </row>
        <row r="1059">
          <cell r="D1059" t="str">
            <v>AR11CNZ290 - Mantenimiento Distribución Eléctrica</v>
          </cell>
        </row>
        <row r="1060">
          <cell r="D1060" t="str">
            <v>AR40LA1290 - Mantenimiento Distribución Eléctrica</v>
          </cell>
        </row>
        <row r="1061">
          <cell r="D1061" t="str">
            <v>AR40LA2290 - Mantenimiento Distribución Eléctrica</v>
          </cell>
        </row>
        <row r="1062">
          <cell r="D1062" t="str">
            <v>AR41AC1290 - Mantenimiento Distribución Eléctrica</v>
          </cell>
        </row>
        <row r="1063">
          <cell r="D1063" t="str">
            <v>AR41AC2290 - Mantenimiento Distribución Eléctrica</v>
          </cell>
        </row>
        <row r="1064">
          <cell r="D1064" t="str">
            <v>AR41AC3290 - Mantenimiento Distribución Eléctrica</v>
          </cell>
        </row>
        <row r="1065">
          <cell r="D1065" t="str">
            <v>AR41AC4290 - Mantenimiento Distribución Eléctrica</v>
          </cell>
        </row>
        <row r="1066">
          <cell r="D1066" t="str">
            <v>AR41AC6290 - Mantenimiento Distribución Eléctrica</v>
          </cell>
        </row>
        <row r="1067">
          <cell r="D1067" t="str">
            <v>AR41AC7290 - Mantenimiento Distribución Eléctrica</v>
          </cell>
        </row>
        <row r="1068">
          <cell r="D1068" t="str">
            <v>AR41AC5290 - Mantenimiento Distribución Eléctrica</v>
          </cell>
        </row>
        <row r="1069">
          <cell r="D1069" t="str">
            <v>AR42AFZ290 - Mantenimiento Distribución Eléctrica</v>
          </cell>
        </row>
        <row r="1070">
          <cell r="D1070" t="str">
            <v>BO11CIZ290 - Mantenimiento Distribución Eléctrica</v>
          </cell>
        </row>
        <row r="1071">
          <cell r="D1071" t="str">
            <v>BO11CNZ290 - Mantenimiento Distribución Eléctrica</v>
          </cell>
        </row>
        <row r="1072">
          <cell r="D1072" t="str">
            <v>CL10CH1290 - Mantenimiento Distribución Eléctrica</v>
          </cell>
        </row>
        <row r="1073">
          <cell r="D1073" t="str">
            <v>CL10CC1290 - Mantenimiento Distribución Eléctrica</v>
          </cell>
        </row>
        <row r="1074">
          <cell r="D1074" t="str">
            <v>CL10CB1290 - Mantenimiento Distribución Eléctrica</v>
          </cell>
        </row>
        <row r="1075">
          <cell r="D1075" t="str">
            <v>AR10CD1300 - Mantenimiento Generación Eléctrica</v>
          </cell>
        </row>
        <row r="1076">
          <cell r="D1076" t="str">
            <v>AR10CD2300 - Mantenimiento Generación Eléctrica</v>
          </cell>
        </row>
        <row r="1077">
          <cell r="D1077" t="str">
            <v>AR10CD3300 - Mantenimiento Generación Eléctrica</v>
          </cell>
        </row>
        <row r="1078">
          <cell r="D1078" t="str">
            <v>AR10CD5300 - Mantenimiento Generación Eléctrica</v>
          </cell>
        </row>
        <row r="1079">
          <cell r="D1079" t="str">
            <v>AR10CD7300 - Mantenimiento Generación Eléctrica</v>
          </cell>
        </row>
        <row r="1080">
          <cell r="D1080" t="str">
            <v>AR10CD8300 - Mantenimiento Generación Eléctrica</v>
          </cell>
        </row>
        <row r="1081">
          <cell r="D1081" t="str">
            <v>AR10CD9300 - Mantenimiento Generación Eléctrica</v>
          </cell>
        </row>
        <row r="1082">
          <cell r="D1082" t="str">
            <v>AR10CDE300 - Mantenimiento Generación Eléctrica</v>
          </cell>
        </row>
        <row r="1083">
          <cell r="D1083" t="str">
            <v>AR10CK4300 - Mantenimiento Generación Eléctrica</v>
          </cell>
        </row>
        <row r="1084">
          <cell r="D1084" t="str">
            <v>AR10ANZ300 - Mantenimiento Generación Eléctrica</v>
          </cell>
        </row>
        <row r="1085">
          <cell r="D1085" t="str">
            <v>AR10SNZ300 - Mantenimiento Generación Eléctrica</v>
          </cell>
        </row>
        <row r="1086">
          <cell r="D1086" t="str">
            <v>AR104NZ300 - Mantenimiento Generación Eléctrica</v>
          </cell>
        </row>
        <row r="1087">
          <cell r="D1087" t="str">
            <v>AR106NZ300 - Mantenimiento Generación Eléctrica</v>
          </cell>
        </row>
        <row r="1088">
          <cell r="D1088" t="str">
            <v>AR10BNZ300 - Mantenimiento Generación Eléctrica</v>
          </cell>
        </row>
        <row r="1089">
          <cell r="D1089" t="str">
            <v>AR40LE1300 - Mantenimiento Generación Eléctrica</v>
          </cell>
        </row>
        <row r="1090">
          <cell r="D1090" t="str">
            <v>AR40LE2300 - Mantenimiento Generación Eléctrica</v>
          </cell>
        </row>
        <row r="1091">
          <cell r="D1091" t="str">
            <v>AR10AE1300 - Mantenimiento Generación Eléctrica</v>
          </cell>
        </row>
        <row r="1092">
          <cell r="D1092" t="str">
            <v>AR10AE2300 - Mantenimiento Generación Eléctrica</v>
          </cell>
        </row>
        <row r="1093">
          <cell r="D1093" t="str">
            <v>AR10AE3300 - Mantenimiento Generación Eléctrica</v>
          </cell>
        </row>
        <row r="1094">
          <cell r="D1094" t="str">
            <v>AR10AE4300 - Mantenimiento Generación Eléctrica</v>
          </cell>
        </row>
        <row r="1095">
          <cell r="D1095" t="str">
            <v>AR10AE6300 - Mantenimiento Generación Eléctrica</v>
          </cell>
        </row>
        <row r="1096">
          <cell r="D1096" t="str">
            <v>AR10AE7300 - Mantenimiento Generación Eléctrica</v>
          </cell>
        </row>
        <row r="1097">
          <cell r="D1097" t="str">
            <v>AR10AE5300 - Mantenimiento Generación Eléctrica</v>
          </cell>
        </row>
        <row r="1098">
          <cell r="D1098" t="str">
            <v>AR10FEZ300 - Mantenimiento Generación Eléctrica</v>
          </cell>
        </row>
        <row r="1099">
          <cell r="D1099" t="str">
            <v>AR11CNZ300 - Mantenimiento Generación Eléctrica</v>
          </cell>
        </row>
        <row r="1100">
          <cell r="D1100" t="str">
            <v>AR40LA1300 - Mantenimiento Generación Eléctrica</v>
          </cell>
        </row>
        <row r="1101">
          <cell r="D1101" t="str">
            <v>AR40LA2300 - Mantenimiento Generación Eléctrica</v>
          </cell>
        </row>
        <row r="1102">
          <cell r="D1102" t="str">
            <v>AR41AC1300 - Mantenimiento Generación Eléctrica</v>
          </cell>
        </row>
        <row r="1103">
          <cell r="D1103" t="str">
            <v>AR41AC2300 - Mantenimiento Generación Eléctrica</v>
          </cell>
        </row>
        <row r="1104">
          <cell r="D1104" t="str">
            <v>AR41AC3300 - Mantenimiento Generación Eléctrica</v>
          </cell>
        </row>
        <row r="1105">
          <cell r="D1105" t="str">
            <v>AR41AC4300 - Mantenimiento Generación Eléctrica</v>
          </cell>
        </row>
        <row r="1106">
          <cell r="D1106" t="str">
            <v>AR41AC6300 - Mantenimiento Generación Eléctrica</v>
          </cell>
        </row>
        <row r="1107">
          <cell r="D1107" t="str">
            <v>AR41AC7300 - Mantenimiento Generación Eléctrica</v>
          </cell>
        </row>
        <row r="1108">
          <cell r="D1108" t="str">
            <v>AR41AC5300 - Mantenimiento Generación Eléctrica</v>
          </cell>
        </row>
        <row r="1109">
          <cell r="D1109" t="str">
            <v>AR42AFZ300 - Mantenimiento Generación Eléctrica</v>
          </cell>
        </row>
        <row r="1110">
          <cell r="D1110" t="str">
            <v>BO11CIZ300 - Mantenimiento Generación Eléctrica</v>
          </cell>
        </row>
        <row r="1111">
          <cell r="D1111" t="str">
            <v>BO11CNZ300 - Mantenimiento Generación Eléctrica</v>
          </cell>
        </row>
        <row r="1112">
          <cell r="D1112" t="str">
            <v>CL10CH1300 - Mantenimiento Generación Eléctrica</v>
          </cell>
        </row>
        <row r="1113">
          <cell r="D1113" t="str">
            <v>CL10CC1300 - Mantenimiento Generación Eléctrica</v>
          </cell>
        </row>
        <row r="1114">
          <cell r="D1114" t="str">
            <v>CL10CB1300 - Mantenimiento Generación Eléctrica</v>
          </cell>
        </row>
        <row r="1115">
          <cell r="D1115" t="str">
            <v>AR10CD1240 - Mantenimiento PIAS</v>
          </cell>
        </row>
        <row r="1116">
          <cell r="D1116" t="str">
            <v>AR10CD2240 - Mantenimiento PIAS</v>
          </cell>
        </row>
        <row r="1117">
          <cell r="D1117" t="str">
            <v>AR10CD3240 - Mantenimiento PIAS</v>
          </cell>
        </row>
        <row r="1118">
          <cell r="D1118" t="str">
            <v>AR10CD5240 - Mantenimiento PIAS</v>
          </cell>
        </row>
        <row r="1119">
          <cell r="D1119" t="str">
            <v>AR10CD7240 - Mantenimiento PIAS</v>
          </cell>
        </row>
        <row r="1120">
          <cell r="D1120" t="str">
            <v>AR10CD8240 - Mantenimiento PIAS</v>
          </cell>
        </row>
        <row r="1121">
          <cell r="D1121" t="str">
            <v>AR10CD9240 - Mantenimiento PIAS</v>
          </cell>
        </row>
        <row r="1122">
          <cell r="D1122" t="str">
            <v>AR10CK4240 - Mantenimiento PIAS</v>
          </cell>
        </row>
        <row r="1123">
          <cell r="D1123" t="str">
            <v>AR10ANZ240 - Mantenimiento PIAS</v>
          </cell>
        </row>
        <row r="1124">
          <cell r="D1124" t="str">
            <v>AR10SNZ240 - Mantenimiento PIAS</v>
          </cell>
        </row>
        <row r="1125">
          <cell r="D1125" t="str">
            <v>AR104NZ240 - Mantenimiento PIAS</v>
          </cell>
        </row>
        <row r="1126">
          <cell r="D1126" t="str">
            <v>AR106NZ240 - Mantenimiento PIAS</v>
          </cell>
        </row>
        <row r="1127">
          <cell r="D1127" t="str">
            <v>AR10BNZ240 - Mantenimiento PIAS</v>
          </cell>
        </row>
        <row r="1128">
          <cell r="D1128" t="str">
            <v>AR40LE1240 - Mantenimiento PIAS</v>
          </cell>
        </row>
        <row r="1129">
          <cell r="D1129" t="str">
            <v>AR40LE2240 - Mantenimiento PIAS</v>
          </cell>
        </row>
        <row r="1130">
          <cell r="D1130" t="str">
            <v>AR10AE1240 - Mantenimiento PIAS</v>
          </cell>
        </row>
        <row r="1131">
          <cell r="D1131" t="str">
            <v>AR10AE2240 - Mantenimiento PIAS</v>
          </cell>
        </row>
        <row r="1132">
          <cell r="D1132" t="str">
            <v>AR10AE3240 - Mantenimiento PIAS</v>
          </cell>
        </row>
        <row r="1133">
          <cell r="D1133" t="str">
            <v>AR10AE4240 - Mantenimiento PIAS</v>
          </cell>
        </row>
        <row r="1134">
          <cell r="D1134" t="str">
            <v>AR10AE6240 - Mantenimiento PIAS</v>
          </cell>
        </row>
        <row r="1135">
          <cell r="D1135" t="str">
            <v>AR10AE7240 - Mantenimiento PIAS</v>
          </cell>
        </row>
        <row r="1136">
          <cell r="D1136" t="str">
            <v>AR10AE5240 - Mantenimiento PIAS</v>
          </cell>
        </row>
        <row r="1137">
          <cell r="D1137" t="str">
            <v>AR10FEZ240 - Mantenimiento PIAS</v>
          </cell>
        </row>
        <row r="1138">
          <cell r="D1138" t="str">
            <v>AR11CNZ240 - Mantenimiento PIAS</v>
          </cell>
        </row>
        <row r="1139">
          <cell r="D1139" t="str">
            <v>AR40LA1240 - Mantenimiento PIAS</v>
          </cell>
        </row>
        <row r="1140">
          <cell r="D1140" t="str">
            <v>AR40LA2240 - Mantenimiento PIAS</v>
          </cell>
        </row>
        <row r="1141">
          <cell r="D1141" t="str">
            <v>AR41AC1240 - Mantenimiento PIAS</v>
          </cell>
        </row>
        <row r="1142">
          <cell r="D1142" t="str">
            <v>AR41AC2240 - Mantenimiento PIAS</v>
          </cell>
        </row>
        <row r="1143">
          <cell r="D1143" t="str">
            <v>AR41AC3240 - Mantenimiento PIAS</v>
          </cell>
        </row>
        <row r="1144">
          <cell r="D1144" t="str">
            <v>AR41AC4240 - Mantenimiento PIAS</v>
          </cell>
        </row>
        <row r="1145">
          <cell r="D1145" t="str">
            <v>AR41AC6240 - Mantenimiento PIAS</v>
          </cell>
        </row>
        <row r="1146">
          <cell r="D1146" t="str">
            <v>AR41AC7240 - Mantenimiento PIAS</v>
          </cell>
        </row>
        <row r="1147">
          <cell r="D1147" t="str">
            <v>AR41AC5240 - Mantenimiento PIAS</v>
          </cell>
        </row>
        <row r="1148">
          <cell r="D1148" t="str">
            <v>AR42AFZ240 - Mantenimiento PIAS</v>
          </cell>
        </row>
        <row r="1149">
          <cell r="D1149" t="str">
            <v>BO11CIZ240 - Mantenimiento PIAS</v>
          </cell>
        </row>
        <row r="1150">
          <cell r="D1150" t="str">
            <v>BO11CNZ240 - Mantenimiento PIAS</v>
          </cell>
        </row>
        <row r="1151">
          <cell r="D1151" t="str">
            <v>CL10CH1240 - Mantenimiento PIAS</v>
          </cell>
        </row>
        <row r="1152">
          <cell r="D1152" t="str">
            <v>CL10CC1240 - Mantenimiento PIAS</v>
          </cell>
        </row>
        <row r="1153">
          <cell r="D1153" t="str">
            <v>CL10CB1240 - Mantenimiento PIAS</v>
          </cell>
        </row>
        <row r="1154">
          <cell r="D1154" t="str">
            <v>AR10CD1250 - Mantenimiento Plantas Compresión</v>
          </cell>
        </row>
        <row r="1155">
          <cell r="D1155" t="str">
            <v>AR10CD2250 - Mantenimiento Plantas Compresión</v>
          </cell>
        </row>
        <row r="1156">
          <cell r="D1156" t="str">
            <v>AR10CD3250 - Mantenimiento Plantas Compresión</v>
          </cell>
        </row>
        <row r="1157">
          <cell r="D1157" t="str">
            <v>AR10CD5250 - Mantenimiento Plantas Compresión</v>
          </cell>
        </row>
        <row r="1158">
          <cell r="D1158" t="str">
            <v>AR10CD7250 - Mantenimiento Plantas Compresión</v>
          </cell>
        </row>
        <row r="1159">
          <cell r="D1159" t="str">
            <v>AR10CD8250 - Mantenimiento Plantas Compresión</v>
          </cell>
        </row>
        <row r="1160">
          <cell r="D1160" t="str">
            <v>AR10CD9250 - Mantenimiento Plantas Compresión</v>
          </cell>
        </row>
        <row r="1161">
          <cell r="D1161" t="str">
            <v>AR10CDP250 - Mantenimiento Plantas Compresión</v>
          </cell>
        </row>
        <row r="1162">
          <cell r="D1162" t="str">
            <v>AR10CK4250 - Mantenimiento Plantas Compresión</v>
          </cell>
        </row>
        <row r="1163">
          <cell r="D1163" t="str">
            <v>AR10ANZ250 - Mantenimiento Plantas Compresión</v>
          </cell>
        </row>
        <row r="1164">
          <cell r="D1164" t="str">
            <v>AR10SNZ250 - Mantenimiento Plantas Compresión</v>
          </cell>
        </row>
        <row r="1165">
          <cell r="D1165" t="str">
            <v>AR104NZ250 - Mantenimiento Plantas Compresión</v>
          </cell>
        </row>
        <row r="1166">
          <cell r="D1166" t="str">
            <v>AR106NZ250 - Mantenimiento Plantas Compresión</v>
          </cell>
        </row>
        <row r="1167">
          <cell r="D1167" t="str">
            <v>AR10BNZ250 - Mantenimiento Plantas Compresión</v>
          </cell>
        </row>
        <row r="1168">
          <cell r="D1168" t="str">
            <v>AR40LE1250 - Mantenimiento Plantas Compresión</v>
          </cell>
        </row>
        <row r="1169">
          <cell r="D1169" t="str">
            <v>AR40LE2250 - Mantenimiento Plantas Compresión</v>
          </cell>
        </row>
        <row r="1170">
          <cell r="D1170" t="str">
            <v>AR10AE1250 - Mantenimiento Plantas Compresión</v>
          </cell>
        </row>
        <row r="1171">
          <cell r="D1171" t="str">
            <v>AR10AE2250 - Mantenimiento Plantas Compresión</v>
          </cell>
        </row>
        <row r="1172">
          <cell r="D1172" t="str">
            <v>AR10AE3250 - Mantenimiento Plantas Compresión</v>
          </cell>
        </row>
        <row r="1173">
          <cell r="D1173" t="str">
            <v>AR10AE4250 - Mantenimiento Plantas Compresión</v>
          </cell>
        </row>
        <row r="1174">
          <cell r="D1174" t="str">
            <v>AR10AE6250 - Mantenimiento Plantas Compresión</v>
          </cell>
        </row>
        <row r="1175">
          <cell r="D1175" t="str">
            <v>AR10AE7250 - Mantenimiento Plantas Compresión</v>
          </cell>
        </row>
        <row r="1176">
          <cell r="D1176" t="str">
            <v>AR10AE5250 - Mantenimiento Plantas Compresión</v>
          </cell>
        </row>
        <row r="1177">
          <cell r="D1177" t="str">
            <v>AR10FEZ250 - Mantenimiento Plantas Compresión</v>
          </cell>
        </row>
        <row r="1178">
          <cell r="D1178" t="str">
            <v>AR11CNZ250 - Mantenimiento Plantas Compresión</v>
          </cell>
        </row>
        <row r="1179">
          <cell r="D1179" t="str">
            <v>AR40LA1250 - Mantenimiento Plantas Compresión</v>
          </cell>
        </row>
        <row r="1180">
          <cell r="D1180" t="str">
            <v>AR40LA2250 - Mantenimiento Plantas Compresión</v>
          </cell>
        </row>
        <row r="1181">
          <cell r="D1181" t="str">
            <v>AR41AC1250 - Mantenimiento Plantas Compresión</v>
          </cell>
        </row>
        <row r="1182">
          <cell r="D1182" t="str">
            <v>AR41AC2250 - Mantenimiento Plantas Compresión</v>
          </cell>
        </row>
        <row r="1183">
          <cell r="D1183" t="str">
            <v>AR41AC3250 - Mantenimiento Plantas Compresión</v>
          </cell>
        </row>
        <row r="1184">
          <cell r="D1184" t="str">
            <v>AR41AC4250 - Mantenimiento Plantas Compresión</v>
          </cell>
        </row>
        <row r="1185">
          <cell r="D1185" t="str">
            <v>AR41AC6250 - Mantenimiento Plantas Compresión</v>
          </cell>
        </row>
        <row r="1186">
          <cell r="D1186" t="str">
            <v>AR41AC7250 - Mantenimiento Plantas Compresión</v>
          </cell>
        </row>
        <row r="1187">
          <cell r="D1187" t="str">
            <v>AR41AC5250 - Mantenimiento Plantas Compresión</v>
          </cell>
        </row>
        <row r="1188">
          <cell r="D1188" t="str">
            <v>AR42AFZ250 - Mantenimiento Plantas Compresión</v>
          </cell>
        </row>
        <row r="1189">
          <cell r="D1189" t="str">
            <v>BO11CIZ250 - Mantenimiento Plantas Compresión</v>
          </cell>
        </row>
        <row r="1190">
          <cell r="D1190" t="str">
            <v>BO11CNZ250 - Mantenimiento Plantas Compresión</v>
          </cell>
        </row>
        <row r="1191">
          <cell r="D1191" t="str">
            <v>CL10CH1250 - Mantenimiento Plantas Compresión</v>
          </cell>
        </row>
        <row r="1192">
          <cell r="D1192" t="str">
            <v>CL10CC1250 - Mantenimiento Plantas Compresión</v>
          </cell>
        </row>
        <row r="1193">
          <cell r="D1193" t="str">
            <v>CL10CB1250 - Mantenimiento Plantas Compresión</v>
          </cell>
        </row>
        <row r="1194">
          <cell r="D1194" t="str">
            <v>AR10CD1230 - Mantenimiento Plantas Tratamiento</v>
          </cell>
        </row>
        <row r="1195">
          <cell r="D1195" t="str">
            <v>AR10CD2230 - Mantenimiento Plantas Tratamiento</v>
          </cell>
        </row>
        <row r="1196">
          <cell r="D1196" t="str">
            <v>AR10CD3230 - Mantenimiento Plantas Tratamiento</v>
          </cell>
        </row>
        <row r="1197">
          <cell r="D1197" t="str">
            <v>AR10CD5230 - Mantenimiento Plantas Tratamiento</v>
          </cell>
        </row>
        <row r="1198">
          <cell r="D1198" t="str">
            <v>AR10CD7230 - Mantenimiento Plantas Tratamiento</v>
          </cell>
        </row>
        <row r="1199">
          <cell r="D1199" t="str">
            <v>AR10CD8230 - Mantenimiento Plantas Tratamiento</v>
          </cell>
        </row>
        <row r="1200">
          <cell r="D1200" t="str">
            <v>AR10CD9230 - Mantenimiento Plantas Tratamiento</v>
          </cell>
        </row>
        <row r="1201">
          <cell r="D1201" t="str">
            <v>AR10CDP230 - Mantenimiento Plantas Tratamiento</v>
          </cell>
        </row>
        <row r="1202">
          <cell r="D1202" t="str">
            <v>AR10CK4230 - Mantenimiento Plantas Tratamiento</v>
          </cell>
        </row>
        <row r="1203">
          <cell r="D1203" t="str">
            <v>AR10ANZ230 - Mantenimiento Plantas Tratamiento</v>
          </cell>
        </row>
        <row r="1204">
          <cell r="D1204" t="str">
            <v>AR10SNZ230 - Mantenimiento Plantas Tratamiento</v>
          </cell>
        </row>
        <row r="1205">
          <cell r="D1205" t="str">
            <v>AR104NZ230 - Mantenimiento Plantas Tratamiento</v>
          </cell>
        </row>
        <row r="1206">
          <cell r="D1206" t="str">
            <v>AR106NZ230 - Mantenimiento Plantas Tratamiento</v>
          </cell>
        </row>
        <row r="1207">
          <cell r="D1207" t="str">
            <v>AR10BNZ230 - Mantenimiento Plantas Tratamiento</v>
          </cell>
        </row>
        <row r="1208">
          <cell r="D1208" t="str">
            <v>AR40LE1230 - Mantenimiento Plantas Tratamiento</v>
          </cell>
        </row>
        <row r="1209">
          <cell r="D1209" t="str">
            <v>AR40LE2230 - Mantenimiento Plantas Tratamiento</v>
          </cell>
        </row>
        <row r="1210">
          <cell r="D1210" t="str">
            <v>AR10AE1230 - Mantenimiento Plantas Tratamiento</v>
          </cell>
        </row>
        <row r="1211">
          <cell r="D1211" t="str">
            <v>AR10AE2230 - Mantenimiento Plantas Tratamiento</v>
          </cell>
        </row>
        <row r="1212">
          <cell r="D1212" t="str">
            <v>AR10AE3230 - Mantenimiento Plantas Tratamiento</v>
          </cell>
        </row>
        <row r="1213">
          <cell r="D1213" t="str">
            <v>AR10AE4230 - Mantenimiento Plantas Tratamiento</v>
          </cell>
        </row>
        <row r="1214">
          <cell r="D1214" t="str">
            <v>AR10AE6230 - Mantenimiento Plantas Tratamiento</v>
          </cell>
        </row>
        <row r="1215">
          <cell r="D1215" t="str">
            <v>AR10AE7230 - Mantenimiento Plantas Tratamiento</v>
          </cell>
        </row>
        <row r="1216">
          <cell r="D1216" t="str">
            <v>AR10AE5230 - Mantenimiento Plantas Tratamiento</v>
          </cell>
        </row>
        <row r="1217">
          <cell r="D1217" t="str">
            <v>AR10FEZ230 - Mantenimiento Plantas Tratamiento</v>
          </cell>
        </row>
        <row r="1218">
          <cell r="D1218" t="str">
            <v>AR11CNZ230 - Mantenimiento Plantas Tratamiento</v>
          </cell>
        </row>
        <row r="1219">
          <cell r="D1219" t="str">
            <v>AR40LA1230 - Mantenimiento Plantas Tratamiento</v>
          </cell>
        </row>
        <row r="1220">
          <cell r="D1220" t="str">
            <v>AR40LA2230 - Mantenimiento Plantas Tratamiento</v>
          </cell>
        </row>
        <row r="1221">
          <cell r="D1221" t="str">
            <v>AR41AC1230 - Mantenimiento Plantas Tratamiento</v>
          </cell>
        </row>
        <row r="1222">
          <cell r="D1222" t="str">
            <v>AR41AC2230 - Mantenimiento Plantas Tratamiento</v>
          </cell>
        </row>
        <row r="1223">
          <cell r="D1223" t="str">
            <v>AR41AC3230 - Mantenimiento Plantas Tratamiento</v>
          </cell>
        </row>
        <row r="1224">
          <cell r="D1224" t="str">
            <v>AR41AC4230 - Mantenimiento Plantas Tratamiento</v>
          </cell>
        </row>
        <row r="1225">
          <cell r="D1225" t="str">
            <v>AR41AC6230 - Mantenimiento Plantas Tratamiento</v>
          </cell>
        </row>
        <row r="1226">
          <cell r="D1226" t="str">
            <v>AR41AC7230 - Mantenimiento Plantas Tratamiento</v>
          </cell>
        </row>
        <row r="1227">
          <cell r="D1227" t="str">
            <v>AR41AC5230 - Mantenimiento Plantas Tratamiento</v>
          </cell>
        </row>
        <row r="1228">
          <cell r="D1228" t="str">
            <v>AR42AFZ230 - Mantenimiento Plantas Tratamiento</v>
          </cell>
        </row>
        <row r="1229">
          <cell r="D1229" t="str">
            <v>BO11CIZ230 - Mantenimiento Plantas Tratamiento</v>
          </cell>
        </row>
        <row r="1230">
          <cell r="D1230" t="str">
            <v>BO11CNZ230 - Mantenimiento Plantas Tratamiento</v>
          </cell>
        </row>
        <row r="1231">
          <cell r="D1231" t="str">
            <v>CL10CH1230 - Mantenimiento Plantas Tratamiento</v>
          </cell>
        </row>
        <row r="1232">
          <cell r="D1232" t="str">
            <v>CL10CC1230 - Mantenimiento Plantas Tratamiento</v>
          </cell>
        </row>
        <row r="1233">
          <cell r="D1233" t="str">
            <v>CL10CB1230 - Mantenimiento Plantas Tratamiento</v>
          </cell>
        </row>
        <row r="1234">
          <cell r="D1234" t="str">
            <v>AR10CD1260 - Mantenimiento Vehiculos</v>
          </cell>
        </row>
        <row r="1235">
          <cell r="D1235" t="str">
            <v>AR10CD2260 - Mantenimiento Vehiculos</v>
          </cell>
        </row>
        <row r="1236">
          <cell r="D1236" t="str">
            <v>AR10CD3260 - Mantenimiento Vehiculos</v>
          </cell>
        </row>
        <row r="1237">
          <cell r="D1237" t="str">
            <v>AR10CD5260 - Mantenimiento Vehiculos</v>
          </cell>
        </row>
        <row r="1238">
          <cell r="D1238" t="str">
            <v>AR10CD7260 - Mantenimiento Vehiculos</v>
          </cell>
        </row>
        <row r="1239">
          <cell r="D1239" t="str">
            <v>AR10CD8260 - Mantenimiento Vehiculos</v>
          </cell>
        </row>
        <row r="1240">
          <cell r="D1240" t="str">
            <v>AR10CD9260 - Mantenimiento Vehiculos</v>
          </cell>
        </row>
        <row r="1241">
          <cell r="D1241" t="str">
            <v>AR10CDP260 - Mantenimiento Vehiculos</v>
          </cell>
        </row>
        <row r="1242">
          <cell r="D1242" t="str">
            <v>AR10CK4260 - Mantenimiento Vehiculos</v>
          </cell>
        </row>
        <row r="1243">
          <cell r="D1243" t="str">
            <v>AR10ANZ260 - Mantenimiento Vehiculos</v>
          </cell>
        </row>
        <row r="1244">
          <cell r="D1244" t="str">
            <v>AR10SNZ260 - Mantenimiento Vehiculos</v>
          </cell>
        </row>
        <row r="1245">
          <cell r="D1245" t="str">
            <v>AR104NZ260 - Mantenimiento Vehiculos</v>
          </cell>
        </row>
        <row r="1246">
          <cell r="D1246" t="str">
            <v>AR106NZ260 - Mantenimiento Vehiculos</v>
          </cell>
        </row>
        <row r="1247">
          <cell r="D1247" t="str">
            <v>AR10BNZ260 - Mantenimiento Vehiculos</v>
          </cell>
        </row>
        <row r="1248">
          <cell r="D1248" t="str">
            <v>AR40LE1260 - Mantenimiento Vehiculos</v>
          </cell>
        </row>
        <row r="1249">
          <cell r="D1249" t="str">
            <v>AR40LE2260 - Mantenimiento Vehiculos</v>
          </cell>
        </row>
        <row r="1250">
          <cell r="D1250" t="str">
            <v>AR10AE1260 - Mantenimiento Vehiculos</v>
          </cell>
        </row>
        <row r="1251">
          <cell r="D1251" t="str">
            <v>AR10AE2260 - Mantenimiento Vehiculos</v>
          </cell>
        </row>
        <row r="1252">
          <cell r="D1252" t="str">
            <v>AR10AE3260 - Mantenimiento Vehiculos</v>
          </cell>
        </row>
        <row r="1253">
          <cell r="D1253" t="str">
            <v>AR10AE4260 - Mantenimiento Vehiculos</v>
          </cell>
        </row>
        <row r="1254">
          <cell r="D1254" t="str">
            <v>AR10AE6260 - Mantenimiento Vehiculos</v>
          </cell>
        </row>
        <row r="1255">
          <cell r="D1255" t="str">
            <v>AR10AE7260 - Mantenimiento Vehiculos</v>
          </cell>
        </row>
        <row r="1256">
          <cell r="D1256" t="str">
            <v>AR10AE5260 - Mantenimiento Vehiculos</v>
          </cell>
        </row>
        <row r="1257">
          <cell r="D1257" t="str">
            <v>AR10FEZ260 - Mantenimiento Vehiculos</v>
          </cell>
        </row>
        <row r="1258">
          <cell r="D1258" t="str">
            <v>AR11CNZ260 - Mantenimiento Vehiculos</v>
          </cell>
        </row>
        <row r="1259">
          <cell r="D1259" t="str">
            <v>AR40LA1260 - Mantenimiento Vehiculos</v>
          </cell>
        </row>
        <row r="1260">
          <cell r="D1260" t="str">
            <v>AR40LA2260 - Mantenimiento Vehiculos</v>
          </cell>
        </row>
        <row r="1261">
          <cell r="D1261" t="str">
            <v>AR41AC1260 - Mantenimiento Vehiculos</v>
          </cell>
        </row>
        <row r="1262">
          <cell r="D1262" t="str">
            <v>AR41AC2260 - Mantenimiento Vehiculos</v>
          </cell>
        </row>
        <row r="1263">
          <cell r="D1263" t="str">
            <v>AR41AC3260 - Mantenimiento Vehiculos</v>
          </cell>
        </row>
        <row r="1264">
          <cell r="D1264" t="str">
            <v>AR41AC4260 - Mantenimiento Vehiculos</v>
          </cell>
        </row>
        <row r="1265">
          <cell r="D1265" t="str">
            <v>AR41AC6260 - Mantenimiento Vehiculos</v>
          </cell>
        </row>
        <row r="1266">
          <cell r="D1266" t="str">
            <v>AR41AC7260 - Mantenimiento Vehiculos</v>
          </cell>
        </row>
        <row r="1267">
          <cell r="D1267" t="str">
            <v>AR41AC5260 - Mantenimiento Vehiculos</v>
          </cell>
        </row>
        <row r="1268">
          <cell r="D1268" t="str">
            <v>AR42AFZ260 - Mantenimiento Vehiculos</v>
          </cell>
        </row>
        <row r="1269">
          <cell r="D1269" t="str">
            <v>BO11CIZ260 - Mantenimiento Vehiculos</v>
          </cell>
        </row>
        <row r="1270">
          <cell r="D1270" t="str">
            <v>BO11CNZ260 - Mantenimiento Vehiculos</v>
          </cell>
        </row>
        <row r="1271">
          <cell r="D1271" t="str">
            <v>CL10CH1260 - Mantenimiento Vehiculos</v>
          </cell>
        </row>
        <row r="1272">
          <cell r="D1272" t="str">
            <v>CL10CC1260 - Mantenimiento Vehiculos</v>
          </cell>
        </row>
        <row r="1273">
          <cell r="D1273" t="str">
            <v>CL10CB1260 - Mantenimiento Vehiculos</v>
          </cell>
        </row>
        <row r="1274">
          <cell r="D1274" t="str">
            <v>AR10APZ595 - Medio Ambiente</v>
          </cell>
        </row>
        <row r="1275">
          <cell r="D1275" t="str">
            <v>AR10SRZ595 - Medio Ambiente</v>
          </cell>
        </row>
        <row r="1276">
          <cell r="D1276" t="str">
            <v>AR1040Z595 - Medio Ambiente</v>
          </cell>
        </row>
        <row r="1277">
          <cell r="D1277" t="str">
            <v>AR1046Z595 - Medio Ambiente</v>
          </cell>
        </row>
        <row r="1278">
          <cell r="D1278" t="str">
            <v>AR10BCZ595 - Medio Ambiente</v>
          </cell>
        </row>
        <row r="1279">
          <cell r="D1279" t="str">
            <v>AR10CDZ595 - Medio Ambiente</v>
          </cell>
        </row>
        <row r="1280">
          <cell r="D1280" t="str">
            <v>AR10CK4595 - Medio Ambiente</v>
          </cell>
        </row>
        <row r="1281">
          <cell r="D1281" t="str">
            <v>AR10ANZ595 - Medio Ambiente</v>
          </cell>
        </row>
        <row r="1282">
          <cell r="D1282" t="str">
            <v>AR10SNZ595 - Medio Ambiente</v>
          </cell>
        </row>
        <row r="1283">
          <cell r="D1283" t="str">
            <v>AR104NZ595 - Medio Ambiente</v>
          </cell>
        </row>
        <row r="1284">
          <cell r="D1284" t="str">
            <v>AR106NZ595 - Medio Ambiente</v>
          </cell>
        </row>
        <row r="1285">
          <cell r="D1285" t="str">
            <v>AR10BNZ595 - Medio Ambiente</v>
          </cell>
        </row>
        <row r="1286">
          <cell r="D1286" t="str">
            <v>AR40LE2595 - Medio Ambiente</v>
          </cell>
        </row>
        <row r="1287">
          <cell r="D1287" t="str">
            <v>AR10AEZ595 - Medio Ambiente</v>
          </cell>
        </row>
        <row r="1288">
          <cell r="D1288" t="str">
            <v>AR10FEZ595 - Medio Ambiente</v>
          </cell>
        </row>
        <row r="1289">
          <cell r="D1289" t="str">
            <v>AR10BAZ595 - Medio Ambiente</v>
          </cell>
        </row>
        <row r="1290">
          <cell r="D1290" t="str">
            <v>AR11CNZ595 - Medio Ambiente</v>
          </cell>
        </row>
        <row r="1291">
          <cell r="D1291" t="str">
            <v>AR11SAZ595 - Medio Ambiente</v>
          </cell>
        </row>
        <row r="1292">
          <cell r="D1292" t="str">
            <v>AR12FUZ595 - Medio Ambiente</v>
          </cell>
        </row>
        <row r="1293">
          <cell r="D1293" t="str">
            <v>AR12FMZ595 - Medio Ambiente</v>
          </cell>
        </row>
        <row r="1294">
          <cell r="D1294" t="str">
            <v>AR13BSZ595 - Medio Ambiente</v>
          </cell>
        </row>
        <row r="1295">
          <cell r="D1295" t="str">
            <v>AR40LA2595 - Medio Ambiente</v>
          </cell>
        </row>
        <row r="1296">
          <cell r="D1296" t="str">
            <v>AR41ACZ595 - Medio Ambiente</v>
          </cell>
        </row>
        <row r="1297">
          <cell r="D1297" t="str">
            <v>AR42AFZ595 - Medio Ambiente</v>
          </cell>
        </row>
        <row r="1298">
          <cell r="D1298" t="str">
            <v>CL10CH1595 - Medio Ambiente</v>
          </cell>
        </row>
        <row r="1299">
          <cell r="D1299" t="str">
            <v>CL10CC1595 - Medio Ambiente</v>
          </cell>
        </row>
        <row r="1300">
          <cell r="D1300" t="str">
            <v>CL10CB1595 - Medio Ambiente</v>
          </cell>
        </row>
        <row r="1301">
          <cell r="D1301" t="str">
            <v>AR10APZ850 - Oil</v>
          </cell>
        </row>
        <row r="1302">
          <cell r="D1302" t="str">
            <v>AR10SRZ850 - Oil</v>
          </cell>
        </row>
        <row r="1303">
          <cell r="D1303" t="str">
            <v>AR11CAZ850 - Oil</v>
          </cell>
        </row>
        <row r="1304">
          <cell r="D1304" t="str">
            <v>AR10LAZ850 - Oil Transportation</v>
          </cell>
        </row>
        <row r="1305">
          <cell r="D1305" t="str">
            <v>AR10ACZ850 - Oil Transportation</v>
          </cell>
        </row>
        <row r="1306">
          <cell r="D1306" t="str">
            <v>AR10GCZ850 - Oil Transportation</v>
          </cell>
        </row>
        <row r="1307">
          <cell r="D1307" t="str">
            <v>AR10GSZ850 - Oil Transportation</v>
          </cell>
        </row>
        <row r="1308">
          <cell r="D1308" t="str">
            <v>AR10CD1850 - Oil Transportation</v>
          </cell>
        </row>
        <row r="1309">
          <cell r="D1309" t="str">
            <v>AR10CD2850 - Oil Transportation</v>
          </cell>
        </row>
        <row r="1310">
          <cell r="D1310" t="str">
            <v>AR10CD3850 - Oil Transportation</v>
          </cell>
        </row>
        <row r="1311">
          <cell r="D1311" t="str">
            <v>AR10CD5850 - Oil Transportation</v>
          </cell>
        </row>
        <row r="1312">
          <cell r="D1312" t="str">
            <v>AR10CD7850 - Oil Transportation</v>
          </cell>
        </row>
        <row r="1313">
          <cell r="D1313" t="str">
            <v>AR10CD8850 - Oil Transportation</v>
          </cell>
        </row>
        <row r="1314">
          <cell r="D1314" t="str">
            <v>AR10CD9850 - Oil Transportation</v>
          </cell>
        </row>
        <row r="1315">
          <cell r="D1315" t="str">
            <v>AR10CDZ850 - Oil Transportation</v>
          </cell>
        </row>
        <row r="1316">
          <cell r="D1316" t="str">
            <v>AR10CK4850 - Oil Transportation</v>
          </cell>
        </row>
        <row r="1317">
          <cell r="D1317" t="str">
            <v>AR10ANZ850 - Oil Transportation</v>
          </cell>
        </row>
        <row r="1318">
          <cell r="D1318" t="str">
            <v>AR10SNZ850 - Oil Transportation</v>
          </cell>
        </row>
        <row r="1319">
          <cell r="D1319" t="str">
            <v>AR40LE2850 - Oil Transportation</v>
          </cell>
        </row>
        <row r="1320">
          <cell r="D1320" t="str">
            <v>AR10AEZ850 - Oil Transportation</v>
          </cell>
        </row>
        <row r="1321">
          <cell r="D1321" t="str">
            <v>AR11CNZ850 - Oil Transportation</v>
          </cell>
        </row>
        <row r="1322">
          <cell r="D1322" t="str">
            <v>AR11SAZ850 - Oil Transportation</v>
          </cell>
        </row>
        <row r="1323">
          <cell r="D1323" t="str">
            <v>AR12FUZ850 - Oil Transportation</v>
          </cell>
        </row>
        <row r="1324">
          <cell r="D1324" t="str">
            <v>AR12FMZ850 - Oil Transportation</v>
          </cell>
        </row>
        <row r="1325">
          <cell r="D1325" t="str">
            <v>AR40LA2850 - Oil Transportation</v>
          </cell>
        </row>
        <row r="1326">
          <cell r="D1326" t="str">
            <v>AR41ACZ850 - Oil Transportation</v>
          </cell>
        </row>
        <row r="1327">
          <cell r="D1327" t="str">
            <v>CL10CH1850 - Oil Transportation</v>
          </cell>
        </row>
        <row r="1328">
          <cell r="D1328" t="str">
            <v>CL10CC1850 - Oil Transportation</v>
          </cell>
        </row>
        <row r="1329">
          <cell r="D1329" t="str">
            <v>CL10CB1850 - Oil Transportation</v>
          </cell>
        </row>
        <row r="1330">
          <cell r="D1330" t="str">
            <v>AR10APZ657 - Op., Tecnal, Seg y Microinformatica</v>
          </cell>
        </row>
        <row r="1331">
          <cell r="D1331" t="str">
            <v>AR10SRZ657 - Op., Tecnal, Seg y Microinformatica</v>
          </cell>
        </row>
        <row r="1332">
          <cell r="D1332" t="str">
            <v>AR1040Z657 - Op., Tecnal, Seg y Microinformatica</v>
          </cell>
        </row>
        <row r="1333">
          <cell r="D1333" t="str">
            <v>AR1046Z657 - Op., Tecnal, Seg y Microinformatica</v>
          </cell>
        </row>
        <row r="1334">
          <cell r="D1334" t="str">
            <v>AR10BCZ657 - Op., Tecnal, Seg y Microinformatica</v>
          </cell>
        </row>
        <row r="1335">
          <cell r="D1335" t="str">
            <v>AR40LE2657 - Op., Tecnal, Seg y Microinformatica</v>
          </cell>
        </row>
        <row r="1336">
          <cell r="D1336" t="str">
            <v>AR10AEZ657 - Op., Tecnal, Seg y Microinformatica</v>
          </cell>
        </row>
        <row r="1337">
          <cell r="D1337" t="str">
            <v>AR10FEZ657 - Op., Tecnal, Seg y Microinformatica</v>
          </cell>
        </row>
        <row r="1338">
          <cell r="D1338" t="str">
            <v>AR10CEZ657 - Op., Tecnal, Seg y Microinformatica</v>
          </cell>
        </row>
        <row r="1339">
          <cell r="D1339" t="str">
            <v>AR10SEZ657 - Op., Tecnal, Seg y Microinformatica</v>
          </cell>
        </row>
        <row r="1340">
          <cell r="D1340" t="str">
            <v>AR10BAZ657 - Op., Tecnal, Seg y Microinformatica</v>
          </cell>
        </row>
        <row r="1341">
          <cell r="D1341" t="str">
            <v>AR11CAZ657 - Op., Tecnal, Seg y Microinformatica</v>
          </cell>
        </row>
        <row r="1342">
          <cell r="D1342" t="str">
            <v>AR12FUZ657 - Op., Tecnal, Seg y Microinformatica</v>
          </cell>
        </row>
        <row r="1343">
          <cell r="D1343" t="str">
            <v>AR12FMZ657 - Op., Tecnal, Seg y Microinformatica</v>
          </cell>
        </row>
        <row r="1344">
          <cell r="D1344" t="str">
            <v>AR13BSZ657 - Op., Tecnal, Seg y Microinformatica</v>
          </cell>
        </row>
        <row r="1345">
          <cell r="D1345" t="str">
            <v>AR40LA2657 - Op., Tecnal, Seg y Microinformatica</v>
          </cell>
        </row>
        <row r="1346">
          <cell r="D1346" t="str">
            <v>AR41ACZ657 - Op., Tecnal, Seg y Microinformatica</v>
          </cell>
        </row>
        <row r="1347">
          <cell r="D1347" t="str">
            <v>AR42AFZ657 - Op., Tecnal, Seg y Microinformatica</v>
          </cell>
        </row>
        <row r="1348">
          <cell r="D1348" t="str">
            <v>AR43GCZ657 - Op., Tecnal, Seg y Microinformatica</v>
          </cell>
        </row>
        <row r="1349">
          <cell r="D1349" t="str">
            <v>AR44GSZ657 - Op., Tecnal, Seg y Microinformatica</v>
          </cell>
        </row>
        <row r="1350">
          <cell r="D1350" t="str">
            <v>BO10OGZ657 - Op., Tecnal, Seg y Microinformatica</v>
          </cell>
        </row>
        <row r="1351">
          <cell r="D1351" t="str">
            <v>BO11CIZ657 - Op., Tecnal, Seg y Microinformatica</v>
          </cell>
        </row>
        <row r="1352">
          <cell r="D1352" t="str">
            <v>BO11CNZ657 - Op., Tecnal, Seg y Microinformatica</v>
          </cell>
        </row>
        <row r="1353">
          <cell r="D1353" t="str">
            <v>CL10CH1657 - Op., Tecnal, Seg y Microinformatica</v>
          </cell>
        </row>
        <row r="1354">
          <cell r="D1354" t="str">
            <v>CL10CC1657 - Op., Tecnal, Seg y Microinformatica</v>
          </cell>
        </row>
        <row r="1355">
          <cell r="D1355" t="str">
            <v>CL10CB1657 - Op., Tecnal, Seg y Microinformatica</v>
          </cell>
        </row>
        <row r="1356">
          <cell r="D1356" t="str">
            <v>AR10ANZ000 - Operación del distrito</v>
          </cell>
        </row>
        <row r="1357">
          <cell r="D1357" t="str">
            <v>AR10SNZ000 - Operación del distrito</v>
          </cell>
        </row>
        <row r="1358">
          <cell r="D1358" t="str">
            <v>AR104NZ000 - Operación del distrito</v>
          </cell>
        </row>
        <row r="1359">
          <cell r="D1359" t="str">
            <v>AR106NZ000 - Operación del distrito</v>
          </cell>
        </row>
        <row r="1360">
          <cell r="D1360" t="str">
            <v>AR10BNZ000 - Operación del distrito</v>
          </cell>
        </row>
        <row r="1361">
          <cell r="D1361" t="str">
            <v>AR11CNZ000 - Operación del distrito</v>
          </cell>
        </row>
        <row r="1362">
          <cell r="D1362" t="str">
            <v>AR10CDZ600 - Operaciones de Petróleo</v>
          </cell>
        </row>
        <row r="1363">
          <cell r="D1363" t="str">
            <v>AR10CK4600 - Operaciones de Petróleo</v>
          </cell>
        </row>
        <row r="1364">
          <cell r="D1364" t="str">
            <v>AR10AEZ600 - Operaciones de Petróleo</v>
          </cell>
        </row>
        <row r="1365">
          <cell r="D1365" t="str">
            <v>AR41ACZ600 - Operaciones de Petróleo</v>
          </cell>
        </row>
        <row r="1366">
          <cell r="D1366" t="str">
            <v>AR10CD1150 - PCP</v>
          </cell>
        </row>
        <row r="1367">
          <cell r="D1367" t="str">
            <v>AR10CD2150 - PCP</v>
          </cell>
        </row>
        <row r="1368">
          <cell r="D1368" t="str">
            <v>AR10CD3150 - PCP</v>
          </cell>
        </row>
        <row r="1369">
          <cell r="D1369" t="str">
            <v>AR10CD5150 - PCP</v>
          </cell>
        </row>
        <row r="1370">
          <cell r="D1370" t="str">
            <v>AR10CD7150 - PCP</v>
          </cell>
        </row>
        <row r="1371">
          <cell r="D1371" t="str">
            <v>AR10CD8150 - PCP</v>
          </cell>
        </row>
        <row r="1372">
          <cell r="D1372" t="str">
            <v>AR10CD9150 - PCP</v>
          </cell>
        </row>
        <row r="1373">
          <cell r="D1373" t="str">
            <v>AR10CK4150 - PCP</v>
          </cell>
        </row>
        <row r="1374">
          <cell r="D1374" t="str">
            <v>AR10ANZ150 - PCP</v>
          </cell>
        </row>
        <row r="1375">
          <cell r="D1375" t="str">
            <v>AR10SNZ150 - PCP</v>
          </cell>
        </row>
        <row r="1376">
          <cell r="D1376" t="str">
            <v>AR104NZ150 - PCP</v>
          </cell>
        </row>
        <row r="1377">
          <cell r="D1377" t="str">
            <v>AR106NZ150 - PCP</v>
          </cell>
        </row>
        <row r="1378">
          <cell r="D1378" t="str">
            <v>AR10BNZ150 - PCP</v>
          </cell>
        </row>
        <row r="1379">
          <cell r="D1379" t="str">
            <v>AR40LE1150 - PCP</v>
          </cell>
        </row>
        <row r="1380">
          <cell r="D1380" t="str">
            <v>AR40LE2150 - PCP</v>
          </cell>
        </row>
        <row r="1381">
          <cell r="D1381" t="str">
            <v>AR10AE1150 - PCP</v>
          </cell>
        </row>
        <row r="1382">
          <cell r="D1382" t="str">
            <v>AR10AE2150 - PCP</v>
          </cell>
        </row>
        <row r="1383">
          <cell r="D1383" t="str">
            <v>AR10AE3150 - PCP</v>
          </cell>
        </row>
        <row r="1384">
          <cell r="D1384" t="str">
            <v>AR10AE4150 - PCP</v>
          </cell>
        </row>
        <row r="1385">
          <cell r="D1385" t="str">
            <v>AR10AE5150 - PCP</v>
          </cell>
        </row>
        <row r="1386">
          <cell r="D1386" t="str">
            <v>AR10FEZ150 - PCP</v>
          </cell>
        </row>
        <row r="1387">
          <cell r="D1387" t="str">
            <v>AR11CNZ150 - PCP</v>
          </cell>
        </row>
        <row r="1388">
          <cell r="D1388" t="str">
            <v>AR40LA1150 - PCP</v>
          </cell>
        </row>
        <row r="1389">
          <cell r="D1389" t="str">
            <v>AR40LA2150 - PCP</v>
          </cell>
        </row>
        <row r="1390">
          <cell r="D1390" t="str">
            <v>AR41AC1150 - PCP</v>
          </cell>
        </row>
        <row r="1391">
          <cell r="D1391" t="str">
            <v>AR41AC2150 - PCP</v>
          </cell>
        </row>
        <row r="1392">
          <cell r="D1392" t="str">
            <v>AR41AC3150 - PCP</v>
          </cell>
        </row>
        <row r="1393">
          <cell r="D1393" t="str">
            <v>AR41AC4150 - PCP</v>
          </cell>
        </row>
        <row r="1394">
          <cell r="D1394" t="str">
            <v>AR41AC5150 - PCP</v>
          </cell>
        </row>
        <row r="1395">
          <cell r="D1395" t="str">
            <v>AR42AFZ150 - PCP</v>
          </cell>
        </row>
        <row r="1396">
          <cell r="D1396" t="str">
            <v>BO11CIZ150 - PCP</v>
          </cell>
        </row>
        <row r="1397">
          <cell r="D1397" t="str">
            <v>BO11CNZ150 - PCP</v>
          </cell>
        </row>
        <row r="1398">
          <cell r="D1398" t="str">
            <v>CL10CH1150 - PCP</v>
          </cell>
        </row>
        <row r="1399">
          <cell r="D1399" t="str">
            <v>CL10CC1150 - PCP</v>
          </cell>
        </row>
        <row r="1400">
          <cell r="D1400" t="str">
            <v>CL10CB1150 - PCP</v>
          </cell>
        </row>
        <row r="1401">
          <cell r="D1401" t="str">
            <v>AR10APZ685 - Perforación</v>
          </cell>
        </row>
        <row r="1402">
          <cell r="D1402" t="str">
            <v>AR10SRZ685 - Perforación</v>
          </cell>
        </row>
        <row r="1403">
          <cell r="D1403" t="str">
            <v>AR1040Z685 - Perforación</v>
          </cell>
        </row>
        <row r="1404">
          <cell r="D1404" t="str">
            <v>AR1046Z685 - Perforación</v>
          </cell>
        </row>
        <row r="1405">
          <cell r="D1405" t="str">
            <v>AR10BCZ685 - Perforación</v>
          </cell>
        </row>
        <row r="1406">
          <cell r="D1406" t="str">
            <v>AR10ANZ680 - Perforación</v>
          </cell>
        </row>
        <row r="1407">
          <cell r="D1407" t="str">
            <v>AR10SNZ680 - Perforación</v>
          </cell>
        </row>
        <row r="1408">
          <cell r="D1408" t="str">
            <v>AR104NZ680 - Perforación</v>
          </cell>
        </row>
        <row r="1409">
          <cell r="D1409" t="str">
            <v>AR106NZ680 - Perforación</v>
          </cell>
        </row>
        <row r="1410">
          <cell r="D1410" t="str">
            <v>AR10BNZ680 - Perforación</v>
          </cell>
        </row>
        <row r="1411">
          <cell r="D1411" t="str">
            <v>AR40LE2685 - Perforación</v>
          </cell>
        </row>
        <row r="1412">
          <cell r="D1412" t="str">
            <v>AR10AEZ685 - Perforación</v>
          </cell>
        </row>
        <row r="1413">
          <cell r="D1413" t="str">
            <v>AR10FEZ685 - Perforación</v>
          </cell>
        </row>
        <row r="1414">
          <cell r="D1414" t="str">
            <v>AR10CEZ685 - Perforación</v>
          </cell>
        </row>
        <row r="1415">
          <cell r="D1415" t="str">
            <v>AR10SEZ685 - Perforación</v>
          </cell>
        </row>
        <row r="1416">
          <cell r="D1416" t="str">
            <v>AR10BAZ685 - Perforación</v>
          </cell>
        </row>
        <row r="1417">
          <cell r="D1417" t="str">
            <v>AR11CAZ685 - Perforación</v>
          </cell>
        </row>
        <row r="1418">
          <cell r="D1418" t="str">
            <v>AR11CNZ680 - Perforación</v>
          </cell>
        </row>
        <row r="1419">
          <cell r="D1419" t="str">
            <v>AR11SAZ680 - Perforación</v>
          </cell>
        </row>
        <row r="1420">
          <cell r="D1420" t="str">
            <v>AR12FUZ685 - Perforación</v>
          </cell>
        </row>
        <row r="1421">
          <cell r="D1421" t="str">
            <v>AR12FMZ685 - Perforación</v>
          </cell>
        </row>
        <row r="1422">
          <cell r="D1422" t="str">
            <v>AR13BSZ685 - Perforación</v>
          </cell>
        </row>
        <row r="1423">
          <cell r="D1423" t="str">
            <v>AR40LA2685 - Perforación</v>
          </cell>
        </row>
        <row r="1424">
          <cell r="D1424" t="str">
            <v>AR41ACZ685 - Perforación</v>
          </cell>
        </row>
        <row r="1425">
          <cell r="D1425" t="str">
            <v>AR42AFZ685 - Perforación</v>
          </cell>
        </row>
        <row r="1426">
          <cell r="D1426" t="str">
            <v>AR43GCZ685 - Perforación</v>
          </cell>
        </row>
        <row r="1427">
          <cell r="D1427" t="str">
            <v>AR44GSZ685 - Perforación</v>
          </cell>
        </row>
        <row r="1428">
          <cell r="D1428" t="str">
            <v>BO10OGZ685 - Perforación</v>
          </cell>
        </row>
        <row r="1429">
          <cell r="D1429" t="str">
            <v>BO11CIZ685 - Perforación</v>
          </cell>
        </row>
        <row r="1430">
          <cell r="D1430" t="str">
            <v>BO11CNZ685 - Perforación</v>
          </cell>
        </row>
        <row r="1431">
          <cell r="D1431" t="str">
            <v>CL10CH1685 - Perforación</v>
          </cell>
        </row>
        <row r="1432">
          <cell r="D1432" t="str">
            <v>CL10CC1685 - Perforación</v>
          </cell>
        </row>
        <row r="1433">
          <cell r="D1433" t="str">
            <v>CL10CB1685 - Perforación</v>
          </cell>
        </row>
        <row r="1434">
          <cell r="D1434" t="str">
            <v>AR10APZ605 - Perforacion y Completación</v>
          </cell>
        </row>
        <row r="1435">
          <cell r="D1435" t="str">
            <v>AR10SRZ605 - Perforacion y Completación</v>
          </cell>
        </row>
        <row r="1436">
          <cell r="D1436" t="str">
            <v>AR1040Z605 - Perforacion y Completación</v>
          </cell>
        </row>
        <row r="1437">
          <cell r="D1437" t="str">
            <v>AR1046Z605 - Perforacion y Completación</v>
          </cell>
        </row>
        <row r="1438">
          <cell r="D1438" t="str">
            <v>AR10BCZ605 - Perforacion y Completación</v>
          </cell>
        </row>
        <row r="1439">
          <cell r="D1439" t="str">
            <v>AR10CDZ605 - Perforacion y Completación</v>
          </cell>
        </row>
        <row r="1440">
          <cell r="D1440" t="str">
            <v>AR10CK4605 - Perforacion y Completación</v>
          </cell>
        </row>
        <row r="1441">
          <cell r="D1441" t="str">
            <v>AR40LE2605 - Perforacion y Completación</v>
          </cell>
        </row>
        <row r="1442">
          <cell r="D1442" t="str">
            <v>AR10AEZ605 - Perforacion y Completación</v>
          </cell>
        </row>
        <row r="1443">
          <cell r="D1443" t="str">
            <v>AR10FEZ605 - Perforacion y Completación</v>
          </cell>
        </row>
        <row r="1444">
          <cell r="D1444" t="str">
            <v>AR10CEZ605 - Perforacion y Completación</v>
          </cell>
        </row>
        <row r="1445">
          <cell r="D1445" t="str">
            <v>AR10SEZ605 - Perforacion y Completación</v>
          </cell>
        </row>
        <row r="1446">
          <cell r="D1446" t="str">
            <v>AR11CAZ605 - Perforacion y Completación</v>
          </cell>
        </row>
        <row r="1447">
          <cell r="D1447" t="str">
            <v>AR40LA2605 - Perforacion y Completación</v>
          </cell>
        </row>
        <row r="1448">
          <cell r="D1448" t="str">
            <v>AR41ACZ605 - Perforacion y Completación</v>
          </cell>
        </row>
        <row r="1449">
          <cell r="D1449" t="str">
            <v>AR42AFZ605 - Perforacion y Completación</v>
          </cell>
        </row>
        <row r="1450">
          <cell r="D1450" t="str">
            <v>AR43GCZ605 - Perforacion y Completación</v>
          </cell>
        </row>
        <row r="1451">
          <cell r="D1451" t="str">
            <v>AR44GSZ605 - Perforacion y Completación</v>
          </cell>
        </row>
        <row r="1452">
          <cell r="D1452" t="str">
            <v>BO10OGZ605 - Perforacion y Completación</v>
          </cell>
        </row>
        <row r="1453">
          <cell r="D1453" t="str">
            <v>BO11CIZ605 - Perforacion y Completación</v>
          </cell>
        </row>
        <row r="1454">
          <cell r="D1454" t="str">
            <v>BO11CNZ605 - Perforacion y Completación</v>
          </cell>
        </row>
        <row r="1455">
          <cell r="D1455" t="str">
            <v>CL10CH1605 - Perforacion y Completación</v>
          </cell>
        </row>
        <row r="1456">
          <cell r="D1456" t="str">
            <v>CL10CC1605 - Perforacion y Completación</v>
          </cell>
        </row>
        <row r="1457">
          <cell r="D1457" t="str">
            <v>CL10CB1605 - Perforacion y Completación</v>
          </cell>
        </row>
        <row r="1458">
          <cell r="D1458" t="str">
            <v>AR10APZ610 - Planeam. Econ. &amp; Ev. Negocios</v>
          </cell>
        </row>
        <row r="1459">
          <cell r="D1459" t="str">
            <v>AR10SRZ610 - Planeam. Econ. &amp; Ev. Negocios</v>
          </cell>
        </row>
        <row r="1460">
          <cell r="D1460" t="str">
            <v>AR1040Z610 - Planeam. Econ. &amp; Ev. Negocios</v>
          </cell>
        </row>
        <row r="1461">
          <cell r="D1461" t="str">
            <v>AR1046Z610 - Planeam. Econ. &amp; Ev. Negocios</v>
          </cell>
        </row>
        <row r="1462">
          <cell r="D1462" t="str">
            <v>AR10BCZ610 - Planeam. Econ. &amp; Ev. Negocios</v>
          </cell>
        </row>
        <row r="1463">
          <cell r="D1463" t="str">
            <v>AR10CDZ610 - Planeam. Econ. &amp; Ev. Negocios</v>
          </cell>
        </row>
        <row r="1464">
          <cell r="D1464" t="str">
            <v>AR10CK4610 - Planeam. Econ. &amp; Ev. Negocios</v>
          </cell>
        </row>
        <row r="1465">
          <cell r="D1465" t="str">
            <v>AR10ANZ610 - Planeam. Econ. &amp; Ev. Negocios</v>
          </cell>
        </row>
        <row r="1466">
          <cell r="D1466" t="str">
            <v>AR10SNZ610 - Planeam. Econ. &amp; Ev. Negocios</v>
          </cell>
        </row>
        <row r="1467">
          <cell r="D1467" t="str">
            <v>AR104NZ610 - Planeam. Econ. &amp; Ev. Negocios</v>
          </cell>
        </row>
        <row r="1468">
          <cell r="D1468" t="str">
            <v>AR106NZ610 - Planeam. Econ. &amp; Ev. Negocios</v>
          </cell>
        </row>
        <row r="1469">
          <cell r="D1469" t="str">
            <v>AR10BNZ610 - Planeam. Econ. &amp; Ev. Negocios</v>
          </cell>
        </row>
        <row r="1470">
          <cell r="D1470" t="str">
            <v>AR40LE2610 - Planeam. Econ. &amp; Ev. Negocios</v>
          </cell>
        </row>
        <row r="1471">
          <cell r="D1471" t="str">
            <v>AR10AEZ610 - Planeam. Econ. &amp; Ev. Negocios</v>
          </cell>
        </row>
        <row r="1472">
          <cell r="D1472" t="str">
            <v>AR10FEZ610 - Planeam. Econ. &amp; Ev. Negocios</v>
          </cell>
        </row>
        <row r="1473">
          <cell r="D1473" t="str">
            <v>AR10CEZ610 - Planeam. Econ. &amp; Ev. Negocios</v>
          </cell>
        </row>
        <row r="1474">
          <cell r="D1474" t="str">
            <v>AR10SEZ610 - Planeam. Econ. &amp; Ev. Negocios</v>
          </cell>
        </row>
        <row r="1475">
          <cell r="D1475" t="str">
            <v>AR10BAZ610 - Planeam. Econ. &amp; Ev. Negocios</v>
          </cell>
        </row>
        <row r="1476">
          <cell r="D1476" t="str">
            <v>AR11CAZ610 - Planeam. Econ. &amp; Ev. Negocios</v>
          </cell>
        </row>
        <row r="1477">
          <cell r="D1477" t="str">
            <v>AR11CNZ610 - Planeam. Econ. &amp; Ev. Negocios</v>
          </cell>
        </row>
        <row r="1478">
          <cell r="D1478" t="str">
            <v>AR11SAZ610 - Planeam. Econ. &amp; Ev. Negocios</v>
          </cell>
        </row>
        <row r="1479">
          <cell r="D1479" t="str">
            <v>AR12FUZ610 - Planeam. Econ. &amp; Ev. Negocios</v>
          </cell>
        </row>
        <row r="1480">
          <cell r="D1480" t="str">
            <v>AR12FMZ610 - Planeam. Econ. &amp; Ev. Negocios</v>
          </cell>
        </row>
        <row r="1481">
          <cell r="D1481" t="str">
            <v>AR13BSZ610 - Planeam. Econ. &amp; Ev. Negocios</v>
          </cell>
        </row>
        <row r="1482">
          <cell r="D1482" t="str">
            <v>AR40LA2610 - Planeam. Econ. &amp; Ev. Negocios</v>
          </cell>
        </row>
        <row r="1483">
          <cell r="D1483" t="str">
            <v>AR41ACZ610 - Planeam. Econ. &amp; Ev. Negocios</v>
          </cell>
        </row>
        <row r="1484">
          <cell r="D1484" t="str">
            <v>AR42AFZ610 - Planeam. Econ. &amp; Ev. Negocios</v>
          </cell>
        </row>
        <row r="1485">
          <cell r="D1485" t="str">
            <v>AR43GCZ610 - Planeam. Econ. &amp; Ev. Negocios</v>
          </cell>
        </row>
        <row r="1486">
          <cell r="D1486" t="str">
            <v>AR44GSZ610 - Planeam. Econ. &amp; Ev. Negocios</v>
          </cell>
        </row>
        <row r="1487">
          <cell r="D1487" t="str">
            <v>BO10OGZ610 - Planeam. Econ. &amp; Ev. Negocios</v>
          </cell>
        </row>
        <row r="1488">
          <cell r="D1488" t="str">
            <v>BO11CIZ610 - Planeam. Econ. &amp; Ev. Negocios</v>
          </cell>
        </row>
        <row r="1489">
          <cell r="D1489" t="str">
            <v>BO11CNZ610 - Planeam. Econ. &amp; Ev. Negocios</v>
          </cell>
        </row>
        <row r="1490">
          <cell r="D1490" t="str">
            <v>CL10CH1610 - Planeam. Econ. &amp; Ev. Negocios</v>
          </cell>
        </row>
        <row r="1491">
          <cell r="D1491" t="str">
            <v>CL10CC1610 - Planeam. Econ. &amp; Ev. Negocios</v>
          </cell>
        </row>
        <row r="1492">
          <cell r="D1492" t="str">
            <v>CL10CB1610 - Planeam. Econ. &amp; Ev. Negocios</v>
          </cell>
        </row>
        <row r="1493">
          <cell r="D1493" t="str">
            <v>AR10CD1170 - Plunger lift</v>
          </cell>
        </row>
        <row r="1494">
          <cell r="D1494" t="str">
            <v>AR10CD2170 - Plunger lift</v>
          </cell>
        </row>
        <row r="1495">
          <cell r="D1495" t="str">
            <v>AR10CD3170 - Plunger lift</v>
          </cell>
        </row>
        <row r="1496">
          <cell r="D1496" t="str">
            <v>AR10CD5170 - Plunger lift</v>
          </cell>
        </row>
        <row r="1497">
          <cell r="D1497" t="str">
            <v>AR10CD7170 - Plunger lift</v>
          </cell>
        </row>
        <row r="1498">
          <cell r="D1498" t="str">
            <v>AR10CD8170 - Plunger lift</v>
          </cell>
        </row>
        <row r="1499">
          <cell r="D1499" t="str">
            <v>AR10CD9170 - Plunger lift</v>
          </cell>
        </row>
        <row r="1500">
          <cell r="D1500" t="str">
            <v>AR10CK4170 - Plunger lift</v>
          </cell>
        </row>
        <row r="1501">
          <cell r="D1501" t="str">
            <v>AR10ANZ170 - Plunger lift</v>
          </cell>
        </row>
        <row r="1502">
          <cell r="D1502" t="str">
            <v>AR10SNZ170 - Plunger lift</v>
          </cell>
        </row>
        <row r="1503">
          <cell r="D1503" t="str">
            <v>AR104NZ170 - Plunger lift</v>
          </cell>
        </row>
        <row r="1504">
          <cell r="D1504" t="str">
            <v>AR106NZ170 - Plunger lift</v>
          </cell>
        </row>
        <row r="1505">
          <cell r="D1505" t="str">
            <v>AR10BNZ170 - Plunger lift</v>
          </cell>
        </row>
        <row r="1506">
          <cell r="D1506" t="str">
            <v>AR40LE1170 - Plunger lift</v>
          </cell>
        </row>
        <row r="1507">
          <cell r="D1507" t="str">
            <v>AR40LE2170 - Plunger lift</v>
          </cell>
        </row>
        <row r="1508">
          <cell r="D1508" t="str">
            <v>AR10AE1170 - Plunger lift</v>
          </cell>
        </row>
        <row r="1509">
          <cell r="D1509" t="str">
            <v>AR10AE2170 - Plunger lift</v>
          </cell>
        </row>
        <row r="1510">
          <cell r="D1510" t="str">
            <v>AR10AE3170 - Plunger lift</v>
          </cell>
        </row>
        <row r="1511">
          <cell r="D1511" t="str">
            <v>AR10AE4170 - Plunger lift</v>
          </cell>
        </row>
        <row r="1512">
          <cell r="D1512" t="str">
            <v>AR10AE5170 - Plunger lift</v>
          </cell>
        </row>
        <row r="1513">
          <cell r="D1513" t="str">
            <v>AR10FEZ170 - Plunger lift</v>
          </cell>
        </row>
        <row r="1514">
          <cell r="D1514" t="str">
            <v>AR11CNZ170 - Plunger lift</v>
          </cell>
        </row>
        <row r="1515">
          <cell r="D1515" t="str">
            <v>AR40LA1170 - Plunger lift</v>
          </cell>
        </row>
        <row r="1516">
          <cell r="D1516" t="str">
            <v>AR40LA2170 - Plunger lift</v>
          </cell>
        </row>
        <row r="1517">
          <cell r="D1517" t="str">
            <v>AR41AC1170 - Plunger lift</v>
          </cell>
        </row>
        <row r="1518">
          <cell r="D1518" t="str">
            <v>AR41AC2170 - Plunger lift</v>
          </cell>
        </row>
        <row r="1519">
          <cell r="D1519" t="str">
            <v>AR41AC3170 - Plunger lift</v>
          </cell>
        </row>
        <row r="1520">
          <cell r="D1520" t="str">
            <v>AR41AC4170 - Plunger lift</v>
          </cell>
        </row>
        <row r="1521">
          <cell r="D1521" t="str">
            <v>AR41AC5170 - Plunger lift</v>
          </cell>
        </row>
        <row r="1522">
          <cell r="D1522" t="str">
            <v>AR42AFZ170 - Plunger lift</v>
          </cell>
        </row>
        <row r="1523">
          <cell r="D1523" t="str">
            <v>BO11CIZ170 - Plunger lift</v>
          </cell>
        </row>
        <row r="1524">
          <cell r="D1524" t="str">
            <v>BO11CNZ170 - Plunger lift</v>
          </cell>
        </row>
        <row r="1525">
          <cell r="D1525" t="str">
            <v>CL10CH1170 - Plunger lift</v>
          </cell>
        </row>
        <row r="1526">
          <cell r="D1526" t="str">
            <v>CL10CC1170 - Plunger lift</v>
          </cell>
        </row>
        <row r="1527">
          <cell r="D1527" t="str">
            <v>CL10CB1170 - Plunger lift</v>
          </cell>
        </row>
        <row r="1528">
          <cell r="D1528" t="str">
            <v>AR10CDZ615 - Prensa</v>
          </cell>
        </row>
        <row r="1529">
          <cell r="D1529" t="str">
            <v>AR10CK4615 - Prensa</v>
          </cell>
        </row>
        <row r="1530">
          <cell r="D1530" t="str">
            <v>AR40LE2615 - Prensa</v>
          </cell>
        </row>
        <row r="1531">
          <cell r="D1531" t="str">
            <v>AR10AEZ615 - Prensa</v>
          </cell>
        </row>
        <row r="1532">
          <cell r="D1532" t="str">
            <v>AR10FEZ615 - Prensa</v>
          </cell>
        </row>
        <row r="1533">
          <cell r="D1533" t="str">
            <v>AR10CEZ615 - Prensa</v>
          </cell>
        </row>
        <row r="1534">
          <cell r="D1534" t="str">
            <v>AR10SEZ615 - Prensa</v>
          </cell>
        </row>
        <row r="1535">
          <cell r="D1535" t="str">
            <v>AR11CAZ615 - Prensa</v>
          </cell>
        </row>
        <row r="1536">
          <cell r="D1536" t="str">
            <v>AR40LA2615 - Prensa</v>
          </cell>
        </row>
        <row r="1537">
          <cell r="D1537" t="str">
            <v>AR41ACZ615 - Prensa</v>
          </cell>
        </row>
        <row r="1538">
          <cell r="D1538" t="str">
            <v>AR42AFZ615 - Prensa</v>
          </cell>
        </row>
        <row r="1539">
          <cell r="D1539" t="str">
            <v>AR43GCZ615 - Prensa</v>
          </cell>
        </row>
        <row r="1540">
          <cell r="D1540" t="str">
            <v>AR44GSZ615 - Prensa</v>
          </cell>
        </row>
        <row r="1541">
          <cell r="D1541" t="str">
            <v>BO10OGZ615 - Prensa</v>
          </cell>
        </row>
        <row r="1542">
          <cell r="D1542" t="str">
            <v>BO11CIZ615 - Prensa</v>
          </cell>
        </row>
        <row r="1543">
          <cell r="D1543" t="str">
            <v>BO11CNZ615 - Prensa</v>
          </cell>
        </row>
        <row r="1544">
          <cell r="D1544" t="str">
            <v>CL10CH1615 - Prensa</v>
          </cell>
        </row>
        <row r="1545">
          <cell r="D1545" t="str">
            <v>CL10CC1615 - Prensa</v>
          </cell>
        </row>
        <row r="1546">
          <cell r="D1546" t="str">
            <v>CL10CB1615 - Prensa</v>
          </cell>
        </row>
        <row r="1547">
          <cell r="D1547" t="str">
            <v>AR10CD1000 - Programación y operación gral. Distrito</v>
          </cell>
        </row>
        <row r="1548">
          <cell r="D1548" t="str">
            <v>AR10CD2000 - Programación y operación gral. Distrito</v>
          </cell>
        </row>
        <row r="1549">
          <cell r="D1549" t="str">
            <v>AR10CD3000 - Programación y operación gral. Distrito</v>
          </cell>
        </row>
        <row r="1550">
          <cell r="D1550" t="str">
            <v>AR10CD5000 - Programación y operación gral. Distrito</v>
          </cell>
        </row>
        <row r="1551">
          <cell r="D1551" t="str">
            <v>AR10CD7000 - Programación y operación gral. Distrito</v>
          </cell>
        </row>
        <row r="1552">
          <cell r="D1552" t="str">
            <v>AR10CD8000 - Programación y operación gral. Distrito</v>
          </cell>
        </row>
        <row r="1553">
          <cell r="D1553" t="str">
            <v>AR10CD9000 - Programación y operación gral. Distrito</v>
          </cell>
        </row>
        <row r="1554">
          <cell r="D1554" t="str">
            <v>AR10CDE000 - Programación y operación gral. Distrito</v>
          </cell>
        </row>
        <row r="1555">
          <cell r="D1555" t="str">
            <v>AR10CDP000 - Programación y operación gral. Distrito</v>
          </cell>
        </row>
        <row r="1556">
          <cell r="D1556" t="str">
            <v>AR10CDZ000 - Programación y operación gral. Distrito</v>
          </cell>
        </row>
        <row r="1557">
          <cell r="D1557" t="str">
            <v>AR10CK4000 - Programación y operación gral. Distrito</v>
          </cell>
        </row>
        <row r="1558">
          <cell r="D1558" t="str">
            <v>AR40LE1000 - Programación y operación gral. Distrito</v>
          </cell>
        </row>
        <row r="1559">
          <cell r="D1559" t="str">
            <v>AR40LE2000 - Programación y operación gral. Distrito</v>
          </cell>
        </row>
        <row r="1560">
          <cell r="D1560" t="str">
            <v>AR40LE2000 - Programación y operación gral. Distrito</v>
          </cell>
        </row>
        <row r="1561">
          <cell r="D1561" t="str">
            <v>AR10AE1000 - Programación y operación gral. Distrito</v>
          </cell>
        </row>
        <row r="1562">
          <cell r="D1562" t="str">
            <v>AR10AE2000 - Programación y operación gral. Distrito</v>
          </cell>
        </row>
        <row r="1563">
          <cell r="D1563" t="str">
            <v>AR10AE3000 - Programación y operación gral. Distrito</v>
          </cell>
        </row>
        <row r="1564">
          <cell r="D1564" t="str">
            <v>AR10AE4000 - Programación y operación gral. Distrito</v>
          </cell>
        </row>
        <row r="1565">
          <cell r="D1565" t="str">
            <v>AR10AE5000 - Programación y operación gral. Distrito</v>
          </cell>
        </row>
        <row r="1566">
          <cell r="D1566" t="str">
            <v>AR10FEZ000 - Programación y operación gral. Distrito</v>
          </cell>
        </row>
        <row r="1567">
          <cell r="D1567" t="str">
            <v>AR40LA1000 - Programación y operación gral. Distrito</v>
          </cell>
        </row>
        <row r="1568">
          <cell r="D1568" t="str">
            <v>AR40LA2000 - Programación y operación gral. Distrito</v>
          </cell>
        </row>
        <row r="1569">
          <cell r="D1569" t="str">
            <v>AR40LA2000 - Programación y operación gral. Distrito</v>
          </cell>
        </row>
        <row r="1570">
          <cell r="D1570" t="str">
            <v>AR41AC1000 - Programación y operación gral. Distrito</v>
          </cell>
        </row>
        <row r="1571">
          <cell r="D1571" t="str">
            <v>AR41AC2000 - Programación y operación gral. Distrito</v>
          </cell>
        </row>
        <row r="1572">
          <cell r="D1572" t="str">
            <v>AR41AC3000 - Programación y operación gral. Distrito</v>
          </cell>
        </row>
        <row r="1573">
          <cell r="D1573" t="str">
            <v>AR41AC4000 - Programación y operación gral. Distrito</v>
          </cell>
        </row>
        <row r="1574">
          <cell r="D1574" t="str">
            <v>AR41AC5000 - Programación y operación gral. Distrito</v>
          </cell>
        </row>
        <row r="1575">
          <cell r="D1575" t="str">
            <v>AR42AFZ000 - Programación y operación gral. Distrito</v>
          </cell>
        </row>
        <row r="1576">
          <cell r="D1576" t="str">
            <v>BO11CIZ000 - Programación y operación gral. Distrito</v>
          </cell>
        </row>
        <row r="1577">
          <cell r="D1577" t="str">
            <v>BO11CNZ000 - Programación y operación gral. Distrito</v>
          </cell>
        </row>
        <row r="1578">
          <cell r="D1578" t="str">
            <v>CL10CH1000 - Programación y operación gral. Distrito</v>
          </cell>
        </row>
        <row r="1579">
          <cell r="D1579" t="str">
            <v>CL10CC1000 - Programación y operación gral. Distrito</v>
          </cell>
        </row>
        <row r="1580">
          <cell r="D1580" t="str">
            <v>CL10CB1000 - Programación y operación gral. Distrito</v>
          </cell>
        </row>
        <row r="1581">
          <cell r="D1581" t="str">
            <v>AR10CDZ620 - Proyectos y Obras (GPI)</v>
          </cell>
        </row>
        <row r="1582">
          <cell r="D1582" t="str">
            <v>AR10CK4620 - Proyectos y Obras (GPI)</v>
          </cell>
        </row>
        <row r="1583">
          <cell r="D1583" t="str">
            <v>AR10CDZ625 - Recursos Humanos</v>
          </cell>
        </row>
        <row r="1584">
          <cell r="D1584" t="str">
            <v>AR10CK4625 - Recursos Humanos</v>
          </cell>
        </row>
        <row r="1585">
          <cell r="D1585" t="str">
            <v>AR10ANZ625 - Recursos Humanos</v>
          </cell>
        </row>
        <row r="1586">
          <cell r="D1586" t="str">
            <v>AR10SNZ625 - Recursos Humanos</v>
          </cell>
        </row>
        <row r="1587">
          <cell r="D1587" t="str">
            <v>AR104NZ625 - Recursos Humanos</v>
          </cell>
        </row>
        <row r="1588">
          <cell r="D1588" t="str">
            <v>AR106NZ625 - Recursos Humanos</v>
          </cell>
        </row>
        <row r="1589">
          <cell r="D1589" t="str">
            <v>AR10BNZ625 - Recursos Humanos</v>
          </cell>
        </row>
        <row r="1590">
          <cell r="D1590" t="str">
            <v>AR40LE2625 - Recursos Humanos</v>
          </cell>
        </row>
        <row r="1591">
          <cell r="D1591" t="str">
            <v>AR10AEZ625 - Recursos Humanos</v>
          </cell>
        </row>
        <row r="1592">
          <cell r="D1592" t="str">
            <v>AR10FEZ625 - Recursos Humanos</v>
          </cell>
        </row>
        <row r="1593">
          <cell r="D1593" t="str">
            <v>AR10CEZ625 - Recursos Humanos</v>
          </cell>
        </row>
        <row r="1594">
          <cell r="D1594" t="str">
            <v>AR10SEZ625 - Recursos Humanos</v>
          </cell>
        </row>
        <row r="1595">
          <cell r="D1595" t="str">
            <v>AR10BAZ625 - Recursos Humanos</v>
          </cell>
        </row>
        <row r="1596">
          <cell r="D1596" t="str">
            <v>AR11CAZ625 - Recursos Humanos</v>
          </cell>
        </row>
        <row r="1597">
          <cell r="D1597" t="str">
            <v>AR11CNZ625 - Recursos Humanos</v>
          </cell>
        </row>
        <row r="1598">
          <cell r="D1598" t="str">
            <v>AR11SAZ625 - Recursos Humanos</v>
          </cell>
        </row>
        <row r="1599">
          <cell r="D1599" t="str">
            <v>AR40LA2625 - Recursos Humanos</v>
          </cell>
        </row>
        <row r="1600">
          <cell r="D1600" t="str">
            <v>AR41ACZ625 - Recursos Humanos</v>
          </cell>
        </row>
        <row r="1601">
          <cell r="D1601" t="str">
            <v>AR42AFZ625 - Recursos Humanos</v>
          </cell>
        </row>
        <row r="1602">
          <cell r="D1602" t="str">
            <v>AR43GCZ625 - Recursos Humanos</v>
          </cell>
        </row>
        <row r="1603">
          <cell r="D1603" t="str">
            <v>AR44GSZ625 - Recursos Humanos</v>
          </cell>
        </row>
        <row r="1604">
          <cell r="D1604" t="str">
            <v>BO10OGZ625 - Recursos Humanos</v>
          </cell>
        </row>
        <row r="1605">
          <cell r="D1605" t="str">
            <v>BO11CIZ625 - Recursos Humanos</v>
          </cell>
        </row>
        <row r="1606">
          <cell r="D1606" t="str">
            <v>BO11CNZ625 - Recursos Humanos</v>
          </cell>
        </row>
        <row r="1607">
          <cell r="D1607" t="str">
            <v>CL10CH1625 - Recursos Humanos</v>
          </cell>
        </row>
        <row r="1608">
          <cell r="D1608" t="str">
            <v>CL10CC1625 - Recursos Humanos</v>
          </cell>
        </row>
        <row r="1609">
          <cell r="D1609" t="str">
            <v>CL10CB1625 - Recursos Humanos</v>
          </cell>
        </row>
        <row r="1610">
          <cell r="D1610" t="str">
            <v>AR10CDZ630 - Relaciones Laborales</v>
          </cell>
        </row>
        <row r="1611">
          <cell r="D1611" t="str">
            <v>AR10CK4630 - Relaciones Laborales</v>
          </cell>
        </row>
        <row r="1612">
          <cell r="D1612" t="str">
            <v>AR40LE2630 - Relaciones Laborales</v>
          </cell>
        </row>
        <row r="1613">
          <cell r="D1613" t="str">
            <v>AR10AEZ630 - Relaciones Laborales</v>
          </cell>
        </row>
        <row r="1614">
          <cell r="D1614" t="str">
            <v>AR10FEZ630 - Relaciones Laborales</v>
          </cell>
        </row>
        <row r="1615">
          <cell r="D1615" t="str">
            <v>AR10CEZ630 - Relaciones Laborales</v>
          </cell>
        </row>
        <row r="1616">
          <cell r="D1616" t="str">
            <v>AR10SEZ630 - Relaciones Laborales</v>
          </cell>
        </row>
        <row r="1617">
          <cell r="D1617" t="str">
            <v>AR10BAZ630 - Relaciones Laborales</v>
          </cell>
        </row>
        <row r="1618">
          <cell r="D1618" t="str">
            <v>AR11CAZ630 - Relaciones Laborales</v>
          </cell>
        </row>
        <row r="1619">
          <cell r="D1619" t="str">
            <v>AR40LA2630 - Relaciones Laborales</v>
          </cell>
        </row>
        <row r="1620">
          <cell r="D1620" t="str">
            <v>AR41ACZ630 - Relaciones Laborales</v>
          </cell>
        </row>
        <row r="1621">
          <cell r="D1621" t="str">
            <v>AR42AFZ630 - Relaciones Laborales</v>
          </cell>
        </row>
        <row r="1622">
          <cell r="D1622" t="str">
            <v>AR43GCZ630 - Relaciones Laborales</v>
          </cell>
        </row>
        <row r="1623">
          <cell r="D1623" t="str">
            <v>AR44GSZ630 - Relaciones Laborales</v>
          </cell>
        </row>
        <row r="1624">
          <cell r="D1624" t="str">
            <v>BO10OGZ630 - Relaciones Laborales</v>
          </cell>
        </row>
        <row r="1625">
          <cell r="D1625" t="str">
            <v>BO11CIZ630 - Relaciones Laborales</v>
          </cell>
        </row>
        <row r="1626">
          <cell r="D1626" t="str">
            <v>BO11CNZ630 - Relaciones Laborales</v>
          </cell>
        </row>
        <row r="1627">
          <cell r="D1627" t="str">
            <v>CL10CH1630 - Relaciones Laborales</v>
          </cell>
        </row>
        <row r="1628">
          <cell r="D1628" t="str">
            <v>CL10CC1630 - Relaciones Laborales</v>
          </cell>
        </row>
        <row r="1629">
          <cell r="D1629" t="str">
            <v>CL10CB1630 - Relaciones Laborales</v>
          </cell>
        </row>
        <row r="1630">
          <cell r="D1630" t="str">
            <v>AR10CD1800 - Remediación ambiental</v>
          </cell>
        </row>
        <row r="1631">
          <cell r="D1631" t="str">
            <v>AR10CD2800 - Remediación ambiental</v>
          </cell>
        </row>
        <row r="1632">
          <cell r="D1632" t="str">
            <v>AR10CD3800 - Remediación ambiental</v>
          </cell>
        </row>
        <row r="1633">
          <cell r="D1633" t="str">
            <v>AR10CD5800 - Remediación ambiental</v>
          </cell>
        </row>
        <row r="1634">
          <cell r="D1634" t="str">
            <v>AR10CD7800 - Remediación ambiental</v>
          </cell>
        </row>
        <row r="1635">
          <cell r="D1635" t="str">
            <v>AR10CD8800 - Remediación ambiental</v>
          </cell>
        </row>
        <row r="1636">
          <cell r="D1636" t="str">
            <v>AR10CD9800 - Remediación ambiental</v>
          </cell>
        </row>
        <row r="1637">
          <cell r="D1637" t="str">
            <v>AR10CDE800 - Remediación ambiental</v>
          </cell>
        </row>
        <row r="1638">
          <cell r="D1638" t="str">
            <v>AR10CDP800 - Remediación ambiental</v>
          </cell>
        </row>
        <row r="1639">
          <cell r="D1639" t="str">
            <v>AR10CDZ800 - Remediación ambiental</v>
          </cell>
        </row>
        <row r="1640">
          <cell r="D1640" t="str">
            <v>AR10CK4800 - Remediación ambiental</v>
          </cell>
        </row>
        <row r="1641">
          <cell r="D1641" t="str">
            <v>AR10ANZ800 - Remediación ambiental</v>
          </cell>
        </row>
        <row r="1642">
          <cell r="D1642" t="str">
            <v>AR10SNZ800 - Remediación ambiental</v>
          </cell>
        </row>
        <row r="1643">
          <cell r="D1643" t="str">
            <v>AR10SNZ800 - Remediación ambiental</v>
          </cell>
        </row>
        <row r="1644">
          <cell r="D1644" t="str">
            <v>AR106NZ800 - Remediación ambiental</v>
          </cell>
        </row>
        <row r="1645">
          <cell r="D1645" t="str">
            <v>AR10BNZ800 - Remediación ambiental</v>
          </cell>
        </row>
        <row r="1646">
          <cell r="D1646" t="str">
            <v>AR40LE1800 - Remediación ambiental</v>
          </cell>
        </row>
        <row r="1647">
          <cell r="D1647" t="str">
            <v>AR40LE2800 - Remediación ambiental</v>
          </cell>
        </row>
        <row r="1648">
          <cell r="D1648" t="str">
            <v>AR40LE2800 - Remediación ambiental</v>
          </cell>
        </row>
        <row r="1649">
          <cell r="D1649" t="str">
            <v>AR10AE1800 - Remediación ambiental</v>
          </cell>
        </row>
        <row r="1650">
          <cell r="D1650" t="str">
            <v>AR10AE2800 - Remediación ambiental</v>
          </cell>
        </row>
        <row r="1651">
          <cell r="D1651" t="str">
            <v>AR10AE3800 - Remediación ambiental</v>
          </cell>
        </row>
        <row r="1652">
          <cell r="D1652" t="str">
            <v>AR10AE4800 - Remediación ambiental</v>
          </cell>
        </row>
        <row r="1653">
          <cell r="D1653" t="str">
            <v>AR10AE6800 - Remediación ambiental</v>
          </cell>
        </row>
        <row r="1654">
          <cell r="D1654" t="str">
            <v>AR10AE7800 - Remediación ambiental</v>
          </cell>
        </row>
        <row r="1655">
          <cell r="D1655" t="str">
            <v>AR10AE5800 - Remediación ambiental</v>
          </cell>
        </row>
        <row r="1656">
          <cell r="D1656" t="str">
            <v>AR10AEZ800 - Remediación ambiental</v>
          </cell>
        </row>
        <row r="1657">
          <cell r="D1657" t="str">
            <v>AR10CEZ800 - Remediación ambiental</v>
          </cell>
        </row>
        <row r="1658">
          <cell r="D1658" t="str">
            <v>AR10SEZ800 - Remediación ambiental</v>
          </cell>
        </row>
        <row r="1659">
          <cell r="D1659" t="str">
            <v>AR11CNZ800 - Remediación ambiental</v>
          </cell>
        </row>
        <row r="1660">
          <cell r="D1660" t="str">
            <v>AR11SAZ800 - Remediación ambiental</v>
          </cell>
        </row>
        <row r="1661">
          <cell r="D1661" t="str">
            <v>AR13BSZ800 - Remediación ambiental</v>
          </cell>
        </row>
        <row r="1662">
          <cell r="D1662" t="str">
            <v>AR40LA1800 - Remediación ambiental</v>
          </cell>
        </row>
        <row r="1663">
          <cell r="D1663" t="str">
            <v>AR40LA2800 - Remediación ambiental</v>
          </cell>
        </row>
        <row r="1664">
          <cell r="D1664" t="str">
            <v>AR40LA2800 - Remediación ambiental</v>
          </cell>
        </row>
        <row r="1665">
          <cell r="D1665" t="str">
            <v>AR41AC1800 - Remediación ambiental</v>
          </cell>
        </row>
        <row r="1666">
          <cell r="D1666" t="str">
            <v>AR41AC2800 - Remediación ambiental</v>
          </cell>
        </row>
        <row r="1667">
          <cell r="D1667" t="str">
            <v>AR41AC3800 - Remediación ambiental</v>
          </cell>
        </row>
        <row r="1668">
          <cell r="D1668" t="str">
            <v>AR41AC4800 - Remediación ambiental</v>
          </cell>
        </row>
        <row r="1669">
          <cell r="D1669" t="str">
            <v>AR41AC6800 - Remediación ambiental</v>
          </cell>
        </row>
        <row r="1670">
          <cell r="D1670" t="str">
            <v>AR41AC7800 - Remediación ambiental</v>
          </cell>
        </row>
        <row r="1671">
          <cell r="D1671" t="str">
            <v>AR41AC5800 - Remediación ambiental</v>
          </cell>
        </row>
        <row r="1672">
          <cell r="D1672" t="str">
            <v>AR41ACZ800 - Remediación ambiental</v>
          </cell>
        </row>
        <row r="1673">
          <cell r="D1673" t="str">
            <v>AR43GCZ800 - Remediación ambiental</v>
          </cell>
        </row>
        <row r="1674">
          <cell r="D1674" t="str">
            <v>AR44GSZ800 - Remediación ambiental</v>
          </cell>
        </row>
        <row r="1675">
          <cell r="D1675" t="str">
            <v>BO11CIZ800 - Remediación ambiental</v>
          </cell>
        </row>
        <row r="1676">
          <cell r="D1676" t="str">
            <v>BO11CNZ800 - Remediación ambiental</v>
          </cell>
        </row>
        <row r="1677">
          <cell r="D1677" t="str">
            <v>CL10CH1800 - Remediación ambiental</v>
          </cell>
        </row>
        <row r="1678">
          <cell r="D1678" t="str">
            <v>CL10CC1800 - Remediación ambiental</v>
          </cell>
        </row>
        <row r="1679">
          <cell r="D1679" t="str">
            <v>CL10CB1800 - Remediación ambiental</v>
          </cell>
        </row>
        <row r="1680">
          <cell r="D1680" t="str">
            <v>AR10CD1120 - Servicios a pozos inyectores</v>
          </cell>
        </row>
        <row r="1681">
          <cell r="D1681" t="str">
            <v>AR10CD2120 - Servicios a pozos inyectores</v>
          </cell>
        </row>
        <row r="1682">
          <cell r="D1682" t="str">
            <v>AR10CD3120 - Servicios a pozos inyectores</v>
          </cell>
        </row>
        <row r="1683">
          <cell r="D1683" t="str">
            <v>AR10CD5120 - Servicios a pozos inyectores</v>
          </cell>
        </row>
        <row r="1684">
          <cell r="D1684" t="str">
            <v>AR10CD7120 - Servicios a pozos inyectores</v>
          </cell>
        </row>
        <row r="1685">
          <cell r="D1685" t="str">
            <v>AR10CD8120 - Servicios a pozos inyectores</v>
          </cell>
        </row>
        <row r="1686">
          <cell r="D1686" t="str">
            <v>AR10CD9120 - Servicios a pozos inyectores</v>
          </cell>
        </row>
        <row r="1687">
          <cell r="D1687" t="str">
            <v>AR10CK4120 - Servicios a pozos inyectores</v>
          </cell>
        </row>
        <row r="1688">
          <cell r="D1688" t="str">
            <v>AR10ANZ120 - Servicios a pozos inyectores</v>
          </cell>
        </row>
        <row r="1689">
          <cell r="D1689" t="str">
            <v>AR10SNZ120 - Servicios a pozos inyectores</v>
          </cell>
        </row>
        <row r="1690">
          <cell r="D1690" t="str">
            <v>AR104NZ120 - Servicios a pozos inyectores</v>
          </cell>
        </row>
        <row r="1691">
          <cell r="D1691" t="str">
            <v>AR106NZ120 - Servicios a pozos inyectores</v>
          </cell>
        </row>
        <row r="1692">
          <cell r="D1692" t="str">
            <v>AR10BNZ120 - Servicios a pozos inyectores</v>
          </cell>
        </row>
        <row r="1693">
          <cell r="D1693" t="str">
            <v>AR40LE1120 - Servicios a pozos inyectores</v>
          </cell>
        </row>
        <row r="1694">
          <cell r="D1694" t="str">
            <v>AR40LE2120 - Servicios a pozos inyectores</v>
          </cell>
        </row>
        <row r="1695">
          <cell r="D1695" t="str">
            <v>AR10AE1120 - Servicios a pozos inyectores</v>
          </cell>
        </row>
        <row r="1696">
          <cell r="D1696" t="str">
            <v>AR10AE2120 - Servicios a pozos inyectores</v>
          </cell>
        </row>
        <row r="1697">
          <cell r="D1697" t="str">
            <v>AR10AE3120 - Servicios a pozos inyectores</v>
          </cell>
        </row>
        <row r="1698">
          <cell r="D1698" t="str">
            <v>AR10AE4120 - Servicios a pozos inyectores</v>
          </cell>
        </row>
        <row r="1699">
          <cell r="D1699" t="str">
            <v>AR10AE5120 - Servicios a pozos inyectores</v>
          </cell>
        </row>
        <row r="1700">
          <cell r="D1700" t="str">
            <v>AR10FEZ120 - Servicios a pozos inyectores</v>
          </cell>
        </row>
        <row r="1701">
          <cell r="D1701" t="str">
            <v>AR11CNZ120 - Servicios a pozos inyectores</v>
          </cell>
        </row>
        <row r="1702">
          <cell r="D1702" t="str">
            <v>AR40LA1120 - Servicios a pozos inyectores</v>
          </cell>
        </row>
        <row r="1703">
          <cell r="D1703" t="str">
            <v>AR40LA2120 - Servicios a pozos inyectores</v>
          </cell>
        </row>
        <row r="1704">
          <cell r="D1704" t="str">
            <v>AR41AC1120 - Servicios a pozos inyectores</v>
          </cell>
        </row>
        <row r="1705">
          <cell r="D1705" t="str">
            <v>AR41AC2120 - Servicios a pozos inyectores</v>
          </cell>
        </row>
        <row r="1706">
          <cell r="D1706" t="str">
            <v>AR41AC3120 - Servicios a pozos inyectores</v>
          </cell>
        </row>
        <row r="1707">
          <cell r="D1707" t="str">
            <v>AR41AC4120 - Servicios a pozos inyectores</v>
          </cell>
        </row>
        <row r="1708">
          <cell r="D1708" t="str">
            <v>AR41AC5120 - Servicios a pozos inyectores</v>
          </cell>
        </row>
        <row r="1709">
          <cell r="D1709" t="str">
            <v>AR42AFZ120 - Servicios a pozos inyectores</v>
          </cell>
        </row>
        <row r="1710">
          <cell r="D1710" t="str">
            <v>BO11CIZ120 - Servicios a pozos inyectores</v>
          </cell>
        </row>
        <row r="1711">
          <cell r="D1711" t="str">
            <v>BO11CNZ120 - Servicios a pozos inyectores</v>
          </cell>
        </row>
        <row r="1712">
          <cell r="D1712" t="str">
            <v>CL10CH1120 - Servicios a pozos inyectores</v>
          </cell>
        </row>
        <row r="1713">
          <cell r="D1713" t="str">
            <v>CL10CC1120 - Servicios a pozos inyectores</v>
          </cell>
        </row>
        <row r="1714">
          <cell r="D1714" t="str">
            <v>CL10CB1120 - Servicios a pozos inyectores</v>
          </cell>
        </row>
        <row r="1715">
          <cell r="D1715" t="str">
            <v>AR10CD1110 - Servicios a pozos productores</v>
          </cell>
        </row>
        <row r="1716">
          <cell r="D1716" t="str">
            <v>AR10CD2110 - Servicios a pozos productores</v>
          </cell>
        </row>
        <row r="1717">
          <cell r="D1717" t="str">
            <v>AR10CD3110 - Servicios a pozos productores</v>
          </cell>
        </row>
        <row r="1718">
          <cell r="D1718" t="str">
            <v>AR10CD5110 - Servicios a pozos productores</v>
          </cell>
        </row>
        <row r="1719">
          <cell r="D1719" t="str">
            <v>AR10CD7110 - Servicios a pozos productores</v>
          </cell>
        </row>
        <row r="1720">
          <cell r="D1720" t="str">
            <v>AR10CD8110 - Servicios a pozos productores</v>
          </cell>
        </row>
        <row r="1721">
          <cell r="D1721" t="str">
            <v>AR10CD9110 - Servicios a pozos productores</v>
          </cell>
        </row>
        <row r="1722">
          <cell r="D1722" t="str">
            <v>AR10CK4110 - Servicios a pozos productores</v>
          </cell>
        </row>
        <row r="1723">
          <cell r="D1723" t="str">
            <v>AR10ANZ110 - Servicios a pozos productores</v>
          </cell>
        </row>
        <row r="1724">
          <cell r="D1724" t="str">
            <v>AR10SNZ110 - Servicios a pozos productores</v>
          </cell>
        </row>
        <row r="1725">
          <cell r="D1725" t="str">
            <v>AR104NZ110 - Servicios a pozos productores</v>
          </cell>
        </row>
        <row r="1726">
          <cell r="D1726" t="str">
            <v>AR106NZ110 - Servicios a pozos productores</v>
          </cell>
        </row>
        <row r="1727">
          <cell r="D1727" t="str">
            <v>AR10BNZ110 - Servicios a pozos productores</v>
          </cell>
        </row>
        <row r="1728">
          <cell r="D1728" t="str">
            <v>AR40LE1110 - Servicios a pozos productores</v>
          </cell>
        </row>
        <row r="1729">
          <cell r="D1729" t="str">
            <v>AR40LE2110 - Servicios a pozos productores</v>
          </cell>
        </row>
        <row r="1730">
          <cell r="D1730" t="str">
            <v>AR10AE1110 - Servicios a pozos productores</v>
          </cell>
        </row>
        <row r="1731">
          <cell r="D1731" t="str">
            <v>AR10AE2110 - Servicios a pozos productores</v>
          </cell>
        </row>
        <row r="1732">
          <cell r="D1732" t="str">
            <v>AR10AE3110 - Servicios a pozos productores</v>
          </cell>
        </row>
        <row r="1733">
          <cell r="D1733" t="str">
            <v>AR10AE4110 - Servicios a pozos productores</v>
          </cell>
        </row>
        <row r="1734">
          <cell r="D1734" t="str">
            <v>AR10AE5110 - Servicios a pozos productores</v>
          </cell>
        </row>
        <row r="1735">
          <cell r="D1735" t="str">
            <v>AR10FEZ110 - Servicios a pozos productores</v>
          </cell>
        </row>
        <row r="1736">
          <cell r="D1736" t="str">
            <v>AR11CNZ110 - Servicios a pozos productores</v>
          </cell>
        </row>
        <row r="1737">
          <cell r="D1737" t="str">
            <v>AR40LA1110 - Servicios a pozos productores</v>
          </cell>
        </row>
        <row r="1738">
          <cell r="D1738" t="str">
            <v>AR40LA2110 - Servicios a pozos productores</v>
          </cell>
        </row>
        <row r="1739">
          <cell r="D1739" t="str">
            <v>AR41AC1110 - Servicios a pozos productores</v>
          </cell>
        </row>
        <row r="1740">
          <cell r="D1740" t="str">
            <v>AR41AC2110 - Servicios a pozos productores</v>
          </cell>
        </row>
        <row r="1741">
          <cell r="D1741" t="str">
            <v>AR41AC3110 - Servicios a pozos productores</v>
          </cell>
        </row>
        <row r="1742">
          <cell r="D1742" t="str">
            <v>AR41AC4110 - Servicios a pozos productores</v>
          </cell>
        </row>
        <row r="1743">
          <cell r="D1743" t="str">
            <v>AR41AC5110 - Servicios a pozos productores</v>
          </cell>
        </row>
        <row r="1744">
          <cell r="D1744" t="str">
            <v>AR42AFZ110 - Servicios a pozos productores</v>
          </cell>
        </row>
        <row r="1745">
          <cell r="D1745" t="str">
            <v>BO11CIZ110 - Servicios a pozos productores</v>
          </cell>
        </row>
        <row r="1746">
          <cell r="D1746" t="str">
            <v>BO11CNZ110 - Servicios a pozos productores</v>
          </cell>
        </row>
        <row r="1747">
          <cell r="D1747" t="str">
            <v>CL10CH1110 - Servicios a pozos productores</v>
          </cell>
        </row>
        <row r="1748">
          <cell r="D1748" t="str">
            <v>CL10CC1110 - Servicios a pozos productores</v>
          </cell>
        </row>
        <row r="1749">
          <cell r="D1749" t="str">
            <v>CL10CB1110 - Servicios a pozos productores</v>
          </cell>
        </row>
        <row r="1750">
          <cell r="D1750" t="str">
            <v>AR10CDZ650 - Servicios De Pozos</v>
          </cell>
        </row>
        <row r="1751">
          <cell r="D1751" t="str">
            <v>AR10CK4650 - Servicios De Pozos</v>
          </cell>
        </row>
        <row r="1752">
          <cell r="D1752" t="str">
            <v>AR10CD1410 - Servicios logísticos</v>
          </cell>
        </row>
        <row r="1753">
          <cell r="D1753" t="str">
            <v>AR10CD2410 - Servicios logísticos</v>
          </cell>
        </row>
        <row r="1754">
          <cell r="D1754" t="str">
            <v>AR10CD3410 - Servicios logísticos</v>
          </cell>
        </row>
        <row r="1755">
          <cell r="D1755" t="str">
            <v>AR10CD5410 - Servicios logísticos</v>
          </cell>
        </row>
        <row r="1756">
          <cell r="D1756" t="str">
            <v>AR10CD7410 - Servicios logísticos</v>
          </cell>
        </row>
        <row r="1757">
          <cell r="D1757" t="str">
            <v>AR10CD8410 - Servicios logísticos</v>
          </cell>
        </row>
        <row r="1758">
          <cell r="D1758" t="str">
            <v>AR10CD9410 - Servicios logísticos</v>
          </cell>
        </row>
        <row r="1759">
          <cell r="D1759" t="str">
            <v>AR10CDE410 - Servicios logísticos</v>
          </cell>
        </row>
        <row r="1760">
          <cell r="D1760" t="str">
            <v>AR10CDP410 - Servicios logísticos</v>
          </cell>
        </row>
        <row r="1761">
          <cell r="D1761" t="str">
            <v>AR10CDZ410 - Servicios logísticos</v>
          </cell>
        </row>
        <row r="1762">
          <cell r="D1762" t="str">
            <v>AR10CK4410 - Servicios logísticos</v>
          </cell>
        </row>
        <row r="1763">
          <cell r="D1763" t="str">
            <v>AR10ANZ410 - Servicios logísticos</v>
          </cell>
        </row>
        <row r="1764">
          <cell r="D1764" t="str">
            <v>AR10SNZ410 - Servicios logísticos</v>
          </cell>
        </row>
        <row r="1765">
          <cell r="D1765" t="str">
            <v>AR104NZ410 - Servicios logísticos</v>
          </cell>
        </row>
        <row r="1766">
          <cell r="D1766" t="str">
            <v>AR106NZ410 - Servicios logísticos</v>
          </cell>
        </row>
        <row r="1767">
          <cell r="D1767" t="str">
            <v>AR10BNZ410 - Servicios logísticos</v>
          </cell>
        </row>
        <row r="1768">
          <cell r="D1768" t="str">
            <v>AR40LE1410 - Servicios logísticos</v>
          </cell>
        </row>
        <row r="1769">
          <cell r="D1769" t="str">
            <v>AR40LE2410 - Servicios logísticos</v>
          </cell>
        </row>
        <row r="1770">
          <cell r="D1770" t="str">
            <v>AR40LE2410 - Servicios logísticos</v>
          </cell>
        </row>
        <row r="1771">
          <cell r="D1771" t="str">
            <v>AR10AE1410 - Servicios logísticos</v>
          </cell>
        </row>
        <row r="1772">
          <cell r="D1772" t="str">
            <v>AR10AE2410 - Servicios logísticos</v>
          </cell>
        </row>
        <row r="1773">
          <cell r="D1773" t="str">
            <v>AR10AE3410 - Servicios logísticos</v>
          </cell>
        </row>
        <row r="1774">
          <cell r="D1774" t="str">
            <v>AR10AE4410 - Servicios logísticos</v>
          </cell>
        </row>
        <row r="1775">
          <cell r="D1775" t="str">
            <v>AR10AE6410 - Servicios logísticos</v>
          </cell>
        </row>
        <row r="1776">
          <cell r="D1776" t="str">
            <v>AR10AE7410 - Servicios logísticos</v>
          </cell>
        </row>
        <row r="1777">
          <cell r="D1777" t="str">
            <v>AR10AE5410 - Servicios logísticos</v>
          </cell>
        </row>
        <row r="1778">
          <cell r="D1778" t="str">
            <v>AR10AEZ410 - Servicios logísticos</v>
          </cell>
        </row>
        <row r="1779">
          <cell r="D1779" t="str">
            <v>AR10FEZ410 - Servicios logísticos</v>
          </cell>
        </row>
        <row r="1780">
          <cell r="D1780" t="str">
            <v>AR11CNZ410 - Servicios logísticos</v>
          </cell>
        </row>
        <row r="1781">
          <cell r="D1781" t="str">
            <v>AR40LA1410 - Servicios logísticos</v>
          </cell>
        </row>
        <row r="1782">
          <cell r="D1782" t="str">
            <v>AR40LA2410 - Servicios logísticos</v>
          </cell>
        </row>
        <row r="1783">
          <cell r="D1783" t="str">
            <v>AR40LA2410 - Servicios logísticos</v>
          </cell>
        </row>
        <row r="1784">
          <cell r="D1784" t="str">
            <v>AR41AC1410 - Servicios logísticos</v>
          </cell>
        </row>
        <row r="1785">
          <cell r="D1785" t="str">
            <v>AR41AC2410 - Servicios logísticos</v>
          </cell>
        </row>
        <row r="1786">
          <cell r="D1786" t="str">
            <v>AR41AC3410 - Servicios logísticos</v>
          </cell>
        </row>
        <row r="1787">
          <cell r="D1787" t="str">
            <v>AR41AC4410 - Servicios logísticos</v>
          </cell>
        </row>
        <row r="1788">
          <cell r="D1788" t="str">
            <v>AR41AC6410 - Servicios logísticos</v>
          </cell>
        </row>
        <row r="1789">
          <cell r="D1789" t="str">
            <v>AR41AC7410 - Servicios logísticos</v>
          </cell>
        </row>
        <row r="1790">
          <cell r="D1790" t="str">
            <v>AR41AC5410 - Servicios logísticos</v>
          </cell>
        </row>
        <row r="1791">
          <cell r="D1791" t="str">
            <v>AR41ACZ410 - Servicios logísticos</v>
          </cell>
        </row>
        <row r="1792">
          <cell r="D1792" t="str">
            <v>AR42AFZ410 - Servicios logísticos</v>
          </cell>
        </row>
        <row r="1793">
          <cell r="D1793" t="str">
            <v>BO11CIZ410 - Servicios logísticos</v>
          </cell>
        </row>
        <row r="1794">
          <cell r="D1794" t="str">
            <v>BO11CNZ410 - Servicios logísticos</v>
          </cell>
        </row>
        <row r="1795">
          <cell r="D1795" t="str">
            <v>CL10CH1410 - Servicios logísticos</v>
          </cell>
        </row>
        <row r="1796">
          <cell r="D1796" t="str">
            <v>CL10CC1410 - Servicios logísticos</v>
          </cell>
        </row>
        <row r="1797">
          <cell r="D1797" t="str">
            <v>CL10CB1410 - Servicios logísticos</v>
          </cell>
        </row>
        <row r="1798">
          <cell r="D1798" t="str">
            <v>AR10APZ655 - Telecomunicaciones</v>
          </cell>
        </row>
        <row r="1799">
          <cell r="D1799" t="str">
            <v>AR10SRZ655 - Telecomunicaciones</v>
          </cell>
        </row>
        <row r="1800">
          <cell r="D1800" t="str">
            <v>AR1040Z655 - Telecomunicaciones</v>
          </cell>
        </row>
        <row r="1801">
          <cell r="D1801" t="str">
            <v>AR1046Z655 - Telecomunicaciones</v>
          </cell>
        </row>
        <row r="1802">
          <cell r="D1802" t="str">
            <v>AR10BCZ655 - Telecomunicaciones</v>
          </cell>
        </row>
        <row r="1803">
          <cell r="D1803" t="str">
            <v>AR10CDZ655 - Telecomunicaciones</v>
          </cell>
        </row>
        <row r="1804">
          <cell r="D1804" t="str">
            <v>AR10CK4655 - Telecomunicaciones</v>
          </cell>
        </row>
        <row r="1805">
          <cell r="D1805" t="str">
            <v>AR40LE2655 - Telecomunicaciones</v>
          </cell>
        </row>
        <row r="1806">
          <cell r="D1806" t="str">
            <v>AR10AEZ655 - Telecomunicaciones</v>
          </cell>
        </row>
        <row r="1807">
          <cell r="D1807" t="str">
            <v>AR10FEZ655 - Telecomunicaciones</v>
          </cell>
        </row>
        <row r="1808">
          <cell r="D1808" t="str">
            <v>AR10CEZ655 - Telecomunicaciones</v>
          </cell>
        </row>
        <row r="1809">
          <cell r="D1809" t="str">
            <v>AR10SEZ655 - Telecomunicaciones</v>
          </cell>
        </row>
        <row r="1810">
          <cell r="D1810" t="str">
            <v>AR10BAZ655 - Telecomunicaciones</v>
          </cell>
        </row>
        <row r="1811">
          <cell r="D1811" t="str">
            <v>AR11CAZ655 - Telecomunicaciones</v>
          </cell>
        </row>
        <row r="1812">
          <cell r="D1812" t="str">
            <v>AR40LA2655 - Telecomunicaciones</v>
          </cell>
        </row>
        <row r="1813">
          <cell r="D1813" t="str">
            <v>AR41ACZ655 - Telecomunicaciones</v>
          </cell>
        </row>
        <row r="1814">
          <cell r="D1814" t="str">
            <v>AR42AFZ655 - Telecomunicaciones</v>
          </cell>
        </row>
        <row r="1815">
          <cell r="D1815" t="str">
            <v>AR43GCZ655 - Telecomunicaciones</v>
          </cell>
        </row>
        <row r="1816">
          <cell r="D1816" t="str">
            <v>AR44GSZ655 - Telecomunicaciones</v>
          </cell>
        </row>
        <row r="1817">
          <cell r="D1817" t="str">
            <v>BO10OGZ655 - Telecomunicaciones</v>
          </cell>
        </row>
        <row r="1818">
          <cell r="D1818" t="str">
            <v>BO11CIZ655 - Telecomunicaciones</v>
          </cell>
        </row>
        <row r="1819">
          <cell r="D1819" t="str">
            <v>BO11CNZ655 - Telecomunicaciones</v>
          </cell>
        </row>
        <row r="1820">
          <cell r="D1820" t="str">
            <v>CL10CH1655 - Telecomunicaciones</v>
          </cell>
        </row>
        <row r="1821">
          <cell r="D1821" t="str">
            <v>CL10CC1655 - Telecomunicaciones</v>
          </cell>
        </row>
        <row r="1822">
          <cell r="D1822" t="str">
            <v>CL10CB1655 - Telecomunicaciones</v>
          </cell>
        </row>
        <row r="1823">
          <cell r="D1823" t="str">
            <v>AR40LE2670 - VP de Operaciones de Gas</v>
          </cell>
        </row>
        <row r="1824">
          <cell r="D1824" t="str">
            <v>AR10AEZ670 - VP de Operaciones de Gas</v>
          </cell>
        </row>
        <row r="1825">
          <cell r="D1825" t="str">
            <v>AR10FEZ670 - VP de Operaciones de Gas</v>
          </cell>
        </row>
        <row r="1826">
          <cell r="D1826" t="str">
            <v>AR10CEZ670 - VP de Operaciones de Gas</v>
          </cell>
        </row>
        <row r="1827">
          <cell r="D1827" t="str">
            <v>AR10SEZ670 - VP de Operaciones de Gas</v>
          </cell>
        </row>
        <row r="1828">
          <cell r="D1828" t="str">
            <v>AR10BAZ670 - VP de Operaciones de Gas</v>
          </cell>
        </row>
        <row r="1829">
          <cell r="D1829" t="str">
            <v>AR11CAZ670 - VP de Operaciones de Gas</v>
          </cell>
        </row>
        <row r="1830">
          <cell r="D1830" t="str">
            <v>AR40LA2670 - VP de Operaciones de Gas</v>
          </cell>
        </row>
        <row r="1831">
          <cell r="D1831" t="str">
            <v>AR41ACZ670 - VP de Operaciones de Gas</v>
          </cell>
        </row>
        <row r="1832">
          <cell r="D1832" t="str">
            <v>AR42AFZ670 - VP de Operaciones de Gas</v>
          </cell>
        </row>
        <row r="1833">
          <cell r="D1833" t="str">
            <v>AR43GCZ670 - VP de Operaciones de Gas</v>
          </cell>
        </row>
        <row r="1834">
          <cell r="D1834" t="str">
            <v>AR44GSZ670 - VP de Operaciones de Gas</v>
          </cell>
        </row>
        <row r="1835">
          <cell r="D1835" t="str">
            <v>BO10OGZ670 - VP de Operaciones de Gas</v>
          </cell>
        </row>
        <row r="1836">
          <cell r="D1836" t="str">
            <v>BO11CIZ670 - VP de Operaciones de Gas</v>
          </cell>
        </row>
        <row r="1837">
          <cell r="D1837" t="str">
            <v>BO11CNZ670 - VP de Operaciones de Gas</v>
          </cell>
        </row>
        <row r="1838">
          <cell r="D1838" t="str">
            <v>CL10CH1670 - VP de Operaciones de Gas</v>
          </cell>
        </row>
        <row r="1839">
          <cell r="D1839" t="str">
            <v>CL10CC1670 - VP de Operaciones de Gas</v>
          </cell>
        </row>
        <row r="1840">
          <cell r="D1840" t="str">
            <v>CL10CB1670 - VP de Operaciones de Gas</v>
          </cell>
        </row>
        <row r="1841">
          <cell r="D1841" t="str">
            <v>AR10BAZ680 - VP desarrollo de Negocios</v>
          </cell>
        </row>
        <row r="1842">
          <cell r="D1842" t="str">
            <v>AR10BAZ745 - VP Op. Offshore</v>
          </cell>
        </row>
      </sheetData>
      <sheetData sheetId="8"/>
      <sheetData sheetId="9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"/>
      <sheetName val="CHART"/>
      <sheetName val="WO 1"/>
      <sheetName val="WO 2"/>
      <sheetName val="TI 1"/>
      <sheetName val="Datos"/>
      <sheetName val="Production"/>
      <sheetName val="Planilla"/>
      <sheetName val="Output"/>
      <sheetName val="Sens"/>
      <sheetName val="Instructivo"/>
    </sheetNames>
    <sheetDataSet>
      <sheetData sheetId="0" refreshError="1"/>
      <sheetData sheetId="1" refreshError="1"/>
      <sheetData sheetId="2" refreshError="1">
        <row r="53">
          <cell r="Q53">
            <v>2.9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G8">
            <v>59.900348735632186</v>
          </cell>
          <cell r="BH8">
            <v>9.9999999999999995E-7</v>
          </cell>
        </row>
        <row r="9">
          <cell r="B9">
            <v>1</v>
          </cell>
          <cell r="C9">
            <v>12</v>
          </cell>
          <cell r="BG9">
            <v>0</v>
          </cell>
          <cell r="BH9">
            <v>0</v>
          </cell>
          <cell r="BI9">
            <v>0</v>
          </cell>
          <cell r="BJ9">
            <v>1.3541754761615554</v>
          </cell>
          <cell r="BK9">
            <v>0</v>
          </cell>
          <cell r="BL9">
            <v>0</v>
          </cell>
          <cell r="BM9">
            <v>0</v>
          </cell>
        </row>
        <row r="10">
          <cell r="B10">
            <v>2</v>
          </cell>
          <cell r="C10">
            <v>12</v>
          </cell>
          <cell r="BG10">
            <v>0</v>
          </cell>
          <cell r="BH10">
            <v>0</v>
          </cell>
          <cell r="BI10">
            <v>0</v>
          </cell>
          <cell r="BJ10">
            <v>1.0210576139694219</v>
          </cell>
          <cell r="BK10">
            <v>0</v>
          </cell>
          <cell r="BL10">
            <v>0</v>
          </cell>
          <cell r="BM10">
            <v>0</v>
          </cell>
        </row>
        <row r="11">
          <cell r="B11">
            <v>3</v>
          </cell>
          <cell r="C11">
            <v>12</v>
          </cell>
          <cell r="BG11">
            <v>0</v>
          </cell>
          <cell r="BH11">
            <v>0</v>
          </cell>
          <cell r="BI11">
            <v>0</v>
          </cell>
          <cell r="BJ11">
            <v>0.80124098557855672</v>
          </cell>
          <cell r="BK11">
            <v>0</v>
          </cell>
          <cell r="BL11">
            <v>0</v>
          </cell>
          <cell r="BM11">
            <v>0</v>
          </cell>
        </row>
        <row r="12">
          <cell r="B12">
            <v>4</v>
          </cell>
          <cell r="C12">
            <v>12</v>
          </cell>
          <cell r="BG12">
            <v>0</v>
          </cell>
          <cell r="BH12">
            <v>0</v>
          </cell>
          <cell r="BI12">
            <v>0</v>
          </cell>
          <cell r="BJ12">
            <v>0.62874720112524696</v>
          </cell>
          <cell r="BK12">
            <v>0</v>
          </cell>
          <cell r="BL12">
            <v>0</v>
          </cell>
          <cell r="BM12">
            <v>0</v>
          </cell>
        </row>
        <row r="13">
          <cell r="B13">
            <v>5</v>
          </cell>
          <cell r="C13">
            <v>12</v>
          </cell>
          <cell r="BG13">
            <v>0</v>
          </cell>
          <cell r="BH13">
            <v>0</v>
          </cell>
          <cell r="BI13">
            <v>0</v>
          </cell>
          <cell r="BJ13">
            <v>0.49338844372442914</v>
          </cell>
          <cell r="BK13">
            <v>0</v>
          </cell>
          <cell r="BL13">
            <v>0</v>
          </cell>
          <cell r="BM13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RESUMEN INV EXPLORA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Budget 2000 Vs. Fct 8+4 "/>
      <sheetName val="RESUMEN PROD"/>
      <sheetName val="PROD TOTAL"/>
      <sheetName val="PROD DIA Y MES"/>
      <sheetName val="PRECIOS GAS"/>
      <sheetName val="PRECIOS OIL"/>
      <sheetName val="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N1" t="str">
            <v>U$S 000</v>
          </cell>
        </row>
        <row r="2">
          <cell r="A2" t="str">
            <v>INVESTMENT AND DEVELOPMENT PLAN YEAR 2000</v>
          </cell>
        </row>
        <row r="3">
          <cell r="A3" t="str">
            <v>NEUQUEN OFFICE - BUDGET 2000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B14">
            <v>0</v>
          </cell>
          <cell r="C14">
            <v>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500</v>
          </cell>
        </row>
        <row r="15">
          <cell r="A15" t="str">
            <v xml:space="preserve">        Neuquén Base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N15">
            <v>500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Gasoline Line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19">
          <cell r="A19" t="str">
            <v xml:space="preserve">        Deferred</v>
          </cell>
          <cell r="N19">
            <v>0</v>
          </cell>
        </row>
        <row r="21">
          <cell r="A21" t="str">
            <v>Gas Project</v>
          </cell>
          <cell r="N21">
            <v>0</v>
          </cell>
        </row>
        <row r="23">
          <cell r="A23" t="str">
            <v>Gas Lift / Plunger Lift</v>
          </cell>
          <cell r="N23">
            <v>0</v>
          </cell>
        </row>
        <row r="24">
          <cell r="N24">
            <v>0</v>
          </cell>
        </row>
        <row r="26">
          <cell r="A26" t="str">
            <v>Vehicles</v>
          </cell>
          <cell r="D26">
            <v>36</v>
          </cell>
          <cell r="N26">
            <v>36</v>
          </cell>
        </row>
        <row r="27">
          <cell r="D27">
            <v>2</v>
          </cell>
          <cell r="N27">
            <v>2</v>
          </cell>
        </row>
        <row r="29">
          <cell r="A29" t="str">
            <v>Miscellaneous</v>
          </cell>
          <cell r="B29">
            <v>5.7</v>
          </cell>
          <cell r="C29">
            <v>43.5</v>
          </cell>
          <cell r="N29">
            <v>49.2</v>
          </cell>
        </row>
        <row r="30">
          <cell r="N30">
            <v>0</v>
          </cell>
        </row>
        <row r="31">
          <cell r="A31" t="str">
            <v>Total Capitalized</v>
          </cell>
          <cell r="B31">
            <v>5.7</v>
          </cell>
          <cell r="C31">
            <v>43.5</v>
          </cell>
          <cell r="D31">
            <v>136</v>
          </cell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585.20000000000005</v>
          </cell>
        </row>
        <row r="33">
          <cell r="A33" t="str">
            <v>Workovers</v>
          </cell>
          <cell r="N33">
            <v>0</v>
          </cell>
        </row>
        <row r="34">
          <cell r="N34">
            <v>0</v>
          </cell>
        </row>
        <row r="36">
          <cell r="A36" t="str">
            <v>Conversions &amp; Sel. Inyec.</v>
          </cell>
          <cell r="N36">
            <v>0</v>
          </cell>
        </row>
        <row r="37">
          <cell r="N37">
            <v>0</v>
          </cell>
        </row>
        <row r="39">
          <cell r="A39" t="str">
            <v>Water Disposal System</v>
          </cell>
          <cell r="N39">
            <v>0</v>
          </cell>
        </row>
        <row r="40">
          <cell r="N40">
            <v>0</v>
          </cell>
        </row>
        <row r="42">
          <cell r="A42" t="str">
            <v>Repair Oil &amp; Gas Line</v>
          </cell>
          <cell r="N42">
            <v>0</v>
          </cell>
        </row>
        <row r="44">
          <cell r="A44" t="str">
            <v>Core Analysis</v>
          </cell>
          <cell r="N44">
            <v>0</v>
          </cell>
        </row>
        <row r="46">
          <cell r="A46" t="str">
            <v>Testing</v>
          </cell>
          <cell r="N46">
            <v>0</v>
          </cell>
        </row>
        <row r="49">
          <cell r="A49" t="str">
            <v>Enviroment</v>
          </cell>
          <cell r="N49">
            <v>0</v>
          </cell>
        </row>
        <row r="52">
          <cell r="A52" t="str">
            <v>Road &amp; Dirt Works</v>
          </cell>
          <cell r="N52">
            <v>0</v>
          </cell>
        </row>
        <row r="54">
          <cell r="A54" t="str">
            <v>Miscellaneous Studies</v>
          </cell>
          <cell r="N54">
            <v>0</v>
          </cell>
        </row>
        <row r="56">
          <cell r="A56" t="str">
            <v>Miscellaneous</v>
          </cell>
          <cell r="N56">
            <v>0</v>
          </cell>
        </row>
        <row r="58">
          <cell r="A58" t="str">
            <v>Abandoned Well</v>
          </cell>
          <cell r="N58">
            <v>0</v>
          </cell>
        </row>
        <row r="60">
          <cell r="A60" t="str">
            <v>Total Non Capitalized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Total Investiments</v>
          </cell>
          <cell r="B61">
            <v>5.7</v>
          </cell>
          <cell r="C61">
            <v>43.5</v>
          </cell>
          <cell r="D61">
            <v>136</v>
          </cell>
          <cell r="E61">
            <v>100</v>
          </cell>
          <cell r="F61">
            <v>100</v>
          </cell>
          <cell r="G61">
            <v>100</v>
          </cell>
          <cell r="H61">
            <v>100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585.20000000000005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de la empresa"/>
      <sheetName val="Experiencia"/>
      <sheetName val="Hoja1"/>
      <sheetName val="Cobertura"/>
      <sheetName val="Estructura de Costos"/>
      <sheetName val="Resumen Financiero"/>
      <sheetName val="Proveedores"/>
      <sheetName val="Competencia"/>
      <sheetName val="Preguntas Directas"/>
    </sheetNames>
    <sheetDataSet>
      <sheetData sheetId="0" refreshError="1"/>
      <sheetData sheetId="1" refreshError="1"/>
      <sheetData sheetId="2">
        <row r="3">
          <cell r="F3" t="str">
            <v>Seleccionar</v>
          </cell>
        </row>
        <row r="4">
          <cell r="F4" t="str">
            <v>X</v>
          </cell>
        </row>
        <row r="5">
          <cell r="F5" t="str">
            <v>Sin cobertura</v>
          </cell>
        </row>
        <row r="6">
          <cell r="F6" t="str">
            <v>Otro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"/>
      <sheetName val="INFREP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de la empresa"/>
      <sheetName val="Experiencia"/>
      <sheetName val="Cobertura"/>
      <sheetName val="Aspectos Financieros"/>
      <sheetName val="Competencia"/>
      <sheetName val="Preguntas Directas"/>
      <sheetName val="Proveedores-Insumos"/>
    </sheetNames>
    <sheetDataSet>
      <sheetData sheetId="0"/>
      <sheetData sheetId="1"/>
      <sheetData sheetId="2">
        <row r="12">
          <cell r="K12" t="str">
            <v>X</v>
          </cell>
        </row>
        <row r="13">
          <cell r="K13" t="str">
            <v>Sin Cobertura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EF. C"/>
      <sheetName val="COEF_ C"/>
      <sheetName val="Informe"/>
      <sheetName val="AREA100"/>
      <sheetName val="AREA200"/>
      <sheetName val="AREA300"/>
      <sheetName val="AREA400"/>
      <sheetName val="AREA600"/>
      <sheetName val="AREA700"/>
      <sheetName val="AREA900"/>
      <sheetName val="AREA1000"/>
      <sheetName val="AREA1100"/>
      <sheetName val="AREA1200"/>
      <sheetName val="AREA1300"/>
      <sheetName val="AREA1400"/>
      <sheetName val="AREA1500"/>
      <sheetName val="AREA1600"/>
      <sheetName val="instrumentos"/>
      <sheetName val="PPIO."/>
      <sheetName val="Hoja1"/>
      <sheetName val="EQUIPOS"/>
      <sheetName val="PLANTA DE ALCOHOL"/>
      <sheetName val="INSTRUMENTOS DE SERVICIO"/>
      <sheetName val="CLORINADOR, ABLANDADOR Y CALENT"/>
      <sheetName val="Caratula"/>
      <sheetName val="Graficos LRP"/>
      <sheetName val="PE 2005-2009"/>
      <sheetName val="COEF__C"/>
      <sheetName val="COEF__C1"/>
      <sheetName val="Base"/>
      <sheetName val="Sheet 2"/>
    </sheetNames>
    <sheetDataSet>
      <sheetData sheetId="0" refreshError="1">
        <row r="5">
          <cell r="A5">
            <v>1.01</v>
          </cell>
          <cell r="B5">
            <v>317</v>
          </cell>
        </row>
        <row r="6">
          <cell r="A6">
            <v>1.02</v>
          </cell>
          <cell r="B6">
            <v>318</v>
          </cell>
        </row>
        <row r="7">
          <cell r="A7">
            <v>1.03</v>
          </cell>
          <cell r="B7">
            <v>319</v>
          </cell>
        </row>
        <row r="8">
          <cell r="A8">
            <v>1.04</v>
          </cell>
          <cell r="B8">
            <v>320</v>
          </cell>
        </row>
        <row r="9">
          <cell r="A9">
            <v>1.05</v>
          </cell>
          <cell r="B9">
            <v>321</v>
          </cell>
        </row>
        <row r="10">
          <cell r="A10">
            <v>1.06</v>
          </cell>
          <cell r="B10">
            <v>322</v>
          </cell>
        </row>
        <row r="11">
          <cell r="A11">
            <v>1.07</v>
          </cell>
          <cell r="B11">
            <v>323</v>
          </cell>
        </row>
        <row r="12">
          <cell r="A12">
            <v>1.08</v>
          </cell>
          <cell r="B12">
            <v>325</v>
          </cell>
        </row>
        <row r="13">
          <cell r="A13">
            <v>1.0900000000000001</v>
          </cell>
          <cell r="B13">
            <v>326</v>
          </cell>
        </row>
        <row r="14">
          <cell r="A14">
            <v>1.1000000000000001</v>
          </cell>
          <cell r="B14">
            <v>327</v>
          </cell>
        </row>
        <row r="15">
          <cell r="A15">
            <v>1.1100000000000001</v>
          </cell>
          <cell r="B15">
            <v>328</v>
          </cell>
        </row>
        <row r="16">
          <cell r="A16">
            <v>1.1200000000000001</v>
          </cell>
          <cell r="B16">
            <v>329</v>
          </cell>
        </row>
        <row r="17">
          <cell r="A17">
            <v>1.1299999999999999</v>
          </cell>
          <cell r="B17">
            <v>330</v>
          </cell>
        </row>
        <row r="18">
          <cell r="A18">
            <v>1.1399999999999999</v>
          </cell>
          <cell r="B18">
            <v>331</v>
          </cell>
        </row>
        <row r="19">
          <cell r="A19">
            <v>1.1499999999999999</v>
          </cell>
          <cell r="B19">
            <v>332</v>
          </cell>
        </row>
        <row r="20">
          <cell r="A20">
            <v>1.1599999999999999</v>
          </cell>
          <cell r="B20">
            <v>333</v>
          </cell>
        </row>
        <row r="21">
          <cell r="A21">
            <v>1.17</v>
          </cell>
          <cell r="B21">
            <v>334</v>
          </cell>
        </row>
        <row r="22">
          <cell r="A22">
            <v>1.18</v>
          </cell>
          <cell r="B22">
            <v>335</v>
          </cell>
        </row>
        <row r="23">
          <cell r="A23">
            <v>1.19</v>
          </cell>
          <cell r="B23">
            <v>336</v>
          </cell>
        </row>
        <row r="24">
          <cell r="A24">
            <v>1.2</v>
          </cell>
          <cell r="B24">
            <v>337</v>
          </cell>
        </row>
        <row r="25">
          <cell r="A25">
            <v>1.21</v>
          </cell>
          <cell r="B25">
            <v>338</v>
          </cell>
        </row>
        <row r="26">
          <cell r="A26">
            <v>1.22</v>
          </cell>
          <cell r="B26">
            <v>339</v>
          </cell>
        </row>
        <row r="27">
          <cell r="A27">
            <v>1.23</v>
          </cell>
          <cell r="B27">
            <v>340</v>
          </cell>
        </row>
        <row r="28">
          <cell r="A28">
            <v>1.24</v>
          </cell>
          <cell r="B28">
            <v>341</v>
          </cell>
        </row>
        <row r="29">
          <cell r="A29">
            <v>1.25</v>
          </cell>
          <cell r="B29">
            <v>342</v>
          </cell>
        </row>
        <row r="30">
          <cell r="A30">
            <v>1.26</v>
          </cell>
          <cell r="B30">
            <v>343</v>
          </cell>
        </row>
        <row r="31">
          <cell r="A31">
            <v>1.27</v>
          </cell>
          <cell r="B31">
            <v>344</v>
          </cell>
        </row>
        <row r="32">
          <cell r="A32">
            <v>1.28</v>
          </cell>
          <cell r="B32">
            <v>345</v>
          </cell>
        </row>
        <row r="33">
          <cell r="A33">
            <v>1.29</v>
          </cell>
          <cell r="B33">
            <v>346</v>
          </cell>
        </row>
        <row r="34">
          <cell r="A34">
            <v>1.3</v>
          </cell>
          <cell r="B34">
            <v>347</v>
          </cell>
        </row>
        <row r="35">
          <cell r="A35">
            <v>1.31</v>
          </cell>
          <cell r="B35">
            <v>348</v>
          </cell>
        </row>
        <row r="36">
          <cell r="A36">
            <v>1.32</v>
          </cell>
          <cell r="B36">
            <v>349</v>
          </cell>
        </row>
        <row r="37">
          <cell r="A37">
            <v>1.33</v>
          </cell>
          <cell r="B37">
            <v>350</v>
          </cell>
        </row>
        <row r="38">
          <cell r="A38">
            <v>1.34</v>
          </cell>
          <cell r="B38">
            <v>351</v>
          </cell>
        </row>
        <row r="39">
          <cell r="A39">
            <v>1.35</v>
          </cell>
          <cell r="B39">
            <v>352</v>
          </cell>
        </row>
        <row r="40">
          <cell r="A40">
            <v>1.36</v>
          </cell>
          <cell r="B40">
            <v>353</v>
          </cell>
        </row>
        <row r="41">
          <cell r="A41">
            <v>1.37</v>
          </cell>
          <cell r="B41">
            <v>353</v>
          </cell>
        </row>
        <row r="42">
          <cell r="A42">
            <v>1.38</v>
          </cell>
          <cell r="B42">
            <v>354</v>
          </cell>
        </row>
        <row r="43">
          <cell r="A43">
            <v>1.39</v>
          </cell>
          <cell r="B43">
            <v>355</v>
          </cell>
        </row>
        <row r="44">
          <cell r="A44">
            <v>1.4</v>
          </cell>
          <cell r="B44">
            <v>356</v>
          </cell>
        </row>
        <row r="45">
          <cell r="A45">
            <v>1.41</v>
          </cell>
          <cell r="B45">
            <v>357</v>
          </cell>
        </row>
        <row r="46">
          <cell r="A46">
            <v>1.42</v>
          </cell>
          <cell r="B46">
            <v>358</v>
          </cell>
        </row>
        <row r="47">
          <cell r="A47">
            <v>1.43</v>
          </cell>
          <cell r="B47">
            <v>359</v>
          </cell>
        </row>
        <row r="48">
          <cell r="A48">
            <v>1.44</v>
          </cell>
          <cell r="B48">
            <v>360</v>
          </cell>
        </row>
        <row r="49">
          <cell r="A49">
            <v>1.45</v>
          </cell>
          <cell r="B49">
            <v>360</v>
          </cell>
        </row>
        <row r="50">
          <cell r="A50">
            <v>1.46</v>
          </cell>
          <cell r="B50">
            <v>361</v>
          </cell>
        </row>
        <row r="51">
          <cell r="A51">
            <v>1.47</v>
          </cell>
          <cell r="B51">
            <v>362</v>
          </cell>
        </row>
        <row r="52">
          <cell r="A52">
            <v>1.48</v>
          </cell>
          <cell r="B52">
            <v>363</v>
          </cell>
        </row>
        <row r="53">
          <cell r="A53">
            <v>1.49</v>
          </cell>
          <cell r="B53">
            <v>364</v>
          </cell>
        </row>
        <row r="54">
          <cell r="A54">
            <v>1.5</v>
          </cell>
          <cell r="B54">
            <v>365</v>
          </cell>
        </row>
        <row r="55">
          <cell r="A55">
            <v>1.51</v>
          </cell>
          <cell r="B55">
            <v>365</v>
          </cell>
        </row>
        <row r="56">
          <cell r="A56">
            <v>1.52</v>
          </cell>
          <cell r="B56">
            <v>366</v>
          </cell>
        </row>
        <row r="57">
          <cell r="A57">
            <v>1.53</v>
          </cell>
          <cell r="B57">
            <v>367</v>
          </cell>
        </row>
        <row r="58">
          <cell r="A58">
            <v>1.54</v>
          </cell>
          <cell r="B58">
            <v>368</v>
          </cell>
        </row>
        <row r="59">
          <cell r="A59">
            <v>1.55</v>
          </cell>
          <cell r="B59">
            <v>369</v>
          </cell>
        </row>
        <row r="60">
          <cell r="A60">
            <v>1.56</v>
          </cell>
          <cell r="B60">
            <v>369</v>
          </cell>
        </row>
        <row r="61">
          <cell r="A61">
            <v>1.57</v>
          </cell>
          <cell r="B61">
            <v>370</v>
          </cell>
        </row>
        <row r="62">
          <cell r="A62">
            <v>1.58</v>
          </cell>
          <cell r="B62">
            <v>371</v>
          </cell>
        </row>
        <row r="63">
          <cell r="A63">
            <v>1.59</v>
          </cell>
          <cell r="B63">
            <v>372</v>
          </cell>
        </row>
        <row r="64">
          <cell r="A64">
            <v>1.6</v>
          </cell>
          <cell r="B64">
            <v>373</v>
          </cell>
        </row>
        <row r="65">
          <cell r="A65">
            <v>1.61</v>
          </cell>
          <cell r="B65">
            <v>373</v>
          </cell>
        </row>
        <row r="66">
          <cell r="A66">
            <v>1.62</v>
          </cell>
          <cell r="B66">
            <v>374</v>
          </cell>
        </row>
        <row r="67">
          <cell r="A67">
            <v>1.63</v>
          </cell>
          <cell r="B67">
            <v>375</v>
          </cell>
        </row>
        <row r="68">
          <cell r="A68">
            <v>1.64</v>
          </cell>
          <cell r="B68">
            <v>376</v>
          </cell>
        </row>
        <row r="69">
          <cell r="A69">
            <v>1.65</v>
          </cell>
          <cell r="B69">
            <v>376</v>
          </cell>
        </row>
        <row r="70">
          <cell r="A70">
            <v>1.66</v>
          </cell>
          <cell r="B70">
            <v>377</v>
          </cell>
        </row>
        <row r="71">
          <cell r="A71">
            <v>1.67</v>
          </cell>
          <cell r="B71">
            <v>378</v>
          </cell>
        </row>
        <row r="72">
          <cell r="A72">
            <v>1.68</v>
          </cell>
          <cell r="B72">
            <v>379</v>
          </cell>
        </row>
        <row r="73">
          <cell r="A73">
            <v>1.69</v>
          </cell>
          <cell r="B73">
            <v>379</v>
          </cell>
        </row>
        <row r="74">
          <cell r="A74">
            <v>1.7</v>
          </cell>
          <cell r="B74">
            <v>380</v>
          </cell>
        </row>
        <row r="75">
          <cell r="A75">
            <v>1.71</v>
          </cell>
          <cell r="B75">
            <v>381</v>
          </cell>
        </row>
        <row r="76">
          <cell r="A76">
            <v>1.72</v>
          </cell>
          <cell r="B76">
            <v>382</v>
          </cell>
        </row>
        <row r="77">
          <cell r="A77">
            <v>1.73</v>
          </cell>
          <cell r="B77">
            <v>382</v>
          </cell>
        </row>
        <row r="78">
          <cell r="A78">
            <v>1.74</v>
          </cell>
          <cell r="B78">
            <v>383</v>
          </cell>
        </row>
        <row r="79">
          <cell r="A79">
            <v>1.75</v>
          </cell>
          <cell r="B79">
            <v>384</v>
          </cell>
        </row>
        <row r="80">
          <cell r="A80">
            <v>1.76</v>
          </cell>
          <cell r="B80">
            <v>384</v>
          </cell>
        </row>
        <row r="81">
          <cell r="A81">
            <v>1.77</v>
          </cell>
          <cell r="B81">
            <v>385</v>
          </cell>
        </row>
        <row r="82">
          <cell r="A82">
            <v>1.78</v>
          </cell>
          <cell r="B82">
            <v>386</v>
          </cell>
        </row>
        <row r="83">
          <cell r="A83">
            <v>1.79</v>
          </cell>
          <cell r="B83">
            <v>386</v>
          </cell>
        </row>
        <row r="84">
          <cell r="A84">
            <v>1.8</v>
          </cell>
          <cell r="B84">
            <v>387</v>
          </cell>
        </row>
        <row r="85">
          <cell r="A85">
            <v>1.81</v>
          </cell>
          <cell r="B85">
            <v>388</v>
          </cell>
        </row>
        <row r="86">
          <cell r="A86">
            <v>1.82</v>
          </cell>
          <cell r="B86">
            <v>389</v>
          </cell>
        </row>
        <row r="87">
          <cell r="A87">
            <v>1.83</v>
          </cell>
          <cell r="B87">
            <v>389</v>
          </cell>
        </row>
        <row r="88">
          <cell r="A88">
            <v>1.84</v>
          </cell>
          <cell r="B88">
            <v>390</v>
          </cell>
        </row>
        <row r="89">
          <cell r="A89">
            <v>1.85</v>
          </cell>
          <cell r="B89">
            <v>391</v>
          </cell>
        </row>
        <row r="90">
          <cell r="A90">
            <v>1.86</v>
          </cell>
          <cell r="B90">
            <v>391</v>
          </cell>
        </row>
        <row r="91">
          <cell r="A91">
            <v>1.87</v>
          </cell>
          <cell r="B91">
            <v>392</v>
          </cell>
        </row>
        <row r="92">
          <cell r="A92">
            <v>1.88</v>
          </cell>
          <cell r="B92">
            <v>393</v>
          </cell>
        </row>
        <row r="93">
          <cell r="A93">
            <v>1.89</v>
          </cell>
          <cell r="B93">
            <v>393</v>
          </cell>
        </row>
        <row r="94">
          <cell r="A94">
            <v>1.9</v>
          </cell>
          <cell r="B94">
            <v>394</v>
          </cell>
        </row>
        <row r="95">
          <cell r="A95">
            <v>1.91</v>
          </cell>
          <cell r="B95">
            <v>395</v>
          </cell>
        </row>
        <row r="96">
          <cell r="A96">
            <v>1.92</v>
          </cell>
          <cell r="B96">
            <v>395</v>
          </cell>
        </row>
        <row r="97">
          <cell r="A97">
            <v>1.93</v>
          </cell>
          <cell r="B97">
            <v>396</v>
          </cell>
        </row>
        <row r="98">
          <cell r="A98">
            <v>1.94</v>
          </cell>
          <cell r="B98">
            <v>397</v>
          </cell>
        </row>
        <row r="99">
          <cell r="A99">
            <v>1.95</v>
          </cell>
          <cell r="B99">
            <v>397</v>
          </cell>
        </row>
        <row r="100">
          <cell r="A100">
            <v>1.96</v>
          </cell>
          <cell r="B100">
            <v>398</v>
          </cell>
        </row>
        <row r="101">
          <cell r="A101">
            <v>1.97</v>
          </cell>
          <cell r="B101">
            <v>398</v>
          </cell>
        </row>
        <row r="102">
          <cell r="A102">
            <v>1.98</v>
          </cell>
          <cell r="B102">
            <v>399</v>
          </cell>
        </row>
        <row r="103">
          <cell r="A103">
            <v>1.99</v>
          </cell>
          <cell r="B103">
            <v>400</v>
          </cell>
        </row>
        <row r="104">
          <cell r="A104">
            <v>2</v>
          </cell>
          <cell r="B104">
            <v>400</v>
          </cell>
        </row>
      </sheetData>
      <sheetData sheetId="1">
        <row r="5">
          <cell r="A5">
            <v>1.01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de la empresa"/>
      <sheetName val="Experiencia"/>
      <sheetName val="Proveedores"/>
      <sheetName val="Info financiera"/>
      <sheetName val="Facturación Tottus"/>
      <sheetName val="Maquinaria"/>
      <sheetName val="Hoja1"/>
      <sheetName val="Preguntas Directas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A1" t="str">
            <v>Seleccionar tipo de servicio</v>
          </cell>
          <cell r="B1" t="str">
            <v>Seleccionar tipo de Cliente</v>
          </cell>
          <cell r="D1" t="str">
            <v>seleccionar</v>
          </cell>
          <cell r="E1" t="str">
            <v>Seleccionar tipo máquina</v>
          </cell>
          <cell r="F1" t="str">
            <v>Seleccionar modalidad</v>
          </cell>
          <cell r="G1" t="str">
            <v>Seleccionar Región</v>
          </cell>
          <cell r="H1" t="str">
            <v>Seleccionar</v>
          </cell>
        </row>
        <row r="2">
          <cell r="A2" t="str">
            <v>1.- Servicio de Aseo y mantención de limpieza (contrato vigente)</v>
          </cell>
          <cell r="B2" t="str">
            <v>Centro comercial</v>
          </cell>
          <cell r="D2" t="str">
            <v>si</v>
          </cell>
          <cell r="E2" t="str">
            <v>Abrillantadora Alta Velocidad Baterías</v>
          </cell>
          <cell r="F2" t="str">
            <v>Arriendo</v>
          </cell>
          <cell r="G2" t="str">
            <v>II Antofagasta</v>
          </cell>
          <cell r="H2" t="str">
            <v>Telefónico</v>
          </cell>
        </row>
        <row r="3">
          <cell r="A3" t="str">
            <v>2.- Servicios especiales de aseo (vidrios en altura, escalas mecánicas, etc.)</v>
          </cell>
          <cell r="B3" t="str">
            <v>Multitienda</v>
          </cell>
          <cell r="D3" t="str">
            <v>no</v>
          </cell>
          <cell r="E3" t="str">
            <v>Abrillantadora Baja Velocidad Eléctrica</v>
          </cell>
          <cell r="F3" t="str">
            <v>Leasing</v>
          </cell>
          <cell r="G3" t="str">
            <v>V Valparaíso</v>
          </cell>
          <cell r="H3" t="str">
            <v>Web</v>
          </cell>
        </row>
        <row r="4">
          <cell r="A4" t="str">
            <v>3.- Ambos  (1 y 2)</v>
          </cell>
          <cell r="B4" t="str">
            <v>Supermercado</v>
          </cell>
          <cell r="E4" t="str">
            <v>Aspiradora Polvo Agua</v>
          </cell>
          <cell r="F4" t="str">
            <v>Otro</v>
          </cell>
          <cell r="G4" t="str">
            <v>VI Libertador Gral. Bernardo O'Higgins</v>
          </cell>
          <cell r="H4" t="str">
            <v>Otro</v>
          </cell>
        </row>
        <row r="5">
          <cell r="A5" t="str">
            <v xml:space="preserve">4.- Otros </v>
          </cell>
          <cell r="E5" t="str">
            <v>Abrillantadora Alta Velocidad Eléctrica</v>
          </cell>
          <cell r="F5" t="str">
            <v xml:space="preserve">Propia </v>
          </cell>
          <cell r="G5" t="str">
            <v>XIII Región Metropolitana (RM)</v>
          </cell>
        </row>
        <row r="6">
          <cell r="E6" t="str">
            <v>Vacuolavadora Hombre Caminando</v>
          </cell>
        </row>
        <row r="7">
          <cell r="E7" t="str">
            <v>Vacuolavadora Hombre a Bordo</v>
          </cell>
        </row>
        <row r="8">
          <cell r="E8" t="str">
            <v>Lavadora Abrillantadora</v>
          </cell>
        </row>
        <row r="9">
          <cell r="E9" t="str">
            <v>Abrillantadora Alta Velocidad Gas</v>
          </cell>
        </row>
        <row r="10">
          <cell r="E10" t="str">
            <v xml:space="preserve">Barredora Aspiradora  Hombre Caminando </v>
          </cell>
        </row>
        <row r="11">
          <cell r="E11" t="str">
            <v>Barredora Aspiradora Hombre a Bordo</v>
          </cell>
        </row>
        <row r="12">
          <cell r="E12" t="str">
            <v>Barredora de calle</v>
          </cell>
        </row>
        <row r="13">
          <cell r="E13" t="str">
            <v>Lavadora Escalera Mecánica</v>
          </cell>
        </row>
        <row r="14">
          <cell r="E14" t="str">
            <v>Otra</v>
          </cell>
        </row>
      </sheetData>
      <sheetData sheetId="7"/>
      <sheetData sheetId="8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agregado total"/>
      <sheetName val="Desagregado por item"/>
      <sheetName val="Historico de Aumentos"/>
      <sheetName val="Cuadro de Resultados"/>
      <sheetName val="Preciario"/>
      <sheetName val="Estructura ACTUAL EE"/>
      <sheetName val="Personal FASP EE"/>
      <sheetName val="RRHH"/>
      <sheetName val="Analisis Ingresos"/>
      <sheetName val="Supervisores"/>
      <sheetName val="Estructura ACTUAL"/>
      <sheetName val="Propuestas (no tocar)"/>
      <sheetName val="Personal FASP"/>
      <sheetName val="Personal FC"/>
      <sheetName val="EPP y Vestuario"/>
      <sheetName val="Vehículos"/>
      <sheetName val="Gastos Varios"/>
      <sheetName val="sin efec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501 Base"/>
      <sheetName val="501"/>
      <sheetName val="501 Aclara"/>
      <sheetName val="Pasaje Budget Plus"/>
    </sheetNames>
    <sheetDataSet>
      <sheetData sheetId="0" refreshError="1">
        <row r="4">
          <cell r="D4">
            <v>3</v>
          </cell>
        </row>
        <row r="5">
          <cell r="D5">
            <v>3</v>
          </cell>
        </row>
        <row r="6">
          <cell r="D6">
            <v>3</v>
          </cell>
        </row>
        <row r="7">
          <cell r="D7">
            <v>3</v>
          </cell>
        </row>
        <row r="8">
          <cell r="D8">
            <v>3</v>
          </cell>
        </row>
        <row r="9">
          <cell r="D9">
            <v>3</v>
          </cell>
        </row>
        <row r="10">
          <cell r="D10">
            <v>3</v>
          </cell>
        </row>
        <row r="11">
          <cell r="D11">
            <v>3</v>
          </cell>
        </row>
        <row r="12">
          <cell r="D12">
            <v>3</v>
          </cell>
        </row>
        <row r="13">
          <cell r="D13">
            <v>3</v>
          </cell>
        </row>
        <row r="14">
          <cell r="D14">
            <v>3</v>
          </cell>
        </row>
        <row r="15">
          <cell r="D15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BROS"/>
    </sheetNames>
    <sheetDataSet>
      <sheetData sheetId="0" refreshError="1">
        <row r="2">
          <cell r="A2" t="str">
            <v>CUENTA OBJETO</v>
          </cell>
          <cell r="B2" t="str">
            <v>Rubro</v>
          </cell>
        </row>
        <row r="3">
          <cell r="A3" t="str">
            <v>5281</v>
          </cell>
          <cell r="B3" t="str">
            <v>04 - Sueldos y Cargas Sociales</v>
          </cell>
        </row>
        <row r="4">
          <cell r="A4" t="str">
            <v>5281</v>
          </cell>
          <cell r="B4" t="str">
            <v>04 - Sueldos y Cargas Sociales</v>
          </cell>
        </row>
        <row r="5">
          <cell r="A5" t="str">
            <v>5281</v>
          </cell>
          <cell r="B5" t="str">
            <v>04 - Sueldos y Cargas Sociales</v>
          </cell>
        </row>
        <row r="6">
          <cell r="A6" t="str">
            <v>5281</v>
          </cell>
          <cell r="B6" t="str">
            <v>04 - Sueldos y Cargas Sociales</v>
          </cell>
        </row>
        <row r="7">
          <cell r="A7" t="str">
            <v>5281</v>
          </cell>
          <cell r="B7" t="str">
            <v>04 - Sueldos y Cargas Sociales</v>
          </cell>
        </row>
        <row r="8">
          <cell r="A8" t="str">
            <v>5281</v>
          </cell>
          <cell r="B8" t="str">
            <v>04 - Sueldos y Cargas Sociales</v>
          </cell>
        </row>
        <row r="9">
          <cell r="A9" t="str">
            <v>5281</v>
          </cell>
          <cell r="B9" t="str">
            <v>04 - Sueldos y Cargas Sociales</v>
          </cell>
        </row>
        <row r="10">
          <cell r="A10" t="str">
            <v>5281</v>
          </cell>
          <cell r="B10" t="str">
            <v>04 - Sueldos y Cargas Sociales</v>
          </cell>
        </row>
        <row r="11">
          <cell r="A11" t="str">
            <v>5321</v>
          </cell>
          <cell r="B11" t="str">
            <v>04 - Sueldos y Cargas Sociales</v>
          </cell>
        </row>
        <row r="12">
          <cell r="A12" t="str">
            <v>5321</v>
          </cell>
          <cell r="B12" t="str">
            <v>04 - Sueldos y Cargas Sociales</v>
          </cell>
        </row>
        <row r="13">
          <cell r="A13" t="str">
            <v>5321</v>
          </cell>
          <cell r="B13" t="str">
            <v>04 - Sueldos y Cargas Sociales</v>
          </cell>
        </row>
        <row r="14">
          <cell r="A14" t="str">
            <v>5321</v>
          </cell>
          <cell r="B14" t="str">
            <v>04 - Sueldos y Cargas Sociales</v>
          </cell>
        </row>
        <row r="15">
          <cell r="A15" t="str">
            <v>5321</v>
          </cell>
          <cell r="B15" t="str">
            <v>04 - Sueldos y Cargas Sociales</v>
          </cell>
        </row>
        <row r="16">
          <cell r="A16" t="str">
            <v>5321</v>
          </cell>
          <cell r="B16" t="str">
            <v>04 - Sueldos y Cargas Sociales</v>
          </cell>
        </row>
        <row r="17">
          <cell r="A17" t="str">
            <v>5321</v>
          </cell>
          <cell r="B17" t="str">
            <v>04 - Sueldos y Cargas Sociales</v>
          </cell>
        </row>
        <row r="18">
          <cell r="A18" t="str">
            <v>5321</v>
          </cell>
          <cell r="B18" t="str">
            <v>04 - Sueldos y Cargas Sociales</v>
          </cell>
        </row>
        <row r="19">
          <cell r="A19" t="str">
            <v>5432</v>
          </cell>
          <cell r="B19" t="str">
            <v>04 - Sueldos y Cargas Sociales</v>
          </cell>
        </row>
        <row r="20">
          <cell r="A20" t="str">
            <v>5432</v>
          </cell>
          <cell r="B20" t="str">
            <v>04 - Sueldos y Cargas Sociales</v>
          </cell>
        </row>
        <row r="21">
          <cell r="A21" t="str">
            <v>5432</v>
          </cell>
          <cell r="B21" t="str">
            <v>04 - Sueldos y Cargas Sociales</v>
          </cell>
        </row>
        <row r="22">
          <cell r="A22" t="str">
            <v>5432</v>
          </cell>
          <cell r="B22" t="str">
            <v>04 - Sueldos y Cargas Sociales</v>
          </cell>
        </row>
        <row r="23">
          <cell r="A23" t="str">
            <v>5432</v>
          </cell>
          <cell r="B23" t="str">
            <v>04 - Sueldos y Cargas Sociales</v>
          </cell>
        </row>
        <row r="24">
          <cell r="A24" t="str">
            <v>5432</v>
          </cell>
          <cell r="B24" t="str">
            <v>04 - Sueldos y Cargas Sociales</v>
          </cell>
        </row>
        <row r="25">
          <cell r="A25" t="str">
            <v>5432</v>
          </cell>
          <cell r="B25" t="str">
            <v>04 - Sueldos y Cargas Sociales</v>
          </cell>
        </row>
        <row r="26">
          <cell r="A26" t="str">
            <v>5432</v>
          </cell>
          <cell r="B26" t="str">
            <v>04 - Sueldos y Cargas Sociales</v>
          </cell>
        </row>
        <row r="27">
          <cell r="A27" t="str">
            <v>5435</v>
          </cell>
          <cell r="B27" t="str">
            <v>04 - Sueldos y Cargas Sociales</v>
          </cell>
        </row>
        <row r="28">
          <cell r="A28" t="str">
            <v>5435</v>
          </cell>
          <cell r="B28" t="str">
            <v>04 - Sueldos y Cargas Sociales</v>
          </cell>
        </row>
        <row r="29">
          <cell r="A29" t="str">
            <v>5435</v>
          </cell>
          <cell r="B29" t="str">
            <v>04 - Sueldos y Cargas Sociales</v>
          </cell>
        </row>
        <row r="30">
          <cell r="A30" t="str">
            <v>5435</v>
          </cell>
          <cell r="B30" t="str">
            <v>04 - Sueldos y Cargas Sociales</v>
          </cell>
        </row>
        <row r="31">
          <cell r="A31" t="str">
            <v>5435</v>
          </cell>
          <cell r="B31" t="str">
            <v>04 - Sueldos y Cargas Sociales</v>
          </cell>
        </row>
        <row r="32">
          <cell r="A32" t="str">
            <v>5435</v>
          </cell>
          <cell r="B32" t="str">
            <v>04 - Sueldos y Cargas Sociales</v>
          </cell>
        </row>
        <row r="33">
          <cell r="A33" t="str">
            <v>5435</v>
          </cell>
          <cell r="B33" t="str">
            <v>04 - Sueldos y Cargas Sociales</v>
          </cell>
        </row>
        <row r="34">
          <cell r="A34" t="str">
            <v>5435</v>
          </cell>
          <cell r="B34" t="str">
            <v>04 - Sueldos y Cargas Sociales</v>
          </cell>
        </row>
        <row r="35">
          <cell r="A35" t="str">
            <v>5451</v>
          </cell>
          <cell r="B35" t="str">
            <v>04 - Sueldos y Cargas Sociales</v>
          </cell>
        </row>
        <row r="36">
          <cell r="A36" t="str">
            <v>5451</v>
          </cell>
          <cell r="B36" t="str">
            <v>04 - Sueldos y Cargas Sociales</v>
          </cell>
        </row>
        <row r="37">
          <cell r="A37" t="str">
            <v>5451</v>
          </cell>
          <cell r="B37" t="str">
            <v>04 - Sueldos y Cargas Sociales</v>
          </cell>
        </row>
        <row r="38">
          <cell r="A38" t="str">
            <v>5451</v>
          </cell>
          <cell r="B38" t="str">
            <v>04 - Sueldos y Cargas Sociales</v>
          </cell>
        </row>
        <row r="39">
          <cell r="A39" t="str">
            <v>5451</v>
          </cell>
          <cell r="B39" t="str">
            <v>04 - Sueldos y Cargas Sociales</v>
          </cell>
        </row>
        <row r="40">
          <cell r="A40" t="str">
            <v>5451</v>
          </cell>
          <cell r="B40" t="str">
            <v>04 - Sueldos y Cargas Sociales</v>
          </cell>
        </row>
        <row r="41">
          <cell r="A41" t="str">
            <v>5451</v>
          </cell>
          <cell r="B41" t="str">
            <v>04 - Sueldos y Cargas Sociales</v>
          </cell>
        </row>
        <row r="42">
          <cell r="A42" t="str">
            <v>5451</v>
          </cell>
          <cell r="B42" t="str">
            <v>04 - Sueldos y Cargas Sociales</v>
          </cell>
        </row>
        <row r="43">
          <cell r="A43" t="str">
            <v>5452</v>
          </cell>
          <cell r="B43" t="str">
            <v>04 - Sueldos y Cargas Sociales</v>
          </cell>
        </row>
        <row r="44">
          <cell r="A44" t="str">
            <v>5452</v>
          </cell>
          <cell r="B44" t="str">
            <v>04 - Sueldos y Cargas Sociales</v>
          </cell>
        </row>
        <row r="45">
          <cell r="A45" t="str">
            <v>5452</v>
          </cell>
          <cell r="B45" t="str">
            <v>04 - Sueldos y Cargas Sociales</v>
          </cell>
        </row>
        <row r="46">
          <cell r="A46" t="str">
            <v>5452</v>
          </cell>
          <cell r="B46" t="str">
            <v>04 - Sueldos y Cargas Sociales</v>
          </cell>
        </row>
        <row r="47">
          <cell r="A47" t="str">
            <v>5452</v>
          </cell>
          <cell r="B47" t="str">
            <v>04 - Sueldos y Cargas Sociales</v>
          </cell>
        </row>
        <row r="48">
          <cell r="A48" t="str">
            <v>5452</v>
          </cell>
          <cell r="B48" t="str">
            <v>04 - Sueldos y Cargas Sociales</v>
          </cell>
        </row>
        <row r="49">
          <cell r="A49" t="str">
            <v>5452</v>
          </cell>
          <cell r="B49" t="str">
            <v>04 - Sueldos y Cargas Sociales</v>
          </cell>
        </row>
        <row r="50">
          <cell r="A50" t="str">
            <v>5452</v>
          </cell>
          <cell r="B50" t="str">
            <v>04 - Sueldos y Cargas Sociales</v>
          </cell>
        </row>
        <row r="51">
          <cell r="A51" t="str">
            <v>5453</v>
          </cell>
          <cell r="B51" t="str">
            <v>04 - Sueldos y Cargas Sociales</v>
          </cell>
        </row>
        <row r="52">
          <cell r="A52" t="str">
            <v>5453</v>
          </cell>
          <cell r="B52" t="str">
            <v>04 - Sueldos y Cargas Sociales</v>
          </cell>
        </row>
        <row r="53">
          <cell r="A53" t="str">
            <v>5453</v>
          </cell>
          <cell r="B53" t="str">
            <v>04 - Sueldos y Cargas Sociales</v>
          </cell>
        </row>
        <row r="54">
          <cell r="A54" t="str">
            <v>5453</v>
          </cell>
          <cell r="B54" t="str">
            <v>04 - Sueldos y Cargas Sociales</v>
          </cell>
        </row>
        <row r="55">
          <cell r="A55" t="str">
            <v>5453</v>
          </cell>
          <cell r="B55" t="str">
            <v>04 - Sueldos y Cargas Sociales</v>
          </cell>
        </row>
        <row r="56">
          <cell r="A56" t="str">
            <v>5453</v>
          </cell>
          <cell r="B56" t="str">
            <v>04 - Sueldos y Cargas Sociales</v>
          </cell>
        </row>
        <row r="57">
          <cell r="A57" t="str">
            <v>5453</v>
          </cell>
          <cell r="B57" t="str">
            <v>04 - Sueldos y Cargas Sociales</v>
          </cell>
        </row>
        <row r="58">
          <cell r="A58" t="str">
            <v>5453</v>
          </cell>
          <cell r="B58" t="str">
            <v>04 - Sueldos y Cargas Sociales</v>
          </cell>
        </row>
        <row r="59">
          <cell r="A59" t="str">
            <v>5521</v>
          </cell>
          <cell r="B59" t="str">
            <v>04 - Sueldos y Cargas Sociales</v>
          </cell>
        </row>
        <row r="60">
          <cell r="A60" t="str">
            <v>5521</v>
          </cell>
          <cell r="B60" t="str">
            <v>04 - Sueldos y Cargas Sociales</v>
          </cell>
        </row>
        <row r="61">
          <cell r="A61" t="str">
            <v>5521</v>
          </cell>
          <cell r="B61" t="str">
            <v>04 - Sueldos y Cargas Sociales</v>
          </cell>
        </row>
        <row r="62">
          <cell r="A62" t="str">
            <v>5521</v>
          </cell>
          <cell r="B62" t="str">
            <v>04 - Sueldos y Cargas Sociales</v>
          </cell>
        </row>
        <row r="63">
          <cell r="A63" t="str">
            <v>5521</v>
          </cell>
          <cell r="B63" t="str">
            <v>04 - Sueldos y Cargas Sociales</v>
          </cell>
        </row>
        <row r="64">
          <cell r="A64" t="str">
            <v>5521</v>
          </cell>
          <cell r="B64" t="str">
            <v>04 - Sueldos y Cargas Sociales</v>
          </cell>
        </row>
        <row r="65">
          <cell r="A65" t="str">
            <v>5521</v>
          </cell>
          <cell r="B65" t="str">
            <v>04 - Sueldos y Cargas Sociales</v>
          </cell>
        </row>
        <row r="66">
          <cell r="A66" t="str">
            <v>5521</v>
          </cell>
          <cell r="B66" t="str">
            <v>04 - Sueldos y Cargas Sociales</v>
          </cell>
        </row>
        <row r="67">
          <cell r="A67" t="str">
            <v>5521</v>
          </cell>
          <cell r="B67" t="str">
            <v>04 - Sueldos y Cargas Sociales</v>
          </cell>
        </row>
        <row r="68">
          <cell r="A68" t="str">
            <v>5527</v>
          </cell>
          <cell r="B68" t="str">
            <v>04 - Sueldos y Cargas Sociales</v>
          </cell>
        </row>
        <row r="69">
          <cell r="A69" t="str">
            <v>5527</v>
          </cell>
          <cell r="B69" t="str">
            <v>04 - Sueldos y Cargas Sociales</v>
          </cell>
        </row>
        <row r="70">
          <cell r="A70" t="str">
            <v>5527</v>
          </cell>
          <cell r="B70" t="str">
            <v>04 - Sueldos y Cargas Sociales</v>
          </cell>
        </row>
        <row r="71">
          <cell r="A71" t="str">
            <v>5527</v>
          </cell>
          <cell r="B71" t="str">
            <v>04 - Sueldos y Cargas Sociales</v>
          </cell>
        </row>
        <row r="72">
          <cell r="A72" t="str">
            <v>5527</v>
          </cell>
          <cell r="B72" t="str">
            <v>04 - Sueldos y Cargas Sociales</v>
          </cell>
        </row>
        <row r="73">
          <cell r="A73" t="str">
            <v>5527</v>
          </cell>
          <cell r="B73" t="str">
            <v>04 - Sueldos y Cargas Sociales</v>
          </cell>
        </row>
        <row r="74">
          <cell r="A74" t="str">
            <v>5527</v>
          </cell>
          <cell r="B74" t="str">
            <v>04 - Sueldos y Cargas Sociales</v>
          </cell>
        </row>
        <row r="75">
          <cell r="A75" t="str">
            <v>5527</v>
          </cell>
          <cell r="B75" t="str">
            <v>04 - Sueldos y Cargas Sociales</v>
          </cell>
        </row>
        <row r="76">
          <cell r="A76" t="str">
            <v>5527</v>
          </cell>
          <cell r="B76" t="str">
            <v>04 - Sueldos y Cargas Sociales</v>
          </cell>
        </row>
        <row r="77">
          <cell r="A77" t="str">
            <v>5534.02</v>
          </cell>
          <cell r="B77" t="str">
            <v>11 - Otros Gastos</v>
          </cell>
        </row>
        <row r="78">
          <cell r="A78" t="str">
            <v>5534.02</v>
          </cell>
          <cell r="B78" t="str">
            <v>04 - Sueldos y Cargas Sociales</v>
          </cell>
        </row>
        <row r="79">
          <cell r="A79" t="str">
            <v>5534.02</v>
          </cell>
          <cell r="B79" t="str">
            <v>04 - Sueldos y Cargas Sociales</v>
          </cell>
        </row>
        <row r="80">
          <cell r="A80" t="str">
            <v>5534.02</v>
          </cell>
          <cell r="B80" t="str">
            <v>04 - Sueldos y Cargas Sociales</v>
          </cell>
        </row>
        <row r="81">
          <cell r="A81" t="str">
            <v>5534.02</v>
          </cell>
          <cell r="B81" t="str">
            <v>04 - Sueldos y Cargas Sociales</v>
          </cell>
        </row>
        <row r="82">
          <cell r="A82" t="str">
            <v>5535</v>
          </cell>
          <cell r="B82" t="str">
            <v>04 - Sueldos y Cargas Sociales</v>
          </cell>
        </row>
        <row r="83">
          <cell r="A83" t="str">
            <v>5535</v>
          </cell>
          <cell r="B83" t="str">
            <v>04 - Sueldos y Cargas Sociales</v>
          </cell>
        </row>
        <row r="84">
          <cell r="A84" t="str">
            <v>5535</v>
          </cell>
          <cell r="B84" t="str">
            <v>04 - Sueldos y Cargas Sociales</v>
          </cell>
        </row>
        <row r="85">
          <cell r="A85" t="str">
            <v>5535</v>
          </cell>
          <cell r="B85" t="str">
            <v>04 - Sueldos y Cargas Sociales</v>
          </cell>
        </row>
        <row r="86">
          <cell r="A86" t="str">
            <v>5535</v>
          </cell>
          <cell r="B86" t="str">
            <v>04 - Sueldos y Cargas Sociales</v>
          </cell>
        </row>
        <row r="87">
          <cell r="A87" t="str">
            <v>5536</v>
          </cell>
          <cell r="B87" t="str">
            <v>04 - Sueldos y Cargas Sociales</v>
          </cell>
        </row>
        <row r="88">
          <cell r="A88" t="str">
            <v>5537</v>
          </cell>
          <cell r="B88" t="str">
            <v>04 - Sueldos y Cargas Sociales</v>
          </cell>
        </row>
        <row r="89">
          <cell r="A89" t="str">
            <v>5537</v>
          </cell>
          <cell r="B89" t="str">
            <v>04 - Sueldos y Cargas Sociales</v>
          </cell>
        </row>
        <row r="90">
          <cell r="A90" t="str">
            <v>5537</v>
          </cell>
          <cell r="B90" t="str">
            <v>04 - Sueldos y Cargas Sociales</v>
          </cell>
        </row>
        <row r="91">
          <cell r="A91" t="str">
            <v>5537</v>
          </cell>
          <cell r="B91" t="str">
            <v>04 - Sueldos y Cargas Sociales</v>
          </cell>
        </row>
        <row r="92">
          <cell r="A92" t="str">
            <v>5537</v>
          </cell>
          <cell r="B92" t="str">
            <v>04 - Sueldos y Cargas Sociales</v>
          </cell>
        </row>
        <row r="93">
          <cell r="A93" t="str">
            <v>5537</v>
          </cell>
          <cell r="B93" t="str">
            <v>04 - Sueldos y Cargas Sociales</v>
          </cell>
        </row>
        <row r="94">
          <cell r="A94" t="str">
            <v>5537</v>
          </cell>
          <cell r="B94" t="str">
            <v>04 - Sueldos y Cargas Sociales</v>
          </cell>
        </row>
        <row r="95">
          <cell r="A95" t="str">
            <v>5537</v>
          </cell>
          <cell r="B95" t="str">
            <v>04 - Sueldos y Cargas Sociales</v>
          </cell>
        </row>
        <row r="96">
          <cell r="A96" t="str">
            <v>5537</v>
          </cell>
          <cell r="B96" t="str">
            <v>04 - Sueldos y Cargas Sociales</v>
          </cell>
        </row>
        <row r="97">
          <cell r="A97" t="str">
            <v>5537</v>
          </cell>
          <cell r="B97" t="str">
            <v>04 - Sueldos y Cargas Sociales</v>
          </cell>
        </row>
        <row r="98">
          <cell r="A98" t="str">
            <v>5538</v>
          </cell>
          <cell r="B98" t="str">
            <v>04 - Sueldos y Cargas Sociales</v>
          </cell>
        </row>
        <row r="99">
          <cell r="A99" t="str">
            <v>5539</v>
          </cell>
          <cell r="B99" t="str">
            <v>04 - Sueldos y Cargas Sociales</v>
          </cell>
        </row>
        <row r="100">
          <cell r="A100" t="str">
            <v>5539</v>
          </cell>
          <cell r="B100" t="str">
            <v>04 - Sueldos y Cargas Sociales</v>
          </cell>
        </row>
        <row r="101">
          <cell r="A101" t="str">
            <v>5539</v>
          </cell>
          <cell r="B101" t="str">
            <v>04 - Sueldos y Cargas Sociales</v>
          </cell>
        </row>
        <row r="102">
          <cell r="A102" t="str">
            <v>5539</v>
          </cell>
          <cell r="B102" t="str">
            <v>04 - Sueldos y Cargas Sociales</v>
          </cell>
        </row>
        <row r="103">
          <cell r="A103" t="str">
            <v>5539</v>
          </cell>
          <cell r="B103" t="str">
            <v>04 - Sueldos y Cargas Sociales</v>
          </cell>
        </row>
        <row r="104">
          <cell r="A104" t="str">
            <v>5539</v>
          </cell>
          <cell r="B104" t="str">
            <v>04 - Sueldos y Cargas Sociales</v>
          </cell>
        </row>
        <row r="105">
          <cell r="A105" t="str">
            <v>5539</v>
          </cell>
          <cell r="B105" t="str">
            <v>04 - Sueldos y Cargas Sociales</v>
          </cell>
        </row>
        <row r="106">
          <cell r="A106" t="str">
            <v>5539</v>
          </cell>
          <cell r="B106" t="str">
            <v>04 - Sueldos y Cargas Sociales</v>
          </cell>
        </row>
        <row r="107">
          <cell r="A107" t="str">
            <v>5540</v>
          </cell>
          <cell r="B107" t="str">
            <v>04 - Sueldos y Cargas Sociales</v>
          </cell>
        </row>
        <row r="108">
          <cell r="A108" t="str">
            <v>5540</v>
          </cell>
          <cell r="B108" t="str">
            <v>04 - Sueldos y Cargas Sociales</v>
          </cell>
        </row>
        <row r="109">
          <cell r="A109" t="str">
            <v>5540</v>
          </cell>
          <cell r="B109" t="str">
            <v>04 - Sueldos y Cargas Sociales</v>
          </cell>
        </row>
        <row r="110">
          <cell r="A110" t="str">
            <v>5540</v>
          </cell>
          <cell r="B110" t="str">
            <v>04 - Sueldos y Cargas Sociales</v>
          </cell>
        </row>
        <row r="111">
          <cell r="A111" t="str">
            <v>5540</v>
          </cell>
          <cell r="B111" t="str">
            <v>04 - Sueldos y Cargas Sociales</v>
          </cell>
        </row>
        <row r="112">
          <cell r="A112" t="str">
            <v>5540</v>
          </cell>
          <cell r="B112" t="str">
            <v>04 - Sueldos y Cargas Sociales</v>
          </cell>
        </row>
        <row r="113">
          <cell r="A113" t="str">
            <v>5540</v>
          </cell>
          <cell r="B113" t="str">
            <v>04 - Sueldos y Cargas Sociales</v>
          </cell>
        </row>
        <row r="114">
          <cell r="A114" t="str">
            <v>5540</v>
          </cell>
          <cell r="B114" t="str">
            <v>04 - Sueldos y Cargas Sociales</v>
          </cell>
        </row>
        <row r="115">
          <cell r="A115" t="str">
            <v>5541</v>
          </cell>
          <cell r="B115" t="str">
            <v>11 - Otros Gastos</v>
          </cell>
        </row>
        <row r="116">
          <cell r="A116" t="str">
            <v>5542</v>
          </cell>
          <cell r="B116" t="str">
            <v>11 - Otros Gastos</v>
          </cell>
        </row>
        <row r="117">
          <cell r="A117" t="str">
            <v>5542</v>
          </cell>
          <cell r="B117" t="str">
            <v>11 - Otros Gastos</v>
          </cell>
        </row>
        <row r="118">
          <cell r="A118" t="str">
            <v>5542</v>
          </cell>
          <cell r="B118" t="str">
            <v>04 - Sueldos y Cargas Sociales</v>
          </cell>
        </row>
        <row r="119">
          <cell r="A119" t="str">
            <v>5542</v>
          </cell>
          <cell r="B119" t="str">
            <v>04 - Sueldos y Cargas Sociales</v>
          </cell>
        </row>
        <row r="120">
          <cell r="A120" t="str">
            <v>5542</v>
          </cell>
          <cell r="B120" t="str">
            <v>04 - Sueldos y Cargas Sociales</v>
          </cell>
        </row>
        <row r="121">
          <cell r="A121" t="str">
            <v>5542</v>
          </cell>
          <cell r="B121" t="str">
            <v>11 - Otros Gastos</v>
          </cell>
        </row>
        <row r="122">
          <cell r="A122" t="str">
            <v>5542</v>
          </cell>
          <cell r="B122" t="str">
            <v>11 - Otros Gastos</v>
          </cell>
        </row>
        <row r="123">
          <cell r="A123" t="str">
            <v>5542</v>
          </cell>
          <cell r="B123" t="str">
            <v>04 - Sueldos y Cargas Sociales</v>
          </cell>
        </row>
        <row r="124">
          <cell r="A124" t="str">
            <v>5542</v>
          </cell>
          <cell r="B124" t="str">
            <v>04 - Sueldos y Cargas Sociales</v>
          </cell>
        </row>
        <row r="125">
          <cell r="A125" t="str">
            <v>5542</v>
          </cell>
          <cell r="B125" t="str">
            <v>04 - Sueldos y Cargas Sociales</v>
          </cell>
        </row>
        <row r="126">
          <cell r="A126" t="str">
            <v>5542</v>
          </cell>
          <cell r="B126" t="str">
            <v>11 - Otros Gastos</v>
          </cell>
        </row>
        <row r="127">
          <cell r="A127" t="str">
            <v>5582</v>
          </cell>
          <cell r="B127" t="str">
            <v>11 - Otros Gastos</v>
          </cell>
        </row>
        <row r="128">
          <cell r="A128" t="str">
            <v>5583</v>
          </cell>
          <cell r="B128" t="str">
            <v>11 - Otros Gastos</v>
          </cell>
        </row>
        <row r="129">
          <cell r="A129" t="str">
            <v>5586</v>
          </cell>
          <cell r="B129" t="str">
            <v>11 - Otros Gastos</v>
          </cell>
        </row>
        <row r="130">
          <cell r="A130" t="str">
            <v>5587</v>
          </cell>
          <cell r="B130" t="str">
            <v>11 - Otros Gastos</v>
          </cell>
        </row>
        <row r="131">
          <cell r="A131" t="str">
            <v>5803</v>
          </cell>
          <cell r="B131" t="str">
            <v>11 - Otros Gastos</v>
          </cell>
        </row>
        <row r="132">
          <cell r="A132" t="str">
            <v>5803</v>
          </cell>
          <cell r="B132" t="str">
            <v>11 - Otros Gastos</v>
          </cell>
        </row>
        <row r="133">
          <cell r="A133" t="str">
            <v>5803</v>
          </cell>
          <cell r="B133" t="str">
            <v>11 - Otros Gastos</v>
          </cell>
        </row>
        <row r="134">
          <cell r="A134" t="str">
            <v>5803</v>
          </cell>
          <cell r="B134" t="str">
            <v>11 - Otros Gastos</v>
          </cell>
        </row>
        <row r="135">
          <cell r="A135" t="str">
            <v>5803</v>
          </cell>
          <cell r="B135" t="str">
            <v>11 - Otros Gastos</v>
          </cell>
        </row>
        <row r="136">
          <cell r="A136" t="str">
            <v>5804</v>
          </cell>
          <cell r="B136" t="str">
            <v>11 - Otros Gastos</v>
          </cell>
        </row>
        <row r="137">
          <cell r="A137" t="str">
            <v>5854</v>
          </cell>
          <cell r="B137" t="str">
            <v>08 - Pulling y Mediciones</v>
          </cell>
        </row>
        <row r="138">
          <cell r="A138" t="str">
            <v>5854</v>
          </cell>
          <cell r="B138" t="str">
            <v>08 - Pulling y Mediciones</v>
          </cell>
        </row>
        <row r="139">
          <cell r="A139" t="str">
            <v>5854</v>
          </cell>
          <cell r="B139" t="str">
            <v>08 - Pulling y Mediciones</v>
          </cell>
        </row>
        <row r="140">
          <cell r="A140" t="str">
            <v>5855</v>
          </cell>
          <cell r="B140" t="str">
            <v>08 - Pulling y Mediciones</v>
          </cell>
        </row>
        <row r="141">
          <cell r="A141" t="str">
            <v>5855</v>
          </cell>
          <cell r="B141" t="str">
            <v>08 - Pulling y Mediciones</v>
          </cell>
        </row>
        <row r="142">
          <cell r="A142" t="str">
            <v>5857</v>
          </cell>
          <cell r="B142" t="str">
            <v>08 - Pulling y Mediciones</v>
          </cell>
        </row>
        <row r="143">
          <cell r="A143" t="str">
            <v>5857</v>
          </cell>
          <cell r="B143" t="str">
            <v>08 - Pulling y Mediciones</v>
          </cell>
        </row>
        <row r="144">
          <cell r="A144" t="str">
            <v>5857</v>
          </cell>
          <cell r="B144" t="str">
            <v>08 - Pulling y Mediciones</v>
          </cell>
        </row>
        <row r="145">
          <cell r="A145" t="str">
            <v>5857.001</v>
          </cell>
          <cell r="B145" t="str">
            <v>08 - Pulling y Mediciones</v>
          </cell>
        </row>
        <row r="146">
          <cell r="A146" t="str">
            <v>5858</v>
          </cell>
          <cell r="B146" t="str">
            <v>08 - Pulling y Mediciones</v>
          </cell>
        </row>
        <row r="147">
          <cell r="A147" t="str">
            <v>5858</v>
          </cell>
          <cell r="B147" t="str">
            <v>08 - Pulling y Mediciones</v>
          </cell>
        </row>
        <row r="148">
          <cell r="A148" t="str">
            <v>5858</v>
          </cell>
          <cell r="B148" t="str">
            <v>08 - Pulling y Mediciones</v>
          </cell>
        </row>
        <row r="149">
          <cell r="A149" t="str">
            <v>5858</v>
          </cell>
          <cell r="B149" t="str">
            <v>08 - Pulling y Mediciones</v>
          </cell>
        </row>
        <row r="150">
          <cell r="A150" t="str">
            <v>5858</v>
          </cell>
          <cell r="B150" t="str">
            <v>08 - Pulling y Mediciones</v>
          </cell>
        </row>
        <row r="151">
          <cell r="A151" t="str">
            <v>5858.001</v>
          </cell>
          <cell r="B151" t="str">
            <v>08 - Pulling y Mediciones</v>
          </cell>
        </row>
        <row r="152">
          <cell r="A152" t="str">
            <v>5858.001</v>
          </cell>
          <cell r="B152" t="str">
            <v>08 - Pulling y Mediciones</v>
          </cell>
        </row>
        <row r="153">
          <cell r="A153" t="str">
            <v>5858.001</v>
          </cell>
          <cell r="B153" t="str">
            <v>08 - Pulling y Mediciones</v>
          </cell>
        </row>
        <row r="154">
          <cell r="A154" t="str">
            <v>5859</v>
          </cell>
          <cell r="B154" t="str">
            <v>08 - Pulling y Mediciones</v>
          </cell>
        </row>
        <row r="155">
          <cell r="A155" t="str">
            <v>5859</v>
          </cell>
          <cell r="B155" t="str">
            <v>08 - Pulling y Mediciones</v>
          </cell>
        </row>
        <row r="156">
          <cell r="A156" t="str">
            <v>5859</v>
          </cell>
          <cell r="B156" t="str">
            <v>08 - Pulling y Mediciones</v>
          </cell>
        </row>
        <row r="157">
          <cell r="A157" t="str">
            <v>5859</v>
          </cell>
          <cell r="B157" t="str">
            <v>08 - Pulling y Mediciones</v>
          </cell>
        </row>
        <row r="158">
          <cell r="A158" t="str">
            <v>5859.001</v>
          </cell>
          <cell r="B158" t="str">
            <v>08 - Pulling y Mediciones</v>
          </cell>
        </row>
        <row r="159">
          <cell r="A159" t="str">
            <v>5859.001</v>
          </cell>
          <cell r="B159" t="str">
            <v>08 - Pulling y Mediciones</v>
          </cell>
        </row>
        <row r="160">
          <cell r="A160" t="str">
            <v>5859.001</v>
          </cell>
          <cell r="B160" t="str">
            <v>08 - Pulling y Mediciones</v>
          </cell>
        </row>
        <row r="161">
          <cell r="A161" t="str">
            <v>5860</v>
          </cell>
          <cell r="B161" t="str">
            <v>08 - Pulling y Mediciones</v>
          </cell>
        </row>
        <row r="162">
          <cell r="A162" t="str">
            <v>5860</v>
          </cell>
          <cell r="B162" t="str">
            <v>08 - Pulling y Mediciones</v>
          </cell>
        </row>
        <row r="163">
          <cell r="A163" t="str">
            <v>5860</v>
          </cell>
          <cell r="B163" t="str">
            <v>08 - Pulling y Mediciones</v>
          </cell>
        </row>
        <row r="164">
          <cell r="A164" t="str">
            <v>5860</v>
          </cell>
          <cell r="B164" t="str">
            <v>08 - Pulling y Mediciones</v>
          </cell>
        </row>
        <row r="165">
          <cell r="A165" t="str">
            <v>5860</v>
          </cell>
          <cell r="B165" t="str">
            <v>08 - Pulling y Mediciones</v>
          </cell>
        </row>
        <row r="166">
          <cell r="A166" t="str">
            <v>5861</v>
          </cell>
          <cell r="B166" t="str">
            <v>08 - Pulling y Mediciones</v>
          </cell>
        </row>
        <row r="167">
          <cell r="A167" t="str">
            <v>5861.001</v>
          </cell>
          <cell r="B167" t="str">
            <v>08 - Pulling y Mediciones</v>
          </cell>
        </row>
        <row r="168">
          <cell r="A168" t="str">
            <v>5862</v>
          </cell>
          <cell r="B168" t="str">
            <v>08 - Pulling y Mediciones</v>
          </cell>
        </row>
        <row r="169">
          <cell r="A169" t="str">
            <v>5862</v>
          </cell>
          <cell r="B169" t="str">
            <v>08 - Pulling y Mediciones</v>
          </cell>
        </row>
        <row r="170">
          <cell r="A170" t="str">
            <v>5862</v>
          </cell>
          <cell r="B170" t="str">
            <v>08 - Pulling y Mediciones</v>
          </cell>
        </row>
        <row r="171">
          <cell r="A171" t="str">
            <v>5862</v>
          </cell>
          <cell r="B171" t="str">
            <v>08 - Pulling y Mediciones</v>
          </cell>
        </row>
        <row r="172">
          <cell r="A172" t="str">
            <v>5862.001</v>
          </cell>
          <cell r="B172" t="str">
            <v>08 - Pulling y Mediciones</v>
          </cell>
        </row>
        <row r="173">
          <cell r="A173" t="str">
            <v>5862.001</v>
          </cell>
          <cell r="B173" t="str">
            <v>08 - Pulling y Mediciones</v>
          </cell>
        </row>
        <row r="174">
          <cell r="A174" t="str">
            <v>5864</v>
          </cell>
          <cell r="B174" t="str">
            <v>07 - Otros Materiales</v>
          </cell>
        </row>
        <row r="175">
          <cell r="A175" t="str">
            <v>5864</v>
          </cell>
          <cell r="B175" t="str">
            <v>07 - Otros Materiales</v>
          </cell>
        </row>
        <row r="176">
          <cell r="A176" t="str">
            <v>5864</v>
          </cell>
          <cell r="B176" t="str">
            <v>07 - Otros Materiales</v>
          </cell>
        </row>
        <row r="177">
          <cell r="A177" t="str">
            <v>5865</v>
          </cell>
          <cell r="B177" t="str">
            <v>07 - Otros Materiales</v>
          </cell>
        </row>
        <row r="178">
          <cell r="A178" t="str">
            <v>5865</v>
          </cell>
          <cell r="B178" t="str">
            <v>07 - Otros Materiales</v>
          </cell>
        </row>
        <row r="179">
          <cell r="A179" t="str">
            <v>5866</v>
          </cell>
          <cell r="B179" t="str">
            <v>08 - Pulling y Mediciones</v>
          </cell>
        </row>
        <row r="180">
          <cell r="A180" t="str">
            <v>5866</v>
          </cell>
          <cell r="B180" t="str">
            <v>08 - Pulling y Mediciones</v>
          </cell>
        </row>
        <row r="181">
          <cell r="A181" t="str">
            <v>5866</v>
          </cell>
          <cell r="B181" t="str">
            <v>08 - Pulling y Mediciones</v>
          </cell>
        </row>
        <row r="182">
          <cell r="A182" t="str">
            <v>5866</v>
          </cell>
          <cell r="B182" t="str">
            <v>08 - Pulling y Mediciones</v>
          </cell>
        </row>
        <row r="183">
          <cell r="A183" t="str">
            <v>5867</v>
          </cell>
          <cell r="B183" t="str">
            <v>08 - Pulling y Mediciones</v>
          </cell>
        </row>
        <row r="184">
          <cell r="A184" t="str">
            <v>5867</v>
          </cell>
          <cell r="B184" t="str">
            <v>08 - Pulling y Mediciones</v>
          </cell>
        </row>
        <row r="185">
          <cell r="A185" t="str">
            <v>5867</v>
          </cell>
          <cell r="B185" t="str">
            <v>08 - Pulling y Mediciones</v>
          </cell>
        </row>
        <row r="186">
          <cell r="A186" t="str">
            <v>5869</v>
          </cell>
          <cell r="B186" t="str">
            <v>08 - Pulling y Mediciones</v>
          </cell>
        </row>
        <row r="187">
          <cell r="A187" t="str">
            <v>5869</v>
          </cell>
          <cell r="B187" t="str">
            <v>08 - Pulling y Mediciones</v>
          </cell>
        </row>
        <row r="188">
          <cell r="A188" t="str">
            <v>5869</v>
          </cell>
          <cell r="B188" t="str">
            <v>08 - Pulling y Mediciones</v>
          </cell>
        </row>
        <row r="189">
          <cell r="A189" t="str">
            <v>5869</v>
          </cell>
          <cell r="B189" t="str">
            <v>08 - Pulling y Mediciones</v>
          </cell>
        </row>
        <row r="190">
          <cell r="A190" t="str">
            <v>5873</v>
          </cell>
          <cell r="B190" t="str">
            <v>07 - Otros Materiales</v>
          </cell>
        </row>
        <row r="191">
          <cell r="A191" t="str">
            <v>5873</v>
          </cell>
          <cell r="B191" t="str">
            <v>07 - Otros Materiales</v>
          </cell>
        </row>
        <row r="192">
          <cell r="A192" t="str">
            <v>5873.001</v>
          </cell>
          <cell r="B192" t="str">
            <v>07 - Otros Materiales</v>
          </cell>
        </row>
        <row r="193">
          <cell r="A193" t="str">
            <v>5874</v>
          </cell>
          <cell r="B193" t="str">
            <v>07 - Otros Materiales</v>
          </cell>
        </row>
        <row r="194">
          <cell r="A194" t="str">
            <v>5874</v>
          </cell>
          <cell r="B194" t="str">
            <v>07 - Otros Materiales</v>
          </cell>
        </row>
        <row r="195">
          <cell r="A195" t="str">
            <v>5874.001</v>
          </cell>
          <cell r="B195" t="str">
            <v>07 - Otros Materiales</v>
          </cell>
        </row>
        <row r="196">
          <cell r="A196" t="str">
            <v>5876</v>
          </cell>
          <cell r="B196" t="str">
            <v>07 - Otros Materiales</v>
          </cell>
        </row>
        <row r="197">
          <cell r="A197" t="str">
            <v>5876</v>
          </cell>
          <cell r="B197" t="str">
            <v>07 - Otros Materiales</v>
          </cell>
        </row>
        <row r="198">
          <cell r="A198" t="str">
            <v>5876.001</v>
          </cell>
          <cell r="B198" t="str">
            <v>07 - Otros Materiales</v>
          </cell>
        </row>
        <row r="199">
          <cell r="A199" t="str">
            <v>5876.001</v>
          </cell>
          <cell r="B199" t="str">
            <v>07 - Otros Materiales</v>
          </cell>
        </row>
        <row r="200">
          <cell r="A200" t="str">
            <v>6004</v>
          </cell>
          <cell r="B200" t="str">
            <v>02 - Contratistas</v>
          </cell>
        </row>
        <row r="201">
          <cell r="A201" t="str">
            <v>6004</v>
          </cell>
          <cell r="B201" t="str">
            <v>02 - Contratistas</v>
          </cell>
        </row>
        <row r="202">
          <cell r="A202" t="str">
            <v>6063</v>
          </cell>
          <cell r="B202" t="str">
            <v>07 - Otros Materiales</v>
          </cell>
        </row>
        <row r="203">
          <cell r="A203" t="str">
            <v>6065</v>
          </cell>
          <cell r="B203" t="str">
            <v>01 - Consumo de Energía/Gas</v>
          </cell>
        </row>
        <row r="204">
          <cell r="A204" t="str">
            <v>6065</v>
          </cell>
          <cell r="B204" t="str">
            <v>01 - Consumo de Energía/Gas</v>
          </cell>
        </row>
        <row r="205">
          <cell r="A205" t="str">
            <v>6065</v>
          </cell>
          <cell r="B205" t="str">
            <v>01 - Consumo de Energía/Gas</v>
          </cell>
        </row>
        <row r="206">
          <cell r="A206" t="str">
            <v>6065</v>
          </cell>
          <cell r="B206" t="str">
            <v>01 - Consumo de Energía/Gas</v>
          </cell>
        </row>
        <row r="207">
          <cell r="A207" t="str">
            <v>6065</v>
          </cell>
          <cell r="B207" t="str">
            <v>01 - Consumo de Energía/Gas</v>
          </cell>
        </row>
        <row r="208">
          <cell r="A208" t="str">
            <v>6065</v>
          </cell>
          <cell r="B208" t="str">
            <v>01 - Consumo de Energía/Gas</v>
          </cell>
        </row>
        <row r="209">
          <cell r="A209" t="str">
            <v>6065</v>
          </cell>
          <cell r="B209" t="str">
            <v>01 - Consumo de Energía/Gas</v>
          </cell>
        </row>
        <row r="210">
          <cell r="A210" t="str">
            <v>6065</v>
          </cell>
          <cell r="B210" t="str">
            <v>01 - Consumo de Energía/Gas</v>
          </cell>
        </row>
        <row r="211">
          <cell r="A211" t="str">
            <v>6065</v>
          </cell>
          <cell r="B211" t="str">
            <v>01 - Consumo de Energía/Gas</v>
          </cell>
        </row>
        <row r="212">
          <cell r="A212" t="str">
            <v>6065</v>
          </cell>
          <cell r="B212" t="str">
            <v>01 - Consumo de Energía/Gas</v>
          </cell>
        </row>
        <row r="213">
          <cell r="A213" t="str">
            <v>6065</v>
          </cell>
          <cell r="B213" t="str">
            <v>01 - Consumo de Energía/Gas</v>
          </cell>
        </row>
        <row r="214">
          <cell r="A214" t="str">
            <v>6065</v>
          </cell>
          <cell r="B214" t="str">
            <v>01 - Consumo de Energía/Gas</v>
          </cell>
        </row>
        <row r="215">
          <cell r="A215" t="str">
            <v>6065</v>
          </cell>
          <cell r="B215" t="str">
            <v>01 - Consumo de Energía/Gas</v>
          </cell>
        </row>
        <row r="216">
          <cell r="A216" t="str">
            <v>6065</v>
          </cell>
          <cell r="B216" t="str">
            <v>01 - Consumo de Energía/Gas</v>
          </cell>
        </row>
        <row r="217">
          <cell r="A217" t="str">
            <v>6066</v>
          </cell>
          <cell r="B217" t="str">
            <v>01 - Consumo de Energía/Gas</v>
          </cell>
        </row>
        <row r="218">
          <cell r="A218" t="str">
            <v>6066</v>
          </cell>
          <cell r="B218" t="str">
            <v>01 - Consumo de Energía/Gas</v>
          </cell>
        </row>
        <row r="219">
          <cell r="A219" t="str">
            <v>6066</v>
          </cell>
          <cell r="B219" t="str">
            <v>01 - Consumo de Energía/Gas</v>
          </cell>
        </row>
        <row r="220">
          <cell r="A220" t="str">
            <v>6066</v>
          </cell>
          <cell r="B220" t="str">
            <v>01 - Consumo de Energía/Gas</v>
          </cell>
        </row>
        <row r="221">
          <cell r="A221" t="str">
            <v>6068</v>
          </cell>
          <cell r="B221" t="str">
            <v>07 - Otros Materiales</v>
          </cell>
        </row>
        <row r="222">
          <cell r="A222" t="str">
            <v>6070</v>
          </cell>
          <cell r="B222" t="str">
            <v>07 - Otros Materiales</v>
          </cell>
        </row>
        <row r="223">
          <cell r="A223" t="str">
            <v>6070</v>
          </cell>
          <cell r="B223" t="str">
            <v>07 - Otros Materiales</v>
          </cell>
        </row>
        <row r="224">
          <cell r="A224" t="str">
            <v>6070</v>
          </cell>
          <cell r="B224" t="str">
            <v>07 - Otros Materiales</v>
          </cell>
        </row>
        <row r="225">
          <cell r="A225" t="str">
            <v>6122</v>
          </cell>
          <cell r="B225" t="str">
            <v>07 - Otros Materiales</v>
          </cell>
        </row>
        <row r="226">
          <cell r="A226" t="str">
            <v>6122</v>
          </cell>
          <cell r="B226" t="str">
            <v>07 - Otros Materiales</v>
          </cell>
        </row>
        <row r="227">
          <cell r="A227" t="str">
            <v>6122</v>
          </cell>
          <cell r="B227" t="str">
            <v>07 - Otros Materiales</v>
          </cell>
        </row>
        <row r="228">
          <cell r="A228" t="str">
            <v>6122</v>
          </cell>
          <cell r="B228" t="str">
            <v>07 - Otros Materiales</v>
          </cell>
        </row>
        <row r="229">
          <cell r="A229" t="str">
            <v>6122</v>
          </cell>
          <cell r="B229" t="str">
            <v>07 - Otros Materiales</v>
          </cell>
        </row>
        <row r="230">
          <cell r="A230" t="str">
            <v>6124</v>
          </cell>
          <cell r="B230" t="str">
            <v>07 - Otros Materiales</v>
          </cell>
        </row>
        <row r="231">
          <cell r="A231" t="str">
            <v>6124</v>
          </cell>
          <cell r="B231" t="str">
            <v>07 - Otros Materiales</v>
          </cell>
        </row>
        <row r="232">
          <cell r="A232" t="str">
            <v>6124</v>
          </cell>
          <cell r="B232" t="str">
            <v>07 - Otros Materiales</v>
          </cell>
        </row>
        <row r="233">
          <cell r="A233" t="str">
            <v>6125</v>
          </cell>
          <cell r="B233" t="str">
            <v>07 - Otros Materiales</v>
          </cell>
        </row>
        <row r="234">
          <cell r="A234" t="str">
            <v>6125</v>
          </cell>
          <cell r="B234" t="str">
            <v>07 - Otros Materiales</v>
          </cell>
        </row>
        <row r="235">
          <cell r="A235" t="str">
            <v>6126</v>
          </cell>
          <cell r="B235" t="str">
            <v>07 - Otros Materiales</v>
          </cell>
        </row>
        <row r="236">
          <cell r="A236" t="str">
            <v>6126</v>
          </cell>
          <cell r="B236" t="str">
            <v>07 - Otros Materiales</v>
          </cell>
        </row>
        <row r="237">
          <cell r="A237" t="str">
            <v>6127</v>
          </cell>
          <cell r="B237" t="str">
            <v>07 - Otros Materiales</v>
          </cell>
        </row>
        <row r="238">
          <cell r="A238" t="str">
            <v>6128</v>
          </cell>
          <cell r="B238" t="str">
            <v>07 - Otros Materiales</v>
          </cell>
        </row>
        <row r="239">
          <cell r="A239" t="str">
            <v>6128</v>
          </cell>
          <cell r="B239" t="str">
            <v>07 - Otros Materiales</v>
          </cell>
        </row>
        <row r="240">
          <cell r="A240" t="str">
            <v>6129</v>
          </cell>
          <cell r="B240" t="str">
            <v>07 - Otros Materiales</v>
          </cell>
        </row>
        <row r="241">
          <cell r="A241" t="str">
            <v>6129</v>
          </cell>
          <cell r="B241" t="str">
            <v>07 - Otros Materiales</v>
          </cell>
        </row>
        <row r="242">
          <cell r="A242" t="str">
            <v>6129</v>
          </cell>
          <cell r="B242" t="str">
            <v>07 - Otros Materiales</v>
          </cell>
        </row>
        <row r="243">
          <cell r="A243" t="str">
            <v>6129</v>
          </cell>
          <cell r="B243" t="str">
            <v>07 - Otros Materiales</v>
          </cell>
        </row>
        <row r="244">
          <cell r="A244" t="str">
            <v>6129</v>
          </cell>
          <cell r="B244" t="str">
            <v>07 - Otros Materiales</v>
          </cell>
        </row>
        <row r="245">
          <cell r="A245" t="str">
            <v>6129</v>
          </cell>
          <cell r="B245" t="str">
            <v>07 - Otros Materiales</v>
          </cell>
        </row>
        <row r="246">
          <cell r="A246" t="str">
            <v>6129</v>
          </cell>
          <cell r="B246" t="str">
            <v>07 - Otros Materiales</v>
          </cell>
        </row>
        <row r="247">
          <cell r="A247" t="str">
            <v>6129</v>
          </cell>
          <cell r="B247" t="str">
            <v>07 - Otros Materiales</v>
          </cell>
        </row>
        <row r="248">
          <cell r="A248" t="str">
            <v>6129</v>
          </cell>
          <cell r="B248" t="str">
            <v>07 - Otros Materiales</v>
          </cell>
        </row>
        <row r="249">
          <cell r="A249" t="str">
            <v>6129</v>
          </cell>
          <cell r="B249" t="str">
            <v>07 - Otros Materiales</v>
          </cell>
        </row>
        <row r="250">
          <cell r="A250" t="str">
            <v>6130</v>
          </cell>
          <cell r="B250" t="str">
            <v>07 - Otros Materiales</v>
          </cell>
        </row>
        <row r="251">
          <cell r="A251" t="str">
            <v>6130</v>
          </cell>
          <cell r="B251" t="str">
            <v>07 - Otros Materiales</v>
          </cell>
        </row>
        <row r="252">
          <cell r="A252" t="str">
            <v>6130</v>
          </cell>
          <cell r="B252" t="str">
            <v>07 - Otros Materiales</v>
          </cell>
        </row>
        <row r="253">
          <cell r="A253" t="str">
            <v>6130</v>
          </cell>
          <cell r="B253" t="str">
            <v>07 - Otros Materiales</v>
          </cell>
        </row>
        <row r="254">
          <cell r="A254" t="str">
            <v>6130</v>
          </cell>
          <cell r="B254" t="str">
            <v>07 - Otros Materiales</v>
          </cell>
        </row>
        <row r="255">
          <cell r="A255" t="str">
            <v>6130</v>
          </cell>
          <cell r="B255" t="str">
            <v>07 - Otros Materiales</v>
          </cell>
        </row>
        <row r="256">
          <cell r="A256" t="str">
            <v>6130</v>
          </cell>
          <cell r="B256" t="str">
            <v>07 - Otros Materiales</v>
          </cell>
        </row>
        <row r="257">
          <cell r="A257" t="str">
            <v>6130</v>
          </cell>
          <cell r="B257" t="str">
            <v>07 - Otros Materiales</v>
          </cell>
        </row>
        <row r="258">
          <cell r="A258" t="str">
            <v>6131</v>
          </cell>
          <cell r="B258" t="str">
            <v>07 - Otros Materiales</v>
          </cell>
        </row>
        <row r="259">
          <cell r="A259" t="str">
            <v>6131</v>
          </cell>
          <cell r="B259" t="str">
            <v>07 - Otros Materiales</v>
          </cell>
        </row>
        <row r="260">
          <cell r="A260" t="str">
            <v>6131.001</v>
          </cell>
          <cell r="B260" t="str">
            <v>07 - Otros Materiales</v>
          </cell>
        </row>
        <row r="261">
          <cell r="A261" t="str">
            <v>6131.001</v>
          </cell>
          <cell r="B261" t="str">
            <v>07 - Otros Materiales</v>
          </cell>
        </row>
        <row r="262">
          <cell r="A262" t="str">
            <v>6131.001</v>
          </cell>
          <cell r="B262" t="str">
            <v>07 - Otros Materiales</v>
          </cell>
        </row>
        <row r="263">
          <cell r="A263" t="str">
            <v>6131.001</v>
          </cell>
          <cell r="B263" t="str">
            <v>07 - Otros Materiales</v>
          </cell>
        </row>
        <row r="264">
          <cell r="A264" t="str">
            <v>6132</v>
          </cell>
          <cell r="B264" t="str">
            <v>07 - Otros Materiales</v>
          </cell>
        </row>
        <row r="265">
          <cell r="A265" t="str">
            <v>6132</v>
          </cell>
          <cell r="B265" t="str">
            <v>07 - Otros Materiales</v>
          </cell>
        </row>
        <row r="266">
          <cell r="A266" t="str">
            <v>6132</v>
          </cell>
          <cell r="B266" t="str">
            <v>07 - Otros Materiales</v>
          </cell>
        </row>
        <row r="267">
          <cell r="A267" t="str">
            <v>6133</v>
          </cell>
          <cell r="B267" t="str">
            <v>07 - Otros Materiales</v>
          </cell>
        </row>
        <row r="268">
          <cell r="A268" t="str">
            <v>6133</v>
          </cell>
          <cell r="B268" t="str">
            <v>07 - Otros Materiales</v>
          </cell>
        </row>
        <row r="269">
          <cell r="A269" t="str">
            <v>6133</v>
          </cell>
          <cell r="B269" t="str">
            <v>07 - Otros Materiales</v>
          </cell>
        </row>
        <row r="270">
          <cell r="A270" t="str">
            <v>6133.001</v>
          </cell>
          <cell r="B270" t="str">
            <v>07 - Otros Materiales</v>
          </cell>
        </row>
        <row r="271">
          <cell r="A271" t="str">
            <v>6135</v>
          </cell>
          <cell r="B271" t="str">
            <v>07 - Otros Materiales</v>
          </cell>
        </row>
        <row r="272">
          <cell r="A272" t="str">
            <v>6135</v>
          </cell>
          <cell r="B272" t="str">
            <v>07 - Otros Materiales</v>
          </cell>
        </row>
        <row r="273">
          <cell r="A273" t="str">
            <v>6135</v>
          </cell>
          <cell r="B273" t="str">
            <v>07 - Otros Materiales</v>
          </cell>
        </row>
        <row r="274">
          <cell r="A274" t="str">
            <v>6135</v>
          </cell>
          <cell r="B274" t="str">
            <v>07 - Otros Materiales</v>
          </cell>
        </row>
        <row r="275">
          <cell r="A275" t="str">
            <v>6135</v>
          </cell>
          <cell r="B275" t="str">
            <v>07 - Otros Materiales</v>
          </cell>
        </row>
        <row r="276">
          <cell r="A276" t="str">
            <v>6135.001</v>
          </cell>
          <cell r="B276" t="str">
            <v>07 - Otros Materiales</v>
          </cell>
        </row>
        <row r="277">
          <cell r="A277" t="str">
            <v>6136</v>
          </cell>
          <cell r="B277" t="str">
            <v>07 - Otros Materiales</v>
          </cell>
        </row>
        <row r="278">
          <cell r="A278" t="str">
            <v>6136</v>
          </cell>
          <cell r="B278" t="str">
            <v>07 - Otros Materiales</v>
          </cell>
        </row>
        <row r="279">
          <cell r="A279" t="str">
            <v>6136</v>
          </cell>
          <cell r="B279" t="str">
            <v>07 - Otros Materiales</v>
          </cell>
        </row>
        <row r="280">
          <cell r="A280" t="str">
            <v>6136.001</v>
          </cell>
          <cell r="B280" t="str">
            <v>07 - Otros Materiales</v>
          </cell>
        </row>
        <row r="281">
          <cell r="A281" t="str">
            <v>6136.001</v>
          </cell>
          <cell r="B281" t="str">
            <v>07 - Otros Materiales</v>
          </cell>
        </row>
        <row r="282">
          <cell r="A282" t="str">
            <v>6137</v>
          </cell>
          <cell r="B282" t="str">
            <v>07 - Otros Materiales</v>
          </cell>
        </row>
        <row r="283">
          <cell r="A283" t="str">
            <v>6137</v>
          </cell>
          <cell r="B283" t="str">
            <v>07 - Otros Materiales</v>
          </cell>
        </row>
        <row r="284">
          <cell r="A284" t="str">
            <v>6138</v>
          </cell>
          <cell r="B284" t="str">
            <v>07 - Otros Materiales</v>
          </cell>
        </row>
        <row r="285">
          <cell r="A285" t="str">
            <v>6138</v>
          </cell>
          <cell r="B285" t="str">
            <v>07 - Otros Materiales</v>
          </cell>
        </row>
        <row r="286">
          <cell r="A286" t="str">
            <v>6138.001</v>
          </cell>
          <cell r="B286" t="str">
            <v>07 - Otros Materiales</v>
          </cell>
        </row>
        <row r="287">
          <cell r="A287" t="str">
            <v>6141</v>
          </cell>
          <cell r="B287" t="str">
            <v>07 - Otros Materiales</v>
          </cell>
        </row>
        <row r="288">
          <cell r="A288" t="str">
            <v>6141</v>
          </cell>
          <cell r="B288" t="str">
            <v>07 - Otros Materiales</v>
          </cell>
        </row>
        <row r="289">
          <cell r="A289" t="str">
            <v>6141</v>
          </cell>
          <cell r="B289" t="str">
            <v>07 - Otros Materiales</v>
          </cell>
        </row>
        <row r="290">
          <cell r="A290" t="str">
            <v>6142</v>
          </cell>
          <cell r="B290" t="str">
            <v>07 - Otros Materiales</v>
          </cell>
        </row>
        <row r="291">
          <cell r="A291" t="str">
            <v>6142</v>
          </cell>
          <cell r="B291" t="str">
            <v>07 - Otros Materiales</v>
          </cell>
        </row>
        <row r="292">
          <cell r="A292" t="str">
            <v>6142</v>
          </cell>
          <cell r="B292" t="str">
            <v>07 - Otros Materiales</v>
          </cell>
        </row>
        <row r="293">
          <cell r="A293" t="str">
            <v>6142</v>
          </cell>
          <cell r="B293" t="str">
            <v>07 - Otros Materiales</v>
          </cell>
        </row>
        <row r="294">
          <cell r="A294" t="str">
            <v>6143</v>
          </cell>
          <cell r="B294" t="str">
            <v>11 - Otros Gastos</v>
          </cell>
        </row>
        <row r="295">
          <cell r="A295" t="str">
            <v>6144</v>
          </cell>
          <cell r="B295" t="str">
            <v>07 - Otros Materiales</v>
          </cell>
        </row>
        <row r="296">
          <cell r="A296" t="str">
            <v>6145</v>
          </cell>
          <cell r="B296" t="str">
            <v>07 - Otros Materiales</v>
          </cell>
        </row>
        <row r="297">
          <cell r="A297" t="str">
            <v>6145</v>
          </cell>
          <cell r="B297" t="str">
            <v>07 - Otros Materiales</v>
          </cell>
        </row>
        <row r="298">
          <cell r="A298" t="str">
            <v>6145</v>
          </cell>
          <cell r="B298" t="str">
            <v>07 - Otros Materiales</v>
          </cell>
        </row>
        <row r="299">
          <cell r="A299" t="str">
            <v>6145</v>
          </cell>
          <cell r="B299" t="str">
            <v>07 - Otros Materiales</v>
          </cell>
        </row>
        <row r="300">
          <cell r="A300" t="str">
            <v>6145</v>
          </cell>
          <cell r="B300" t="str">
            <v>07 - Otros Materiales</v>
          </cell>
        </row>
        <row r="301">
          <cell r="A301" t="str">
            <v>6145</v>
          </cell>
          <cell r="B301" t="str">
            <v>07 - Otros Materiales</v>
          </cell>
        </row>
        <row r="302">
          <cell r="A302" t="str">
            <v>6145</v>
          </cell>
          <cell r="B302" t="str">
            <v>07 - Otros Materiales</v>
          </cell>
        </row>
        <row r="303">
          <cell r="A303" t="str">
            <v>6149.001</v>
          </cell>
          <cell r="B303" t="str">
            <v>05 - Productos Químicos</v>
          </cell>
        </row>
        <row r="304">
          <cell r="A304" t="str">
            <v>6149.001</v>
          </cell>
          <cell r="B304" t="str">
            <v>05 - Productos Químicos</v>
          </cell>
        </row>
        <row r="305">
          <cell r="A305" t="str">
            <v>6149.001</v>
          </cell>
          <cell r="B305" t="str">
            <v>05 - Productos Químicos</v>
          </cell>
        </row>
        <row r="306">
          <cell r="A306" t="str">
            <v>6149.001</v>
          </cell>
          <cell r="B306" t="str">
            <v>05 - Productos Químicos</v>
          </cell>
        </row>
        <row r="307">
          <cell r="A307" t="str">
            <v>6149.001</v>
          </cell>
          <cell r="B307" t="str">
            <v>05 - Productos Químicos</v>
          </cell>
        </row>
        <row r="308">
          <cell r="A308" t="str">
            <v>6150</v>
          </cell>
          <cell r="B308" t="str">
            <v>05 - Productos Químicos</v>
          </cell>
        </row>
        <row r="309">
          <cell r="A309" t="str">
            <v>6150</v>
          </cell>
          <cell r="B309" t="str">
            <v>05 - Productos Químicos</v>
          </cell>
        </row>
        <row r="310">
          <cell r="A310" t="str">
            <v>6150.001</v>
          </cell>
          <cell r="B310" t="str">
            <v>05 - Productos Químicos</v>
          </cell>
        </row>
        <row r="311">
          <cell r="A311" t="str">
            <v>6150.001</v>
          </cell>
          <cell r="B311" t="str">
            <v>05 - Productos Químicos</v>
          </cell>
        </row>
        <row r="312">
          <cell r="A312" t="str">
            <v>6150.001</v>
          </cell>
          <cell r="B312" t="str">
            <v>05 - Productos Químicos</v>
          </cell>
        </row>
        <row r="313">
          <cell r="A313" t="str">
            <v>6151</v>
          </cell>
          <cell r="B313" t="str">
            <v>05 - Productos Químicos</v>
          </cell>
        </row>
        <row r="314">
          <cell r="A314" t="str">
            <v>6151</v>
          </cell>
          <cell r="B314" t="str">
            <v>05 - Productos Químicos</v>
          </cell>
        </row>
        <row r="315">
          <cell r="A315" t="str">
            <v>6151.001</v>
          </cell>
          <cell r="B315" t="str">
            <v>05 - Productos Químicos</v>
          </cell>
        </row>
        <row r="316">
          <cell r="A316" t="str">
            <v>6155</v>
          </cell>
          <cell r="B316" t="str">
            <v>07 - Otros Materiales</v>
          </cell>
        </row>
        <row r="317">
          <cell r="A317" t="str">
            <v>6156</v>
          </cell>
          <cell r="B317" t="str">
            <v>04 - Sueldos y Cargas Sociales</v>
          </cell>
        </row>
        <row r="318">
          <cell r="A318" t="str">
            <v>6156</v>
          </cell>
          <cell r="B318" t="str">
            <v>04 - Sueldos y Cargas Sociales</v>
          </cell>
        </row>
        <row r="319">
          <cell r="A319" t="str">
            <v>6156</v>
          </cell>
          <cell r="B319" t="str">
            <v>04 - Sueldos y Cargas Sociales</v>
          </cell>
        </row>
        <row r="320">
          <cell r="A320" t="str">
            <v>6156</v>
          </cell>
          <cell r="B320" t="str">
            <v>04 - Sueldos y Cargas Sociales</v>
          </cell>
        </row>
        <row r="321">
          <cell r="A321" t="str">
            <v>6156</v>
          </cell>
          <cell r="B321" t="str">
            <v>04 - Sueldos y Cargas Sociales</v>
          </cell>
        </row>
        <row r="322">
          <cell r="A322" t="str">
            <v>6156</v>
          </cell>
          <cell r="B322" t="str">
            <v>04 - Sueldos y Cargas Sociales</v>
          </cell>
        </row>
        <row r="323">
          <cell r="A323" t="str">
            <v>6156</v>
          </cell>
          <cell r="B323" t="str">
            <v>04 - Sueldos y Cargas Sociales</v>
          </cell>
        </row>
        <row r="324">
          <cell r="A324" t="str">
            <v>6156</v>
          </cell>
          <cell r="B324" t="str">
            <v>04 - Sueldos y Cargas Sociales</v>
          </cell>
        </row>
        <row r="325">
          <cell r="A325" t="str">
            <v>6157</v>
          </cell>
          <cell r="B325" t="str">
            <v>07 - Otros Materiales</v>
          </cell>
        </row>
        <row r="326">
          <cell r="A326" t="str">
            <v>6157</v>
          </cell>
          <cell r="B326" t="str">
            <v>07 - Otros Materiales</v>
          </cell>
        </row>
        <row r="327">
          <cell r="A327" t="str">
            <v>6157</v>
          </cell>
          <cell r="B327" t="str">
            <v>07 - Otros Materiales</v>
          </cell>
        </row>
        <row r="328">
          <cell r="A328" t="str">
            <v>6157</v>
          </cell>
          <cell r="B328" t="str">
            <v>07 - Otros Materiales</v>
          </cell>
        </row>
        <row r="329">
          <cell r="A329" t="str">
            <v>6157.001</v>
          </cell>
          <cell r="B329" t="str">
            <v>07 - Otros Materiales</v>
          </cell>
        </row>
        <row r="330">
          <cell r="A330" t="str">
            <v>6161</v>
          </cell>
          <cell r="B330" t="str">
            <v>07 - Otros Materiales</v>
          </cell>
        </row>
        <row r="331">
          <cell r="A331" t="str">
            <v>6161</v>
          </cell>
          <cell r="B331" t="str">
            <v>07 - Otros Materiales</v>
          </cell>
        </row>
        <row r="332">
          <cell r="A332" t="str">
            <v>6161</v>
          </cell>
          <cell r="B332" t="str">
            <v>07 - Otros Materiales</v>
          </cell>
        </row>
        <row r="333">
          <cell r="A333" t="str">
            <v>6161</v>
          </cell>
          <cell r="B333" t="str">
            <v>07 - Otros Materiales</v>
          </cell>
        </row>
        <row r="334">
          <cell r="A334" t="str">
            <v>6161</v>
          </cell>
          <cell r="B334" t="str">
            <v>07 - Otros Materiales</v>
          </cell>
        </row>
        <row r="335">
          <cell r="A335" t="str">
            <v>6162</v>
          </cell>
          <cell r="B335" t="str">
            <v>07 - Otros Materiales</v>
          </cell>
        </row>
        <row r="336">
          <cell r="A336" t="str">
            <v>6163.001</v>
          </cell>
          <cell r="B336" t="str">
            <v>07 - Otros Materiales</v>
          </cell>
        </row>
        <row r="337">
          <cell r="A337" t="str">
            <v>6163.001</v>
          </cell>
          <cell r="B337" t="str">
            <v>07 - Otros Materiales</v>
          </cell>
        </row>
        <row r="338">
          <cell r="A338" t="str">
            <v>6163.001</v>
          </cell>
          <cell r="B338" t="str">
            <v>07 - Otros Materiales</v>
          </cell>
        </row>
        <row r="339">
          <cell r="A339" t="str">
            <v>6163.001</v>
          </cell>
          <cell r="B339" t="str">
            <v>07 - Otros Materiales</v>
          </cell>
        </row>
        <row r="340">
          <cell r="A340" t="str">
            <v>6244</v>
          </cell>
          <cell r="B340" t="str">
            <v>07 - Otros Materiales</v>
          </cell>
        </row>
        <row r="341">
          <cell r="A341" t="str">
            <v>6244</v>
          </cell>
          <cell r="B341" t="str">
            <v>07 - Otros Materiales</v>
          </cell>
        </row>
        <row r="342">
          <cell r="A342" t="str">
            <v>6244</v>
          </cell>
          <cell r="B342" t="str">
            <v>07 - Otros Materiales</v>
          </cell>
        </row>
        <row r="343">
          <cell r="A343" t="str">
            <v>6244</v>
          </cell>
          <cell r="B343" t="str">
            <v>07 - Otros Materiales</v>
          </cell>
        </row>
        <row r="344">
          <cell r="A344" t="str">
            <v>6244</v>
          </cell>
          <cell r="B344" t="str">
            <v>07 - Otros Materiales</v>
          </cell>
        </row>
        <row r="345">
          <cell r="A345" t="str">
            <v>6244</v>
          </cell>
          <cell r="B345" t="str">
            <v>07 - Otros Materiales</v>
          </cell>
        </row>
        <row r="346">
          <cell r="A346" t="str">
            <v>6244</v>
          </cell>
          <cell r="B346" t="str">
            <v>07 - Otros Materiales</v>
          </cell>
        </row>
        <row r="347">
          <cell r="A347" t="str">
            <v>6244</v>
          </cell>
          <cell r="B347" t="str">
            <v>07 - Otros Materiales</v>
          </cell>
        </row>
        <row r="348">
          <cell r="A348" t="str">
            <v>6244</v>
          </cell>
          <cell r="B348" t="str">
            <v>07 - Otros Materiales</v>
          </cell>
        </row>
        <row r="349">
          <cell r="A349" t="str">
            <v>6244</v>
          </cell>
          <cell r="B349" t="str">
            <v>07 - Otros Materiales</v>
          </cell>
        </row>
        <row r="350">
          <cell r="A350" t="str">
            <v>6244</v>
          </cell>
          <cell r="B350" t="str">
            <v>07 - Otros Materiales</v>
          </cell>
        </row>
        <row r="351">
          <cell r="A351" t="str">
            <v>6249</v>
          </cell>
          <cell r="B351" t="str">
            <v>07 - Otros Materiales</v>
          </cell>
        </row>
        <row r="352">
          <cell r="A352" t="str">
            <v>6285.001</v>
          </cell>
          <cell r="B352" t="str">
            <v>05 - Productos Químicos</v>
          </cell>
        </row>
        <row r="353">
          <cell r="A353" t="str">
            <v>6285.001</v>
          </cell>
          <cell r="B353" t="str">
            <v>05 - Productos Químicos</v>
          </cell>
        </row>
        <row r="354">
          <cell r="A354" t="str">
            <v>6285.001</v>
          </cell>
          <cell r="B354" t="str">
            <v>05 - Productos Químicos</v>
          </cell>
        </row>
        <row r="355">
          <cell r="A355" t="str">
            <v>6405</v>
          </cell>
          <cell r="B355" t="str">
            <v>11 - Otros Gastos</v>
          </cell>
        </row>
        <row r="356">
          <cell r="A356" t="str">
            <v>6406</v>
          </cell>
          <cell r="B356" t="str">
            <v>11 - Otros Gastos</v>
          </cell>
        </row>
        <row r="357">
          <cell r="A357" t="str">
            <v>6407</v>
          </cell>
          <cell r="B357" t="str">
            <v>11 - Otros Gastos</v>
          </cell>
        </row>
        <row r="358">
          <cell r="A358" t="str">
            <v>6407</v>
          </cell>
          <cell r="B358" t="str">
            <v>11 - Otros Gastos</v>
          </cell>
        </row>
        <row r="359">
          <cell r="A359" t="str">
            <v>6407</v>
          </cell>
          <cell r="B359" t="str">
            <v>11 - Otros Gastos</v>
          </cell>
        </row>
        <row r="360">
          <cell r="A360" t="str">
            <v>6409</v>
          </cell>
          <cell r="B360" t="str">
            <v>11 - Otros Gastos</v>
          </cell>
        </row>
        <row r="361">
          <cell r="A361" t="str">
            <v>6412</v>
          </cell>
          <cell r="B361" t="str">
            <v>11 - Otros Gastos</v>
          </cell>
        </row>
        <row r="362">
          <cell r="A362" t="str">
            <v>6441</v>
          </cell>
          <cell r="B362" t="str">
            <v>11 - Otros Gastos</v>
          </cell>
        </row>
        <row r="363">
          <cell r="A363" t="str">
            <v>6492</v>
          </cell>
          <cell r="B363" t="str">
            <v>11 - Otros Gastos</v>
          </cell>
        </row>
        <row r="364">
          <cell r="A364" t="str">
            <v>6541</v>
          </cell>
          <cell r="B364" t="str">
            <v>11 - Otros Gastos</v>
          </cell>
        </row>
        <row r="365">
          <cell r="A365" t="str">
            <v>6543</v>
          </cell>
          <cell r="B365" t="str">
            <v>11 - Otros Gastos</v>
          </cell>
        </row>
        <row r="366">
          <cell r="A366" t="str">
            <v>6543</v>
          </cell>
          <cell r="B366" t="str">
            <v>11 - Otros Gastos</v>
          </cell>
        </row>
        <row r="367">
          <cell r="A367" t="str">
            <v>6543</v>
          </cell>
          <cell r="B367" t="str">
            <v>04 - Sueldos y Cargas Sociales</v>
          </cell>
        </row>
        <row r="368">
          <cell r="A368" t="str">
            <v>6543</v>
          </cell>
          <cell r="B368" t="str">
            <v>04 - Sueldos y Cargas Sociales</v>
          </cell>
        </row>
        <row r="369">
          <cell r="A369" t="str">
            <v>6543</v>
          </cell>
          <cell r="B369" t="str">
            <v>11 - Otros Gastos</v>
          </cell>
        </row>
        <row r="370">
          <cell r="A370" t="str">
            <v>6545</v>
          </cell>
          <cell r="B370" t="str">
            <v>11 - Otros Gastos</v>
          </cell>
        </row>
        <row r="371">
          <cell r="A371" t="str">
            <v>6545</v>
          </cell>
          <cell r="B371" t="str">
            <v>11 - Otros Gastos</v>
          </cell>
        </row>
        <row r="372">
          <cell r="A372" t="str">
            <v>6545</v>
          </cell>
          <cell r="B372" t="str">
            <v>11 - Otros Gastos</v>
          </cell>
        </row>
        <row r="373">
          <cell r="A373" t="str">
            <v>6545</v>
          </cell>
          <cell r="B373" t="str">
            <v>11 - Otros Gastos</v>
          </cell>
        </row>
        <row r="374">
          <cell r="A374" t="str">
            <v>6545</v>
          </cell>
          <cell r="B374" t="str">
            <v>11 - Otros Gastos</v>
          </cell>
        </row>
        <row r="375">
          <cell r="A375" t="str">
            <v>6545</v>
          </cell>
          <cell r="B375" t="str">
            <v>11 - Otros Gastos</v>
          </cell>
        </row>
        <row r="376">
          <cell r="A376" t="str">
            <v>6545</v>
          </cell>
          <cell r="B376" t="str">
            <v>11 - Otros Gastos</v>
          </cell>
        </row>
        <row r="377">
          <cell r="A377" t="str">
            <v>6545</v>
          </cell>
          <cell r="B377" t="str">
            <v>11 - Otros Gastos</v>
          </cell>
        </row>
        <row r="378">
          <cell r="A378" t="str">
            <v>6546</v>
          </cell>
          <cell r="B378" t="str">
            <v>03 - Contratos Especiales</v>
          </cell>
        </row>
        <row r="379">
          <cell r="A379" t="str">
            <v>6546</v>
          </cell>
          <cell r="B379" t="str">
            <v>03 - Contratos Especiales</v>
          </cell>
        </row>
        <row r="380">
          <cell r="A380" t="str">
            <v>6546</v>
          </cell>
          <cell r="B380" t="str">
            <v>03 - Contratos Especiales</v>
          </cell>
        </row>
        <row r="381">
          <cell r="A381" t="str">
            <v>6546</v>
          </cell>
          <cell r="B381" t="str">
            <v>03 - Contratos Especiales</v>
          </cell>
        </row>
        <row r="382">
          <cell r="A382" t="str">
            <v>6546</v>
          </cell>
          <cell r="B382" t="str">
            <v>03 - Contratos Especiales</v>
          </cell>
        </row>
        <row r="383">
          <cell r="A383" t="str">
            <v>6546</v>
          </cell>
          <cell r="B383" t="str">
            <v>03 - Contratos Especiales</v>
          </cell>
        </row>
        <row r="384">
          <cell r="A384" t="str">
            <v>6546</v>
          </cell>
          <cell r="B384" t="str">
            <v>03 - Contratos Especiales</v>
          </cell>
        </row>
        <row r="385">
          <cell r="A385" t="str">
            <v>6546</v>
          </cell>
          <cell r="B385" t="str">
            <v>03 - Contratos Especiales</v>
          </cell>
        </row>
        <row r="386">
          <cell r="A386" t="str">
            <v>6546</v>
          </cell>
          <cell r="B386" t="str">
            <v>03 - Contratos Especiales</v>
          </cell>
        </row>
        <row r="387">
          <cell r="A387" t="str">
            <v>6546.001</v>
          </cell>
          <cell r="B387" t="str">
            <v>03 - Contratos Especiales</v>
          </cell>
        </row>
        <row r="388">
          <cell r="A388" t="str">
            <v>6546.001</v>
          </cell>
          <cell r="B388" t="str">
            <v>03 - Contratos Especiales</v>
          </cell>
        </row>
        <row r="389">
          <cell r="A389" t="str">
            <v>6546.001</v>
          </cell>
          <cell r="B389" t="str">
            <v>03 - Contratos Especiales</v>
          </cell>
        </row>
        <row r="390">
          <cell r="A390" t="str">
            <v>6546.001</v>
          </cell>
          <cell r="B390" t="str">
            <v>03 - Contratos Especiales</v>
          </cell>
        </row>
        <row r="391">
          <cell r="A391" t="str">
            <v>6546.001</v>
          </cell>
          <cell r="B391" t="str">
            <v>03 - Contratos Especiales</v>
          </cell>
        </row>
        <row r="392">
          <cell r="A392" t="str">
            <v>6546.002</v>
          </cell>
          <cell r="B392" t="str">
            <v>03 - Contratos Especiales</v>
          </cell>
        </row>
        <row r="393">
          <cell r="A393" t="str">
            <v>6546.002</v>
          </cell>
          <cell r="B393" t="str">
            <v>03 - Contratos Especiales</v>
          </cell>
        </row>
        <row r="394">
          <cell r="A394" t="str">
            <v>6546.002</v>
          </cell>
          <cell r="B394" t="str">
            <v>03 - Contratos Especiales</v>
          </cell>
        </row>
        <row r="395">
          <cell r="A395" t="str">
            <v>6546.002</v>
          </cell>
          <cell r="B395" t="str">
            <v>03 - Contratos Especiales</v>
          </cell>
        </row>
        <row r="396">
          <cell r="A396" t="str">
            <v>6546.002</v>
          </cell>
          <cell r="B396" t="str">
            <v>03 - Contratos Especiales</v>
          </cell>
        </row>
        <row r="397">
          <cell r="A397" t="str">
            <v>6546.003</v>
          </cell>
          <cell r="B397" t="str">
            <v>03 - Contratos Especiales</v>
          </cell>
        </row>
        <row r="398">
          <cell r="A398" t="str">
            <v>6546.003</v>
          </cell>
          <cell r="B398" t="str">
            <v>03 - Contratos Especiales</v>
          </cell>
        </row>
        <row r="399">
          <cell r="A399" t="str">
            <v>6546.004</v>
          </cell>
          <cell r="B399" t="str">
            <v>03 - Contratos Especiales</v>
          </cell>
        </row>
        <row r="400">
          <cell r="A400" t="str">
            <v>6546.004</v>
          </cell>
          <cell r="B400" t="str">
            <v>03 - Contratos Especiales</v>
          </cell>
        </row>
        <row r="401">
          <cell r="A401" t="str">
            <v>6546.004</v>
          </cell>
          <cell r="B401" t="str">
            <v>03 - Contratos Especiales</v>
          </cell>
        </row>
        <row r="402">
          <cell r="A402" t="str">
            <v>6546.004</v>
          </cell>
          <cell r="B402" t="str">
            <v>03 - Contratos Especiales</v>
          </cell>
        </row>
        <row r="403">
          <cell r="A403" t="str">
            <v>6549</v>
          </cell>
          <cell r="B403" t="str">
            <v>11 - Otros Gastos</v>
          </cell>
        </row>
        <row r="404">
          <cell r="A404" t="str">
            <v>6550</v>
          </cell>
          <cell r="B404" t="str">
            <v>02 - Contratistas</v>
          </cell>
        </row>
        <row r="405">
          <cell r="A405" t="str">
            <v>6550</v>
          </cell>
          <cell r="B405" t="str">
            <v>02 - Contratistas</v>
          </cell>
        </row>
        <row r="406">
          <cell r="A406" t="str">
            <v>6550</v>
          </cell>
          <cell r="B406" t="str">
            <v>02 - Contratistas</v>
          </cell>
        </row>
        <row r="407">
          <cell r="A407" t="str">
            <v>6550</v>
          </cell>
          <cell r="B407" t="str">
            <v>02 - Contratistas</v>
          </cell>
        </row>
        <row r="408">
          <cell r="A408" t="str">
            <v>6550</v>
          </cell>
          <cell r="B408" t="str">
            <v>02 - Contratistas</v>
          </cell>
        </row>
        <row r="409">
          <cell r="A409" t="str">
            <v>6550</v>
          </cell>
          <cell r="B409" t="str">
            <v>02 - Contratistas</v>
          </cell>
        </row>
        <row r="410">
          <cell r="A410" t="str">
            <v>6550</v>
          </cell>
          <cell r="B410" t="str">
            <v>02 - Contratistas</v>
          </cell>
        </row>
        <row r="411">
          <cell r="A411" t="str">
            <v>6550</v>
          </cell>
          <cell r="B411" t="str">
            <v>02 - Contratistas</v>
          </cell>
        </row>
        <row r="412">
          <cell r="A412" t="str">
            <v>6550</v>
          </cell>
          <cell r="B412" t="str">
            <v>02 - Contratistas</v>
          </cell>
        </row>
        <row r="413">
          <cell r="A413" t="str">
            <v>6550</v>
          </cell>
          <cell r="B413" t="str">
            <v>02 - Contratistas</v>
          </cell>
        </row>
        <row r="414">
          <cell r="A414" t="str">
            <v>6550</v>
          </cell>
          <cell r="B414" t="str">
            <v>02 - Contratistas</v>
          </cell>
        </row>
        <row r="415">
          <cell r="A415" t="str">
            <v>6551</v>
          </cell>
          <cell r="B415" t="str">
            <v>11 - Otros Gastos</v>
          </cell>
        </row>
        <row r="416">
          <cell r="A416" t="str">
            <v>6551</v>
          </cell>
          <cell r="B416" t="str">
            <v>11 - Otros Gastos</v>
          </cell>
        </row>
        <row r="417">
          <cell r="A417" t="str">
            <v>6551</v>
          </cell>
          <cell r="B417" t="str">
            <v>11 - Otros Gastos</v>
          </cell>
        </row>
        <row r="418">
          <cell r="A418" t="str">
            <v>6551.001</v>
          </cell>
          <cell r="B418" t="str">
            <v>11 - Otros Gastos</v>
          </cell>
        </row>
        <row r="419">
          <cell r="A419" t="str">
            <v>6551.001</v>
          </cell>
          <cell r="B419" t="str">
            <v>11 - Otros Gastos</v>
          </cell>
        </row>
        <row r="420">
          <cell r="A420" t="str">
            <v>6551.001</v>
          </cell>
          <cell r="B420" t="str">
            <v>11 - Otros Gastos</v>
          </cell>
        </row>
        <row r="421">
          <cell r="A421" t="str">
            <v>6551.001</v>
          </cell>
          <cell r="B421" t="str">
            <v>11 - Otros Gastos</v>
          </cell>
        </row>
        <row r="422">
          <cell r="A422" t="str">
            <v>6553</v>
          </cell>
          <cell r="B422" t="str">
            <v>02 - Contratistas</v>
          </cell>
        </row>
        <row r="423">
          <cell r="A423" t="str">
            <v>6553</v>
          </cell>
          <cell r="B423" t="str">
            <v>02 - Contratistas</v>
          </cell>
        </row>
        <row r="424">
          <cell r="A424" t="str">
            <v>6553</v>
          </cell>
          <cell r="B424" t="str">
            <v>02 - Contratistas</v>
          </cell>
        </row>
        <row r="425">
          <cell r="A425" t="str">
            <v>6553</v>
          </cell>
          <cell r="B425" t="str">
            <v>02 - Contratistas</v>
          </cell>
        </row>
        <row r="426">
          <cell r="A426" t="str">
            <v>6553</v>
          </cell>
          <cell r="B426" t="str">
            <v>02 - Contratistas</v>
          </cell>
        </row>
        <row r="427">
          <cell r="A427" t="str">
            <v>6553</v>
          </cell>
          <cell r="B427" t="str">
            <v>02 - Contratistas</v>
          </cell>
        </row>
        <row r="428">
          <cell r="A428" t="str">
            <v>6553</v>
          </cell>
          <cell r="B428" t="str">
            <v>02 - Contratistas</v>
          </cell>
        </row>
        <row r="429">
          <cell r="A429" t="str">
            <v>6553</v>
          </cell>
          <cell r="B429" t="str">
            <v>02 - Contratistas</v>
          </cell>
        </row>
        <row r="430">
          <cell r="A430" t="str">
            <v>6553</v>
          </cell>
          <cell r="B430" t="str">
            <v>02 - Contratistas</v>
          </cell>
        </row>
        <row r="431">
          <cell r="A431" t="str">
            <v>6553</v>
          </cell>
          <cell r="B431" t="str">
            <v>02 - Contratistas</v>
          </cell>
        </row>
        <row r="432">
          <cell r="A432" t="str">
            <v>6553</v>
          </cell>
          <cell r="B432" t="str">
            <v>02 - Contratistas</v>
          </cell>
        </row>
        <row r="433">
          <cell r="A433" t="str">
            <v>6554</v>
          </cell>
          <cell r="B433" t="str">
            <v>02 - Contratistas</v>
          </cell>
        </row>
        <row r="434">
          <cell r="A434" t="str">
            <v>6554</v>
          </cell>
          <cell r="B434" t="str">
            <v>02 - Contratistas</v>
          </cell>
        </row>
        <row r="435">
          <cell r="A435" t="str">
            <v>6554</v>
          </cell>
          <cell r="B435" t="str">
            <v>02 - Contratistas</v>
          </cell>
        </row>
        <row r="436">
          <cell r="A436" t="str">
            <v>6554</v>
          </cell>
          <cell r="B436" t="str">
            <v>02 - Contratistas</v>
          </cell>
        </row>
        <row r="437">
          <cell r="A437" t="str">
            <v>6554</v>
          </cell>
          <cell r="B437" t="str">
            <v>02 - Contratistas</v>
          </cell>
        </row>
        <row r="438">
          <cell r="A438" t="str">
            <v>6554</v>
          </cell>
          <cell r="B438" t="str">
            <v>02 - Contratistas</v>
          </cell>
        </row>
        <row r="439">
          <cell r="A439" t="str">
            <v>6554</v>
          </cell>
          <cell r="B439" t="str">
            <v>02 - Contratistas</v>
          </cell>
        </row>
        <row r="440">
          <cell r="A440" t="str">
            <v>6554</v>
          </cell>
          <cell r="B440" t="str">
            <v>02 - Contratistas</v>
          </cell>
        </row>
        <row r="441">
          <cell r="A441" t="str">
            <v>6554</v>
          </cell>
          <cell r="B441" t="str">
            <v>02 - Contratistas</v>
          </cell>
        </row>
        <row r="442">
          <cell r="A442" t="str">
            <v>6554</v>
          </cell>
          <cell r="B442" t="str">
            <v>02 - Contratistas</v>
          </cell>
        </row>
        <row r="443">
          <cell r="A443" t="str">
            <v>6554</v>
          </cell>
          <cell r="B443" t="str">
            <v>02 - Contratistas</v>
          </cell>
        </row>
        <row r="444">
          <cell r="A444" t="str">
            <v>6554</v>
          </cell>
          <cell r="B444" t="str">
            <v>02 - Contratistas</v>
          </cell>
        </row>
        <row r="445">
          <cell r="A445" t="str">
            <v>6554</v>
          </cell>
          <cell r="B445" t="str">
            <v>02 - Contratistas</v>
          </cell>
        </row>
        <row r="446">
          <cell r="A446" t="str">
            <v>6554</v>
          </cell>
          <cell r="B446" t="str">
            <v>02 - Contratistas</v>
          </cell>
        </row>
        <row r="447">
          <cell r="A447" t="str">
            <v>6554</v>
          </cell>
          <cell r="B447" t="str">
            <v>02 - Contratistas</v>
          </cell>
        </row>
        <row r="448">
          <cell r="A448" t="str">
            <v>6554</v>
          </cell>
          <cell r="B448" t="str">
            <v>02 - Contratistas</v>
          </cell>
        </row>
        <row r="449">
          <cell r="A449" t="str">
            <v>6554</v>
          </cell>
          <cell r="B449" t="str">
            <v>02 - Contratistas</v>
          </cell>
        </row>
        <row r="450">
          <cell r="A450" t="str">
            <v>6554</v>
          </cell>
          <cell r="B450" t="str">
            <v>02 - Contratistas</v>
          </cell>
        </row>
        <row r="451">
          <cell r="A451" t="str">
            <v>6554</v>
          </cell>
          <cell r="B451" t="str">
            <v>02 - Contratistas</v>
          </cell>
        </row>
        <row r="452">
          <cell r="A452" t="str">
            <v>6554</v>
          </cell>
          <cell r="B452" t="str">
            <v>02 - Contratistas</v>
          </cell>
        </row>
        <row r="453">
          <cell r="A453" t="str">
            <v>6554</v>
          </cell>
          <cell r="B453" t="str">
            <v>02 - Contratistas</v>
          </cell>
        </row>
        <row r="454">
          <cell r="A454" t="str">
            <v>6554</v>
          </cell>
          <cell r="B454" t="str">
            <v>02 - Contratistas</v>
          </cell>
        </row>
        <row r="455">
          <cell r="A455" t="str">
            <v>6554</v>
          </cell>
          <cell r="B455" t="str">
            <v>02 - Contratistas</v>
          </cell>
        </row>
        <row r="456">
          <cell r="A456" t="str">
            <v>6554</v>
          </cell>
          <cell r="B456" t="str">
            <v>02 - Contratistas</v>
          </cell>
        </row>
        <row r="457">
          <cell r="A457" t="str">
            <v>6555</v>
          </cell>
          <cell r="B457" t="str">
            <v>02 - Contratistas</v>
          </cell>
        </row>
        <row r="458">
          <cell r="A458" t="str">
            <v>6555</v>
          </cell>
          <cell r="B458" t="str">
            <v>02 - Contratistas</v>
          </cell>
        </row>
        <row r="459">
          <cell r="A459" t="str">
            <v>6555</v>
          </cell>
          <cell r="B459" t="str">
            <v>02 - Contratistas</v>
          </cell>
        </row>
        <row r="460">
          <cell r="A460" t="str">
            <v>6555</v>
          </cell>
          <cell r="B460" t="str">
            <v>02 - Contratistas</v>
          </cell>
        </row>
        <row r="461">
          <cell r="A461" t="str">
            <v>6555</v>
          </cell>
          <cell r="B461" t="str">
            <v>02 - Contratistas</v>
          </cell>
        </row>
        <row r="462">
          <cell r="A462" t="str">
            <v>6555</v>
          </cell>
          <cell r="B462" t="str">
            <v>02 - Contratistas</v>
          </cell>
        </row>
        <row r="463">
          <cell r="A463" t="str">
            <v>6555</v>
          </cell>
          <cell r="B463" t="str">
            <v>02 - Contratistas</v>
          </cell>
        </row>
        <row r="464">
          <cell r="A464" t="str">
            <v>6555</v>
          </cell>
          <cell r="B464" t="str">
            <v>02 - Contratistas</v>
          </cell>
        </row>
        <row r="465">
          <cell r="A465" t="str">
            <v>6555</v>
          </cell>
          <cell r="B465" t="str">
            <v>02 - Contratistas</v>
          </cell>
        </row>
        <row r="466">
          <cell r="A466" t="str">
            <v>6555</v>
          </cell>
          <cell r="B466" t="str">
            <v>02 - Contratistas</v>
          </cell>
        </row>
        <row r="467">
          <cell r="A467" t="str">
            <v>6555</v>
          </cell>
          <cell r="B467" t="str">
            <v>02 - Contratistas</v>
          </cell>
        </row>
        <row r="468">
          <cell r="A468" t="str">
            <v>6562</v>
          </cell>
          <cell r="B468" t="str">
            <v>02 - Contratistas</v>
          </cell>
        </row>
        <row r="469">
          <cell r="A469" t="str">
            <v>6562</v>
          </cell>
          <cell r="B469" t="str">
            <v>02 - Contratistas</v>
          </cell>
        </row>
        <row r="470">
          <cell r="A470" t="str">
            <v>6562</v>
          </cell>
          <cell r="B470" t="str">
            <v>03 - Contratos Especiales</v>
          </cell>
        </row>
        <row r="471">
          <cell r="A471" t="str">
            <v>6562</v>
          </cell>
          <cell r="B471" t="str">
            <v>02 - Contratistas</v>
          </cell>
        </row>
        <row r="472">
          <cell r="A472" t="str">
            <v>6562</v>
          </cell>
          <cell r="B472" t="str">
            <v>02 - Contratistas</v>
          </cell>
        </row>
        <row r="473">
          <cell r="A473" t="str">
            <v>6562</v>
          </cell>
          <cell r="B473" t="str">
            <v>03 - Contratos Especiales</v>
          </cell>
        </row>
        <row r="474">
          <cell r="A474" t="str">
            <v>6562</v>
          </cell>
          <cell r="B474" t="str">
            <v>03 - Contratos Especiales</v>
          </cell>
        </row>
        <row r="475">
          <cell r="A475" t="str">
            <v>6562</v>
          </cell>
          <cell r="B475" t="str">
            <v>02 - Contratistas</v>
          </cell>
        </row>
        <row r="476">
          <cell r="A476" t="str">
            <v>6562</v>
          </cell>
          <cell r="B476" t="str">
            <v>03 - Contratos Especiales</v>
          </cell>
        </row>
        <row r="477">
          <cell r="A477" t="str">
            <v>6562</v>
          </cell>
          <cell r="B477" t="str">
            <v>02 - Contratistas</v>
          </cell>
        </row>
        <row r="478">
          <cell r="A478" t="str">
            <v>6562</v>
          </cell>
          <cell r="B478" t="str">
            <v>02 - Contratistas</v>
          </cell>
        </row>
        <row r="479">
          <cell r="A479" t="str">
            <v>6562</v>
          </cell>
          <cell r="B479" t="str">
            <v>02 - Contratistas</v>
          </cell>
        </row>
        <row r="480">
          <cell r="A480" t="str">
            <v>6562</v>
          </cell>
          <cell r="B480" t="str">
            <v>02 - Contratistas</v>
          </cell>
        </row>
        <row r="481">
          <cell r="A481" t="str">
            <v>6562</v>
          </cell>
          <cell r="B481" t="str">
            <v>03 - Contratos Especiales</v>
          </cell>
        </row>
        <row r="482">
          <cell r="A482" t="str">
            <v>6562</v>
          </cell>
          <cell r="B482" t="str">
            <v>02 - Contratistas</v>
          </cell>
        </row>
        <row r="483">
          <cell r="A483" t="str">
            <v>6563</v>
          </cell>
          <cell r="B483" t="str">
            <v>02 - Contratistas</v>
          </cell>
        </row>
        <row r="484">
          <cell r="A484" t="str">
            <v>6563</v>
          </cell>
          <cell r="B484" t="str">
            <v>02 - Contratistas</v>
          </cell>
        </row>
        <row r="485">
          <cell r="A485" t="str">
            <v>6563</v>
          </cell>
          <cell r="B485" t="str">
            <v>02 - Contratistas</v>
          </cell>
        </row>
        <row r="486">
          <cell r="A486" t="str">
            <v>6563</v>
          </cell>
          <cell r="B486" t="str">
            <v>02 - Contratistas</v>
          </cell>
        </row>
        <row r="487">
          <cell r="A487" t="str">
            <v>6563</v>
          </cell>
          <cell r="B487" t="str">
            <v>02 - Contratistas</v>
          </cell>
        </row>
        <row r="488">
          <cell r="A488" t="str">
            <v>6563</v>
          </cell>
          <cell r="B488" t="str">
            <v>02 - Contratistas</v>
          </cell>
        </row>
        <row r="489">
          <cell r="A489" t="str">
            <v>6563</v>
          </cell>
          <cell r="B489" t="str">
            <v>02 - Contratistas</v>
          </cell>
        </row>
        <row r="490">
          <cell r="A490" t="str">
            <v>6563</v>
          </cell>
          <cell r="B490" t="str">
            <v>02 - Contratistas</v>
          </cell>
        </row>
        <row r="491">
          <cell r="A491" t="str">
            <v>6566</v>
          </cell>
          <cell r="B491" t="str">
            <v>02 - Contratistas</v>
          </cell>
        </row>
        <row r="492">
          <cell r="A492" t="str">
            <v>6662</v>
          </cell>
          <cell r="B492" t="str">
            <v>11 - Otros Gastos</v>
          </cell>
        </row>
        <row r="493">
          <cell r="A493" t="str">
            <v>6683</v>
          </cell>
          <cell r="B493" t="str">
            <v>11 - Otros Gastos</v>
          </cell>
        </row>
        <row r="494">
          <cell r="A494" t="str">
            <v>6683</v>
          </cell>
          <cell r="B494" t="str">
            <v>11 - Otros Gastos</v>
          </cell>
        </row>
        <row r="495">
          <cell r="A495" t="str">
            <v>6705</v>
          </cell>
          <cell r="B495" t="str">
            <v>11 - Otros Gastos</v>
          </cell>
        </row>
        <row r="496">
          <cell r="A496" t="str">
            <v>6728</v>
          </cell>
          <cell r="B496" t="str">
            <v>11 - Otros Gastos</v>
          </cell>
        </row>
        <row r="497">
          <cell r="A497" t="str">
            <v>6729</v>
          </cell>
          <cell r="B497" t="str">
            <v>11 - Otros Gastos</v>
          </cell>
        </row>
        <row r="498">
          <cell r="A498" t="str">
            <v>6751</v>
          </cell>
          <cell r="B498" t="str">
            <v>11 - Otros Gastos</v>
          </cell>
        </row>
        <row r="499">
          <cell r="A499" t="str">
            <v>6752</v>
          </cell>
          <cell r="B499" t="str">
            <v>11 - Otros Gastos</v>
          </cell>
        </row>
        <row r="500">
          <cell r="A500" t="str">
            <v>6754</v>
          </cell>
          <cell r="B500" t="str">
            <v>11 - Otros Gastos</v>
          </cell>
        </row>
        <row r="501">
          <cell r="A501" t="str">
            <v>6754</v>
          </cell>
          <cell r="B501" t="str">
            <v>11 - Otros Gastos</v>
          </cell>
        </row>
        <row r="502">
          <cell r="A502" t="str">
            <v>6754</v>
          </cell>
          <cell r="B502" t="str">
            <v>11 - Otros Gastos</v>
          </cell>
        </row>
        <row r="503">
          <cell r="A503" t="str">
            <v>6754</v>
          </cell>
          <cell r="B503" t="str">
            <v>11 - Otros Gastos</v>
          </cell>
        </row>
        <row r="504">
          <cell r="A504" t="str">
            <v>6754</v>
          </cell>
          <cell r="B504" t="str">
            <v>11 - Otros Gastos</v>
          </cell>
        </row>
        <row r="505">
          <cell r="A505" t="str">
            <v>6754</v>
          </cell>
          <cell r="B505" t="str">
            <v>11 - Otros Gastos</v>
          </cell>
        </row>
        <row r="506">
          <cell r="A506" t="str">
            <v>6755</v>
          </cell>
          <cell r="B506" t="str">
            <v>11 - Otros Gastos</v>
          </cell>
        </row>
        <row r="507">
          <cell r="A507" t="str">
            <v>6755</v>
          </cell>
          <cell r="B507" t="str">
            <v>11 - Otros Gastos</v>
          </cell>
        </row>
        <row r="508">
          <cell r="A508" t="str">
            <v>6755</v>
          </cell>
          <cell r="B508" t="str">
            <v>11 - Otros Gastos</v>
          </cell>
        </row>
        <row r="509">
          <cell r="A509" t="str">
            <v>6755</v>
          </cell>
          <cell r="B509" t="str">
            <v>11 - Otros Gastos</v>
          </cell>
        </row>
        <row r="510">
          <cell r="A510" t="str">
            <v>6755</v>
          </cell>
          <cell r="B510" t="str">
            <v>11 - Otros Gastos</v>
          </cell>
        </row>
        <row r="511">
          <cell r="A511" t="str">
            <v>6755</v>
          </cell>
          <cell r="B511" t="str">
            <v>11 - Otros Gastos</v>
          </cell>
        </row>
        <row r="512">
          <cell r="A512" t="str">
            <v>6755</v>
          </cell>
          <cell r="B512" t="str">
            <v>11 - Otros Gastos</v>
          </cell>
        </row>
        <row r="513">
          <cell r="A513" t="str">
            <v>6756</v>
          </cell>
          <cell r="B513" t="str">
            <v>11 - Otros Gastos</v>
          </cell>
        </row>
        <row r="514">
          <cell r="A514" t="str">
            <v>6756</v>
          </cell>
          <cell r="B514" t="str">
            <v>11 - Otros Gastos</v>
          </cell>
        </row>
        <row r="515">
          <cell r="A515" t="str">
            <v>6756</v>
          </cell>
          <cell r="B515" t="str">
            <v>11 - Otros Gastos</v>
          </cell>
        </row>
        <row r="516">
          <cell r="A516" t="str">
            <v>6757</v>
          </cell>
          <cell r="B516" t="str">
            <v>11 - Otros Gastos</v>
          </cell>
        </row>
        <row r="517">
          <cell r="A517" t="str">
            <v>6760</v>
          </cell>
          <cell r="B517" t="str">
            <v>11 - Otros Gastos</v>
          </cell>
        </row>
        <row r="518">
          <cell r="A518" t="str">
            <v>6761</v>
          </cell>
          <cell r="B518" t="str">
            <v>11 - Otros Gastos</v>
          </cell>
        </row>
        <row r="519">
          <cell r="A519" t="str">
            <v>6762</v>
          </cell>
          <cell r="B519" t="str">
            <v>04 - Sueldos y Cargas Sociales</v>
          </cell>
        </row>
        <row r="520">
          <cell r="A520" t="str">
            <v>6762</v>
          </cell>
          <cell r="B520" t="str">
            <v>04 - Sueldos y Cargas Sociales</v>
          </cell>
        </row>
        <row r="521">
          <cell r="A521" t="str">
            <v>6762</v>
          </cell>
          <cell r="B521" t="str">
            <v>04 - Sueldos y Cargas Sociales</v>
          </cell>
        </row>
        <row r="522">
          <cell r="A522" t="str">
            <v>6762</v>
          </cell>
          <cell r="B522" t="str">
            <v>04 - Sueldos y Cargas Sociales</v>
          </cell>
        </row>
        <row r="523">
          <cell r="A523" t="str">
            <v>6762</v>
          </cell>
          <cell r="B523" t="str">
            <v>04 - Sueldos y Cargas Sociales</v>
          </cell>
        </row>
        <row r="524">
          <cell r="A524" t="str">
            <v>6762</v>
          </cell>
          <cell r="B524" t="str">
            <v>04 - Sueldos y Cargas Sociales</v>
          </cell>
        </row>
        <row r="525">
          <cell r="A525" t="str">
            <v>6762</v>
          </cell>
          <cell r="B525" t="str">
            <v>04 - Sueldos y Cargas Sociales</v>
          </cell>
        </row>
        <row r="526">
          <cell r="A526" t="str">
            <v>6762</v>
          </cell>
          <cell r="B526" t="str">
            <v>04 - Sueldos y Cargas Sociales</v>
          </cell>
        </row>
        <row r="527">
          <cell r="A527" t="str">
            <v>6762</v>
          </cell>
          <cell r="B527" t="str">
            <v>04 - Sueldos y Cargas Sociales</v>
          </cell>
        </row>
        <row r="528">
          <cell r="A528" t="str">
            <v>6763</v>
          </cell>
          <cell r="B528" t="str">
            <v>11 - Otros Gastos</v>
          </cell>
        </row>
        <row r="529">
          <cell r="A529" t="str">
            <v>6763</v>
          </cell>
          <cell r="B529" t="str">
            <v>11 - Otros Gastos</v>
          </cell>
        </row>
        <row r="530">
          <cell r="A530" t="str">
            <v>6763</v>
          </cell>
          <cell r="B530" t="str">
            <v>11 - Otros Gastos</v>
          </cell>
        </row>
        <row r="531">
          <cell r="A531" t="str">
            <v>6763</v>
          </cell>
          <cell r="B531" t="str">
            <v>11 - Otros Gastos</v>
          </cell>
        </row>
        <row r="532">
          <cell r="A532" t="str">
            <v>6763</v>
          </cell>
          <cell r="B532" t="str">
            <v>11 - Otros Gastos</v>
          </cell>
        </row>
        <row r="533">
          <cell r="A533" t="str">
            <v>6763</v>
          </cell>
          <cell r="B533" t="str">
            <v>11 - Otros Gastos</v>
          </cell>
        </row>
        <row r="534">
          <cell r="A534" t="str">
            <v>6763</v>
          </cell>
          <cell r="B534" t="str">
            <v>11 - Otros Gastos</v>
          </cell>
        </row>
        <row r="535">
          <cell r="A535" t="str">
            <v>6763</v>
          </cell>
          <cell r="B535" t="str">
            <v>11 - Otros Gastos</v>
          </cell>
        </row>
        <row r="536">
          <cell r="A536" t="str">
            <v>6763</v>
          </cell>
          <cell r="B536" t="str">
            <v>11 - Otros Gastos</v>
          </cell>
        </row>
        <row r="537">
          <cell r="A537" t="str">
            <v>6763</v>
          </cell>
          <cell r="B537" t="str">
            <v>11 - Otros Gastos</v>
          </cell>
        </row>
        <row r="538">
          <cell r="A538" t="str">
            <v>6763</v>
          </cell>
          <cell r="B538" t="str">
            <v>11 - Otros Gastos</v>
          </cell>
        </row>
        <row r="539">
          <cell r="A539" t="str">
            <v>6763</v>
          </cell>
          <cell r="B539" t="str">
            <v>11 - Otros Gastos</v>
          </cell>
        </row>
        <row r="540">
          <cell r="A540" t="str">
            <v>6763.001</v>
          </cell>
          <cell r="B540" t="str">
            <v>11 - Otros Gastos</v>
          </cell>
        </row>
        <row r="541">
          <cell r="A541" t="str">
            <v>6764</v>
          </cell>
          <cell r="B541" t="str">
            <v>11 - Otros Gastos</v>
          </cell>
        </row>
        <row r="542">
          <cell r="A542" t="str">
            <v>6765</v>
          </cell>
          <cell r="B542" t="str">
            <v>11 - Otros Gastos</v>
          </cell>
        </row>
        <row r="543">
          <cell r="A543" t="str">
            <v>6765</v>
          </cell>
          <cell r="B543" t="str">
            <v>11 - Otros Gastos</v>
          </cell>
        </row>
        <row r="544">
          <cell r="A544" t="str">
            <v>6767</v>
          </cell>
          <cell r="B544" t="str">
            <v>11 - Otros Gastos</v>
          </cell>
        </row>
        <row r="545">
          <cell r="A545" t="str">
            <v>6768</v>
          </cell>
          <cell r="B545" t="str">
            <v>11 - Otros Gastos</v>
          </cell>
        </row>
        <row r="546">
          <cell r="A546" t="str">
            <v>6769</v>
          </cell>
          <cell r="B546" t="str">
            <v>11 - Otros Gastos</v>
          </cell>
        </row>
        <row r="547">
          <cell r="A547" t="str">
            <v>6769</v>
          </cell>
          <cell r="B547" t="str">
            <v>11 - Otros Gastos</v>
          </cell>
        </row>
        <row r="548">
          <cell r="A548" t="str">
            <v>6770</v>
          </cell>
          <cell r="B548" t="str">
            <v>14 - Compromiso Reducción</v>
          </cell>
        </row>
        <row r="549">
          <cell r="A549" t="str">
            <v>7022</v>
          </cell>
          <cell r="B549" t="str">
            <v>11 - Otros Gastos</v>
          </cell>
        </row>
        <row r="550">
          <cell r="A550" t="str">
            <v>7022</v>
          </cell>
          <cell r="B550" t="str">
            <v>11 - Otros Gastos</v>
          </cell>
        </row>
        <row r="551">
          <cell r="A551" t="str">
            <v>7045</v>
          </cell>
          <cell r="B551" t="str">
            <v>02 - Contratistas</v>
          </cell>
        </row>
        <row r="552">
          <cell r="A552" t="str">
            <v>7046</v>
          </cell>
          <cell r="B552" t="str">
            <v>02 - Contratistas</v>
          </cell>
        </row>
        <row r="553">
          <cell r="A553" t="str">
            <v>7093</v>
          </cell>
          <cell r="B553" t="str">
            <v>11 - Otros Gastos</v>
          </cell>
        </row>
        <row r="554">
          <cell r="A554" t="str">
            <v>7093</v>
          </cell>
          <cell r="B554" t="str">
            <v>11 - Otros Gastos</v>
          </cell>
        </row>
        <row r="555">
          <cell r="A555" t="str">
            <v>7201</v>
          </cell>
          <cell r="B555" t="str">
            <v>11 - Otros Gastos</v>
          </cell>
        </row>
        <row r="556">
          <cell r="A556" t="str">
            <v>7203</v>
          </cell>
          <cell r="B556" t="str">
            <v>11 - Otros Gastos</v>
          </cell>
        </row>
        <row r="557">
          <cell r="A557" t="str">
            <v>7204</v>
          </cell>
          <cell r="B557" t="str">
            <v>11 - Otros Gastos</v>
          </cell>
        </row>
        <row r="558">
          <cell r="A558" t="str">
            <v>7205</v>
          </cell>
          <cell r="B558" t="str">
            <v>11 - Otros Gastos</v>
          </cell>
        </row>
        <row r="559">
          <cell r="A559" t="str">
            <v>7205</v>
          </cell>
          <cell r="B559" t="str">
            <v>11 - Otros Gastos</v>
          </cell>
        </row>
        <row r="560">
          <cell r="A560" t="str">
            <v>7206</v>
          </cell>
          <cell r="B560" t="str">
            <v>11 - Otros Gastos</v>
          </cell>
        </row>
        <row r="561">
          <cell r="A561" t="str">
            <v>7207</v>
          </cell>
          <cell r="B561" t="str">
            <v>11 - Otros Gastos</v>
          </cell>
        </row>
        <row r="562">
          <cell r="A562" t="str">
            <v>9652</v>
          </cell>
          <cell r="B562" t="str">
            <v>04 - Sueldos y Cargas Sociales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e global"/>
      <sheetName val="Informe Individual Nva Pol"/>
      <sheetName val="Netos  país"/>
      <sheetName val="Remun. Bruta Teorica"/>
    </sheetNames>
    <sheetDataSet>
      <sheetData sheetId="0" refreshError="1">
        <row r="6">
          <cell r="A6" t="str">
            <v>LEGAJO</v>
          </cell>
          <cell r="B6" t="str">
            <v>APELLIDO</v>
          </cell>
          <cell r="C6" t="str">
            <v>NOMBRES</v>
          </cell>
          <cell r="D6" t="str">
            <v>PUESTO /FUNCION</v>
          </cell>
          <cell r="E6" t="str">
            <v>CATEG</v>
          </cell>
          <cell r="F6" t="str">
            <v>REMUNERAC. BRUTA MENSUAL</v>
          </cell>
          <cell r="G6" t="str">
            <v>ADICIONAL TAREA SUPERIOR</v>
          </cell>
          <cell r="H6" t="str">
            <v xml:space="preserve">CANTIDAD SUELDOS COMPENS. VARIABLE </v>
          </cell>
          <cell r="I6" t="str">
            <v xml:space="preserve">IMPORTE COMPENS. VARIABLE </v>
          </cell>
          <cell r="J6" t="str">
            <v>REMUNERAC. BRUTA ANUAL EN ARGENTINA</v>
          </cell>
          <cell r="K6" t="str">
            <v>REM. NETA ANUAL SIN COMP. VARIABLE</v>
          </cell>
          <cell r="L6" t="str">
            <v>COMPENSAC. VARIABLE NETA</v>
          </cell>
          <cell r="M6" t="str">
            <v>REMUN, NETA ANUAL EN ARGENTINA C / COMP.VAR.</v>
          </cell>
          <cell r="N6" t="str">
            <v>DESTINO</v>
          </cell>
          <cell r="O6" t="str">
            <v>% ADIC. DE ASIG.</v>
          </cell>
          <cell r="P6" t="str">
            <v>ADICIONAL DE ASIGNACIÓN  NETO</v>
          </cell>
          <cell r="Q6" t="str">
            <v>ADICIONAL DE ASIGNACIÓN S / COMP. VAR. NETO</v>
          </cell>
          <cell r="R6" t="str">
            <v>% HARDSHIP</v>
          </cell>
          <cell r="S6" t="str">
            <v>HARDSHIP NETO</v>
          </cell>
          <cell r="T6" t="str">
            <v>% BIENES Y SERVIC.</v>
          </cell>
          <cell r="U6" t="str">
            <v>BIENES Y SERVICIOS NETO</v>
          </cell>
          <cell r="V6" t="str">
            <v>ADICIONAL PERSONAL NETO</v>
          </cell>
          <cell r="W6" t="str">
            <v>OTROS</v>
          </cell>
          <cell r="X6" t="str">
            <v>NETO TOTAL DE ADIC. EN EL EXTERIOR</v>
          </cell>
          <cell r="Y6" t="str">
            <v>BRUTO TOTAL DE ADIC. EL EXTERIOR</v>
          </cell>
          <cell r="Z6" t="str">
            <v>NETO DE LA ASIG. INTERN.</v>
          </cell>
          <cell r="AA6" t="str">
            <v>BRUTO DE LA ASIG. INTERN.</v>
          </cell>
        </row>
        <row r="7">
          <cell r="A7">
            <v>1008035725</v>
          </cell>
          <cell r="B7" t="str">
            <v>BIANCHETTI</v>
          </cell>
          <cell r="C7" t="str">
            <v>Miguel</v>
          </cell>
          <cell r="D7" t="str">
            <v>Gte Gral</v>
          </cell>
          <cell r="E7">
            <v>62</v>
          </cell>
          <cell r="F7">
            <v>12766</v>
          </cell>
          <cell r="G7">
            <v>0</v>
          </cell>
          <cell r="H7">
            <v>4.75</v>
          </cell>
          <cell r="I7">
            <v>60587</v>
          </cell>
          <cell r="J7">
            <v>226545</v>
          </cell>
          <cell r="K7">
            <v>116638</v>
          </cell>
          <cell r="L7">
            <v>37941</v>
          </cell>
          <cell r="M7">
            <v>154579</v>
          </cell>
          <cell r="N7" t="str">
            <v>Brasil . Rio de Janeiro</v>
          </cell>
          <cell r="O7">
            <v>0.15</v>
          </cell>
          <cell r="P7">
            <v>15130</v>
          </cell>
          <cell r="Q7">
            <v>5167</v>
          </cell>
          <cell r="R7">
            <v>0.1</v>
          </cell>
          <cell r="S7">
            <v>14024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34321</v>
          </cell>
          <cell r="Y7">
            <v>53909</v>
          </cell>
          <cell r="Z7">
            <v>188900</v>
          </cell>
          <cell r="AA7">
            <v>280454</v>
          </cell>
        </row>
        <row r="8">
          <cell r="A8">
            <v>4006040386</v>
          </cell>
          <cell r="B8" t="str">
            <v>MARTINEZ</v>
          </cell>
          <cell r="C8" t="str">
            <v>Aníbal</v>
          </cell>
          <cell r="D8" t="str">
            <v>Gte. Admin.</v>
          </cell>
          <cell r="E8">
            <v>57</v>
          </cell>
          <cell r="F8">
            <v>4500</v>
          </cell>
          <cell r="G8">
            <v>0</v>
          </cell>
          <cell r="H8">
            <v>2</v>
          </cell>
          <cell r="I8">
            <v>9000</v>
          </cell>
          <cell r="J8">
            <v>67500</v>
          </cell>
          <cell r="K8">
            <v>45221</v>
          </cell>
          <cell r="L8">
            <v>7073</v>
          </cell>
          <cell r="M8">
            <v>52294</v>
          </cell>
          <cell r="N8" t="str">
            <v>Brasil . Rio de Janeiro</v>
          </cell>
          <cell r="O8">
            <v>0.15</v>
          </cell>
          <cell r="P8">
            <v>8775</v>
          </cell>
          <cell r="Q8">
            <v>1350</v>
          </cell>
          <cell r="R8">
            <v>0.1</v>
          </cell>
          <cell r="S8">
            <v>5850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15975</v>
          </cell>
          <cell r="Y8">
            <v>22992</v>
          </cell>
          <cell r="Z8">
            <v>68269</v>
          </cell>
          <cell r="AA8">
            <v>90492</v>
          </cell>
        </row>
        <row r="9">
          <cell r="A9">
            <v>4010941885</v>
          </cell>
          <cell r="B9" t="str">
            <v>DIPINTO CAFIERO</v>
          </cell>
          <cell r="C9" t="str">
            <v>Roberto</v>
          </cell>
          <cell r="D9" t="str">
            <v>Gte. Gral.</v>
          </cell>
          <cell r="E9">
            <v>60</v>
          </cell>
          <cell r="F9">
            <v>8833</v>
          </cell>
          <cell r="G9">
            <v>0</v>
          </cell>
          <cell r="H9">
            <v>7.6</v>
          </cell>
          <cell r="I9">
            <v>65500</v>
          </cell>
          <cell r="J9">
            <v>180329</v>
          </cell>
          <cell r="K9">
            <v>84435</v>
          </cell>
          <cell r="L9">
            <v>41973</v>
          </cell>
          <cell r="M9">
            <v>126408</v>
          </cell>
          <cell r="N9" t="str">
            <v>Bolivia - Sta. Cruz de la Sierra</v>
          </cell>
          <cell r="O9">
            <v>0.15</v>
          </cell>
          <cell r="P9">
            <v>17224</v>
          </cell>
          <cell r="Q9">
            <v>9825</v>
          </cell>
          <cell r="R9">
            <v>0.15</v>
          </cell>
          <cell r="S9">
            <v>17224</v>
          </cell>
          <cell r="T9">
            <v>0</v>
          </cell>
          <cell r="U9">
            <v>65074</v>
          </cell>
          <cell r="V9">
            <v>0</v>
          </cell>
          <cell r="W9">
            <v>0</v>
          </cell>
          <cell r="X9">
            <v>109347</v>
          </cell>
          <cell r="Y9">
            <v>172210</v>
          </cell>
          <cell r="Z9">
            <v>235755</v>
          </cell>
          <cell r="AA9">
            <v>352539</v>
          </cell>
        </row>
        <row r="10">
          <cell r="A10">
            <v>1013683522</v>
          </cell>
          <cell r="B10" t="str">
            <v>RAFFAELI</v>
          </cell>
          <cell r="C10" t="str">
            <v>Nestor</v>
          </cell>
          <cell r="D10" t="str">
            <v>Controller</v>
          </cell>
          <cell r="E10">
            <v>58</v>
          </cell>
          <cell r="F10">
            <v>7194</v>
          </cell>
          <cell r="G10">
            <v>0</v>
          </cell>
          <cell r="H10">
            <v>0</v>
          </cell>
          <cell r="I10">
            <v>0</v>
          </cell>
          <cell r="J10">
            <v>93522</v>
          </cell>
          <cell r="K10">
            <v>70095</v>
          </cell>
          <cell r="L10">
            <v>0</v>
          </cell>
          <cell r="M10">
            <v>70095</v>
          </cell>
          <cell r="N10" t="str">
            <v>Bolivia - Sta. Cruz de la Sierra</v>
          </cell>
          <cell r="O10">
            <v>0.15</v>
          </cell>
          <cell r="P10">
            <v>14028</v>
          </cell>
          <cell r="Q10">
            <v>0</v>
          </cell>
          <cell r="R10">
            <v>0.15</v>
          </cell>
          <cell r="S10">
            <v>14028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28056</v>
          </cell>
          <cell r="Y10">
            <v>41415</v>
          </cell>
          <cell r="Z10">
            <v>98151</v>
          </cell>
          <cell r="AA10">
            <v>134937</v>
          </cell>
        </row>
        <row r="11">
          <cell r="A11">
            <v>1018773480</v>
          </cell>
          <cell r="B11" t="str">
            <v>BENEDINI</v>
          </cell>
          <cell r="C11" t="str">
            <v>Adolfo</v>
          </cell>
          <cell r="D11" t="str">
            <v>Gte. Admin.</v>
          </cell>
          <cell r="E11">
            <v>57</v>
          </cell>
          <cell r="F11">
            <v>4550</v>
          </cell>
          <cell r="G11">
            <v>0</v>
          </cell>
          <cell r="H11">
            <v>3</v>
          </cell>
          <cell r="I11">
            <v>13650</v>
          </cell>
          <cell r="J11">
            <v>72800</v>
          </cell>
          <cell r="K11">
            <v>44955</v>
          </cell>
          <cell r="L11">
            <v>10491</v>
          </cell>
          <cell r="M11">
            <v>55446</v>
          </cell>
          <cell r="N11" t="str">
            <v>Bolivia - Sta. Cruz de la Sierra</v>
          </cell>
          <cell r="O11">
            <v>0.15</v>
          </cell>
          <cell r="P11">
            <v>8873</v>
          </cell>
          <cell r="Q11">
            <v>2048</v>
          </cell>
          <cell r="R11">
            <v>0.15</v>
          </cell>
          <cell r="S11">
            <v>8873</v>
          </cell>
          <cell r="T11">
            <v>0</v>
          </cell>
          <cell r="U11">
            <v>33778</v>
          </cell>
          <cell r="V11">
            <v>0</v>
          </cell>
          <cell r="W11">
            <v>0</v>
          </cell>
          <cell r="X11">
            <v>53572</v>
          </cell>
          <cell r="Y11">
            <v>81270</v>
          </cell>
          <cell r="Z11">
            <v>109018</v>
          </cell>
          <cell r="AA11">
            <v>154070</v>
          </cell>
        </row>
        <row r="12">
          <cell r="A12">
            <v>1006437773</v>
          </cell>
          <cell r="B12" t="str">
            <v>BARRERA</v>
          </cell>
          <cell r="C12" t="str">
            <v>Ramón</v>
          </cell>
          <cell r="D12" t="str">
            <v>Profecional SR.</v>
          </cell>
          <cell r="E12">
            <v>56</v>
          </cell>
          <cell r="F12">
            <v>4000</v>
          </cell>
          <cell r="G12">
            <v>0</v>
          </cell>
          <cell r="H12">
            <v>3</v>
          </cell>
          <cell r="I12">
            <v>12000</v>
          </cell>
          <cell r="J12">
            <v>64000</v>
          </cell>
          <cell r="K12">
            <v>40328</v>
          </cell>
          <cell r="L12">
            <v>9423</v>
          </cell>
          <cell r="M12">
            <v>49751</v>
          </cell>
          <cell r="N12" t="str">
            <v>Perú - Talara</v>
          </cell>
          <cell r="O12">
            <v>0.15</v>
          </cell>
          <cell r="P12">
            <v>7800</v>
          </cell>
          <cell r="Q12">
            <v>1800</v>
          </cell>
          <cell r="R12">
            <v>0.4</v>
          </cell>
          <cell r="S12">
            <v>20800</v>
          </cell>
          <cell r="T12">
            <v>0</v>
          </cell>
          <cell r="U12">
            <v>32722</v>
          </cell>
          <cell r="V12">
            <v>0</v>
          </cell>
          <cell r="W12">
            <v>0</v>
          </cell>
          <cell r="X12">
            <v>63122</v>
          </cell>
          <cell r="Y12">
            <v>95836</v>
          </cell>
          <cell r="Z12">
            <v>112873</v>
          </cell>
          <cell r="AA12">
            <v>159836</v>
          </cell>
        </row>
        <row r="13">
          <cell r="A13">
            <v>1012021076</v>
          </cell>
          <cell r="B13" t="str">
            <v>BENITO</v>
          </cell>
          <cell r="C13" t="str">
            <v>José</v>
          </cell>
          <cell r="D13" t="str">
            <v>Profecional Principal</v>
          </cell>
          <cell r="E13">
            <v>57</v>
          </cell>
          <cell r="F13">
            <v>4620</v>
          </cell>
          <cell r="G13">
            <v>270</v>
          </cell>
          <cell r="H13">
            <v>3</v>
          </cell>
          <cell r="I13">
            <v>13860</v>
          </cell>
          <cell r="J13">
            <v>77430</v>
          </cell>
          <cell r="K13">
            <v>47530</v>
          </cell>
          <cell r="L13">
            <v>9772</v>
          </cell>
          <cell r="M13">
            <v>57302</v>
          </cell>
          <cell r="N13" t="str">
            <v>Perú - Talara</v>
          </cell>
          <cell r="O13">
            <v>0.15</v>
          </cell>
          <cell r="P13">
            <v>9536</v>
          </cell>
          <cell r="Q13">
            <v>2079</v>
          </cell>
          <cell r="R13">
            <v>0.4</v>
          </cell>
          <cell r="S13">
            <v>25428</v>
          </cell>
          <cell r="T13">
            <v>0</v>
          </cell>
          <cell r="U13">
            <v>25727</v>
          </cell>
          <cell r="V13">
            <v>0</v>
          </cell>
          <cell r="W13">
            <v>0</v>
          </cell>
          <cell r="X13">
            <v>62770</v>
          </cell>
          <cell r="Y13">
            <v>93975</v>
          </cell>
          <cell r="Z13">
            <v>120072</v>
          </cell>
          <cell r="AA13">
            <v>171405</v>
          </cell>
        </row>
        <row r="14">
          <cell r="A14">
            <v>4008065048</v>
          </cell>
          <cell r="B14" t="str">
            <v>BOLENTINI</v>
          </cell>
          <cell r="C14" t="str">
            <v>Sergio Daneil</v>
          </cell>
          <cell r="D14" t="str">
            <v>Gte. Adm. y Fin. Regional</v>
          </cell>
          <cell r="E14">
            <v>60</v>
          </cell>
          <cell r="F14">
            <v>8400</v>
          </cell>
          <cell r="G14">
            <v>0</v>
          </cell>
          <cell r="H14">
            <v>4</v>
          </cell>
          <cell r="I14">
            <v>33600</v>
          </cell>
          <cell r="J14">
            <v>142800</v>
          </cell>
          <cell r="K14">
            <v>80264</v>
          </cell>
          <cell r="L14">
            <v>21643</v>
          </cell>
          <cell r="M14">
            <v>101907</v>
          </cell>
          <cell r="N14" t="str">
            <v>Ecuador - Quito</v>
          </cell>
          <cell r="O14">
            <v>0.15</v>
          </cell>
          <cell r="P14">
            <v>16380</v>
          </cell>
          <cell r="Q14">
            <v>5040</v>
          </cell>
          <cell r="R14">
            <v>0.15</v>
          </cell>
          <cell r="S14">
            <v>16380</v>
          </cell>
          <cell r="T14">
            <v>0</v>
          </cell>
          <cell r="U14">
            <v>40517</v>
          </cell>
          <cell r="V14">
            <v>0</v>
          </cell>
          <cell r="W14">
            <v>0</v>
          </cell>
          <cell r="X14">
            <v>78317</v>
          </cell>
          <cell r="Y14">
            <v>124306</v>
          </cell>
          <cell r="Z14">
            <v>180224</v>
          </cell>
          <cell r="AA14">
            <v>267106</v>
          </cell>
        </row>
        <row r="15">
          <cell r="A15">
            <v>1013970682</v>
          </cell>
          <cell r="B15" t="str">
            <v>BONAVIA</v>
          </cell>
          <cell r="C15" t="str">
            <v xml:space="preserve">Osvaldo </v>
          </cell>
          <cell r="D15" t="str">
            <v>Lider Equipo SR.</v>
          </cell>
          <cell r="E15">
            <v>58</v>
          </cell>
          <cell r="F15">
            <v>5039</v>
          </cell>
          <cell r="G15">
            <v>0</v>
          </cell>
          <cell r="H15">
            <v>3</v>
          </cell>
          <cell r="I15">
            <v>15117</v>
          </cell>
          <cell r="J15">
            <v>80624</v>
          </cell>
          <cell r="K15">
            <v>49443</v>
          </cell>
          <cell r="L15">
            <v>10647</v>
          </cell>
          <cell r="M15">
            <v>60090</v>
          </cell>
          <cell r="N15" t="str">
            <v>Perú - Talara</v>
          </cell>
          <cell r="O15">
            <v>0.15</v>
          </cell>
          <cell r="P15">
            <v>9826</v>
          </cell>
          <cell r="Q15">
            <v>2268</v>
          </cell>
          <cell r="R15">
            <v>0.4</v>
          </cell>
          <cell r="S15">
            <v>26203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38297</v>
          </cell>
          <cell r="Y15">
            <v>55113</v>
          </cell>
          <cell r="Z15">
            <v>98387</v>
          </cell>
          <cell r="AA15">
            <v>135737</v>
          </cell>
        </row>
        <row r="16">
          <cell r="A16">
            <v>1012064446</v>
          </cell>
          <cell r="B16" t="str">
            <v>BUSCHIAZZO</v>
          </cell>
          <cell r="C16" t="str">
            <v>Hector Horacio</v>
          </cell>
          <cell r="D16" t="str">
            <v>Jefe Contratos</v>
          </cell>
          <cell r="E16">
            <v>57</v>
          </cell>
          <cell r="F16">
            <v>4400</v>
          </cell>
          <cell r="G16">
            <v>530</v>
          </cell>
          <cell r="H16">
            <v>3</v>
          </cell>
          <cell r="I16">
            <v>14790</v>
          </cell>
          <cell r="J16">
            <v>78880</v>
          </cell>
          <cell r="K16">
            <v>48775</v>
          </cell>
          <cell r="L16">
            <v>10300</v>
          </cell>
          <cell r="M16">
            <v>59075</v>
          </cell>
          <cell r="N16" t="str">
            <v>Ecuador - Quito</v>
          </cell>
          <cell r="O16">
            <v>0.15</v>
          </cell>
          <cell r="P16">
            <v>9614</v>
          </cell>
          <cell r="Q16">
            <v>2219</v>
          </cell>
          <cell r="R16">
            <v>0.15</v>
          </cell>
          <cell r="S16">
            <v>9614</v>
          </cell>
          <cell r="T16">
            <v>0</v>
          </cell>
          <cell r="U16">
            <v>32884</v>
          </cell>
          <cell r="V16">
            <v>0</v>
          </cell>
          <cell r="W16">
            <v>0</v>
          </cell>
          <cell r="X16">
            <v>54331</v>
          </cell>
          <cell r="Y16">
            <v>81611</v>
          </cell>
          <cell r="Z16">
            <v>113406</v>
          </cell>
          <cell r="AA16">
            <v>160491</v>
          </cell>
        </row>
        <row r="17">
          <cell r="A17">
            <v>1014625968</v>
          </cell>
          <cell r="B17" t="str">
            <v>CANCELLIERI</v>
          </cell>
          <cell r="C17" t="str">
            <v>Eduardo Alfredo</v>
          </cell>
          <cell r="D17" t="str">
            <v>Gerente Yacimiento</v>
          </cell>
          <cell r="E17">
            <v>59</v>
          </cell>
          <cell r="F17">
            <v>6870</v>
          </cell>
          <cell r="G17">
            <v>0</v>
          </cell>
          <cell r="H17">
            <v>4</v>
          </cell>
          <cell r="I17">
            <v>27480</v>
          </cell>
          <cell r="J17">
            <v>116790</v>
          </cell>
          <cell r="K17">
            <v>67020</v>
          </cell>
          <cell r="L17">
            <v>18610</v>
          </cell>
          <cell r="M17">
            <v>85630</v>
          </cell>
          <cell r="N17" t="str">
            <v>Perú - Talara</v>
          </cell>
          <cell r="O17">
            <v>0.15</v>
          </cell>
          <cell r="P17">
            <v>13397</v>
          </cell>
          <cell r="Q17">
            <v>4122</v>
          </cell>
          <cell r="R17">
            <v>0.4</v>
          </cell>
          <cell r="S17">
            <v>35724</v>
          </cell>
          <cell r="T17">
            <v>0</v>
          </cell>
          <cell r="U17">
            <v>43534</v>
          </cell>
          <cell r="V17">
            <v>0</v>
          </cell>
          <cell r="W17">
            <v>0</v>
          </cell>
          <cell r="X17">
            <v>96777</v>
          </cell>
          <cell r="Y17">
            <v>153675</v>
          </cell>
          <cell r="Z17">
            <v>182407</v>
          </cell>
          <cell r="AA17">
            <v>270465</v>
          </cell>
        </row>
        <row r="18">
          <cell r="A18">
            <v>1008341804</v>
          </cell>
          <cell r="B18" t="str">
            <v>FUNARO CHAÑAL</v>
          </cell>
          <cell r="C18" t="str">
            <v>Juan Carlos</v>
          </cell>
          <cell r="D18" t="str">
            <v>Gte. Abastec.</v>
          </cell>
          <cell r="E18">
            <v>57</v>
          </cell>
          <cell r="F18">
            <v>4925</v>
          </cell>
          <cell r="G18">
            <v>0</v>
          </cell>
          <cell r="H18">
            <v>3</v>
          </cell>
          <cell r="I18">
            <v>14775</v>
          </cell>
          <cell r="J18">
            <v>78800</v>
          </cell>
          <cell r="K18">
            <v>47458</v>
          </cell>
          <cell r="L18">
            <v>10571</v>
          </cell>
          <cell r="M18">
            <v>58029</v>
          </cell>
          <cell r="N18" t="str">
            <v>Perú - Talara</v>
          </cell>
          <cell r="O18">
            <v>0.15</v>
          </cell>
          <cell r="P18">
            <v>9604</v>
          </cell>
          <cell r="Q18">
            <v>2216</v>
          </cell>
          <cell r="R18">
            <v>0.4</v>
          </cell>
          <cell r="S18">
            <v>25610</v>
          </cell>
          <cell r="T18">
            <v>0</v>
          </cell>
          <cell r="U18">
            <v>26036</v>
          </cell>
          <cell r="V18">
            <v>0</v>
          </cell>
          <cell r="W18">
            <v>0</v>
          </cell>
          <cell r="X18">
            <v>63466</v>
          </cell>
          <cell r="Y18">
            <v>95124</v>
          </cell>
          <cell r="Z18">
            <v>121495</v>
          </cell>
          <cell r="AA18">
            <v>173924</v>
          </cell>
        </row>
        <row r="19">
          <cell r="A19">
            <v>1018429834</v>
          </cell>
          <cell r="B19" t="str">
            <v>GUIÑAZU</v>
          </cell>
          <cell r="C19" t="str">
            <v>Alfredo Walter</v>
          </cell>
          <cell r="D19" t="str">
            <v>Jefe Perforac.</v>
          </cell>
          <cell r="E19">
            <v>56</v>
          </cell>
          <cell r="F19">
            <v>4400</v>
          </cell>
          <cell r="G19">
            <v>0</v>
          </cell>
          <cell r="H19">
            <v>2</v>
          </cell>
          <cell r="I19">
            <v>8800</v>
          </cell>
          <cell r="J19">
            <v>66000</v>
          </cell>
          <cell r="K19">
            <v>43649</v>
          </cell>
          <cell r="L19">
            <v>6802</v>
          </cell>
          <cell r="M19">
            <v>50451</v>
          </cell>
          <cell r="N19" t="str">
            <v>Ecuador - Quito</v>
          </cell>
          <cell r="O19">
            <v>0.15</v>
          </cell>
          <cell r="P19">
            <v>8580</v>
          </cell>
          <cell r="Q19">
            <v>1320</v>
          </cell>
          <cell r="R19">
            <v>0.15</v>
          </cell>
          <cell r="S19">
            <v>8580</v>
          </cell>
          <cell r="T19">
            <v>0</v>
          </cell>
          <cell r="U19">
            <v>26307</v>
          </cell>
          <cell r="V19">
            <v>0</v>
          </cell>
          <cell r="W19">
            <v>0</v>
          </cell>
          <cell r="X19">
            <v>44787</v>
          </cell>
          <cell r="Y19">
            <v>65173</v>
          </cell>
          <cell r="Z19">
            <v>95238</v>
          </cell>
          <cell r="AA19">
            <v>131173</v>
          </cell>
        </row>
        <row r="20">
          <cell r="A20">
            <v>1016415959</v>
          </cell>
          <cell r="B20" t="str">
            <v>GUTIERREZ</v>
          </cell>
          <cell r="C20" t="str">
            <v>Fabián Edgardo</v>
          </cell>
          <cell r="D20" t="str">
            <v>Lider Equipo SR.</v>
          </cell>
          <cell r="E20">
            <v>58</v>
          </cell>
          <cell r="F20">
            <v>5100</v>
          </cell>
          <cell r="G20">
            <v>0</v>
          </cell>
          <cell r="H20">
            <v>3</v>
          </cell>
          <cell r="I20">
            <v>15300</v>
          </cell>
          <cell r="J20">
            <v>81600</v>
          </cell>
          <cell r="K20">
            <v>50476</v>
          </cell>
          <cell r="L20">
            <v>10694</v>
          </cell>
          <cell r="M20">
            <v>61170</v>
          </cell>
          <cell r="N20" t="str">
            <v>Perú - Talara</v>
          </cell>
          <cell r="O20">
            <v>0.15</v>
          </cell>
          <cell r="P20">
            <v>9945</v>
          </cell>
          <cell r="Q20">
            <v>2295</v>
          </cell>
          <cell r="R20">
            <v>0.4</v>
          </cell>
          <cell r="S20">
            <v>26520</v>
          </cell>
          <cell r="T20">
            <v>0</v>
          </cell>
          <cell r="U20">
            <v>35397</v>
          </cell>
          <cell r="V20">
            <v>0</v>
          </cell>
          <cell r="W20">
            <v>0</v>
          </cell>
          <cell r="X20">
            <v>74157</v>
          </cell>
          <cell r="Y20">
            <v>112615</v>
          </cell>
          <cell r="Z20">
            <v>135327</v>
          </cell>
          <cell r="AA20">
            <v>194215</v>
          </cell>
        </row>
        <row r="21">
          <cell r="A21">
            <v>1013997164</v>
          </cell>
          <cell r="B21" t="str">
            <v>JARAMILLO</v>
          </cell>
          <cell r="C21" t="str">
            <v>Carlos Alberto</v>
          </cell>
          <cell r="D21" t="str">
            <v>Profesional SR.</v>
          </cell>
          <cell r="E21">
            <v>56</v>
          </cell>
          <cell r="F21">
            <v>4045</v>
          </cell>
          <cell r="G21">
            <v>0</v>
          </cell>
          <cell r="H21">
            <v>0</v>
          </cell>
          <cell r="I21">
            <v>0</v>
          </cell>
          <cell r="J21">
            <v>52585</v>
          </cell>
          <cell r="K21">
            <v>40543</v>
          </cell>
          <cell r="L21">
            <v>0</v>
          </cell>
          <cell r="M21">
            <v>40543</v>
          </cell>
          <cell r="N21" t="str">
            <v>Perú - Talara</v>
          </cell>
          <cell r="O21">
            <v>0.15</v>
          </cell>
          <cell r="P21">
            <v>7888</v>
          </cell>
          <cell r="Q21">
            <v>0</v>
          </cell>
          <cell r="R21">
            <v>0.4</v>
          </cell>
          <cell r="S21">
            <v>21034</v>
          </cell>
          <cell r="T21">
            <v>0</v>
          </cell>
          <cell r="U21">
            <v>27633</v>
          </cell>
          <cell r="V21">
            <v>0</v>
          </cell>
          <cell r="W21">
            <v>0</v>
          </cell>
          <cell r="X21">
            <v>56555</v>
          </cell>
          <cell r="Y21">
            <v>81284</v>
          </cell>
          <cell r="Z21">
            <v>97098</v>
          </cell>
          <cell r="AA21">
            <v>133869</v>
          </cell>
        </row>
        <row r="22">
          <cell r="A22">
            <v>1011904267</v>
          </cell>
          <cell r="B22" t="str">
            <v>JAVIER</v>
          </cell>
          <cell r="C22" t="str">
            <v>Ruben Ignacio</v>
          </cell>
          <cell r="D22" t="str">
            <v>Profesional SR.</v>
          </cell>
          <cell r="E22">
            <v>56</v>
          </cell>
          <cell r="F22">
            <v>3900</v>
          </cell>
          <cell r="G22">
            <v>0</v>
          </cell>
          <cell r="H22">
            <v>0</v>
          </cell>
          <cell r="I22">
            <v>0</v>
          </cell>
          <cell r="J22">
            <v>50700</v>
          </cell>
          <cell r="K22">
            <v>39279</v>
          </cell>
          <cell r="L22">
            <v>0</v>
          </cell>
          <cell r="M22">
            <v>39279</v>
          </cell>
          <cell r="N22" t="str">
            <v>Perú - Talara</v>
          </cell>
          <cell r="O22">
            <v>0.15</v>
          </cell>
          <cell r="P22">
            <v>7605</v>
          </cell>
          <cell r="Q22">
            <v>0</v>
          </cell>
          <cell r="R22">
            <v>0.4</v>
          </cell>
          <cell r="S22">
            <v>20280</v>
          </cell>
          <cell r="T22">
            <v>0</v>
          </cell>
          <cell r="U22">
            <v>27012</v>
          </cell>
          <cell r="V22">
            <v>0</v>
          </cell>
          <cell r="W22">
            <v>0</v>
          </cell>
          <cell r="X22">
            <v>54897</v>
          </cell>
          <cell r="Y22">
            <v>78210</v>
          </cell>
          <cell r="Z22">
            <v>94176</v>
          </cell>
          <cell r="AA22">
            <v>128910</v>
          </cell>
        </row>
        <row r="23">
          <cell r="A23">
            <v>1011741656</v>
          </cell>
          <cell r="B23" t="str">
            <v>LLOYD</v>
          </cell>
          <cell r="C23" t="str">
            <v>Roberto Daniel</v>
          </cell>
          <cell r="D23" t="str">
            <v>Profesional Principal</v>
          </cell>
          <cell r="E23">
            <v>57</v>
          </cell>
          <cell r="F23">
            <v>4850</v>
          </cell>
          <cell r="G23">
            <v>0</v>
          </cell>
          <cell r="H23">
            <v>3</v>
          </cell>
          <cell r="I23">
            <v>14550</v>
          </cell>
          <cell r="J23">
            <v>77600</v>
          </cell>
          <cell r="K23">
            <v>47974</v>
          </cell>
          <cell r="L23">
            <v>10116</v>
          </cell>
          <cell r="M23">
            <v>58090</v>
          </cell>
          <cell r="N23" t="str">
            <v>Perú - Talara</v>
          </cell>
          <cell r="O23">
            <v>0.15</v>
          </cell>
          <cell r="P23">
            <v>9458</v>
          </cell>
          <cell r="Q23">
            <v>2183</v>
          </cell>
          <cell r="R23">
            <v>0.4</v>
          </cell>
          <cell r="S23">
            <v>25220</v>
          </cell>
          <cell r="T23">
            <v>0</v>
          </cell>
          <cell r="U23">
            <v>38881</v>
          </cell>
          <cell r="V23">
            <v>0</v>
          </cell>
          <cell r="W23">
            <v>0</v>
          </cell>
          <cell r="X23">
            <v>75742</v>
          </cell>
          <cell r="Y23">
            <v>114315</v>
          </cell>
          <cell r="Z23">
            <v>133832</v>
          </cell>
          <cell r="AA23">
            <v>191915</v>
          </cell>
        </row>
        <row r="24">
          <cell r="A24">
            <v>1013708736</v>
          </cell>
          <cell r="B24" t="str">
            <v>LOPEZ</v>
          </cell>
          <cell r="C24" t="str">
            <v>Leandro Leslie</v>
          </cell>
          <cell r="D24" t="str">
            <v>Lider SR.</v>
          </cell>
          <cell r="E24">
            <v>55</v>
          </cell>
          <cell r="F24">
            <v>4400</v>
          </cell>
          <cell r="G24">
            <v>0</v>
          </cell>
          <cell r="H24">
            <v>0</v>
          </cell>
          <cell r="I24">
            <v>0</v>
          </cell>
          <cell r="J24">
            <v>57200</v>
          </cell>
          <cell r="K24">
            <v>43998</v>
          </cell>
          <cell r="L24">
            <v>0</v>
          </cell>
          <cell r="M24">
            <v>43998</v>
          </cell>
          <cell r="N24" t="str">
            <v>Perú - Talara</v>
          </cell>
          <cell r="O24">
            <v>0.15</v>
          </cell>
          <cell r="P24">
            <v>8580</v>
          </cell>
          <cell r="Q24">
            <v>0</v>
          </cell>
          <cell r="R24">
            <v>0.4</v>
          </cell>
          <cell r="S24">
            <v>22880</v>
          </cell>
          <cell r="T24">
            <v>0</v>
          </cell>
          <cell r="U24">
            <v>30738</v>
          </cell>
          <cell r="V24">
            <v>0</v>
          </cell>
          <cell r="W24">
            <v>0</v>
          </cell>
          <cell r="X24">
            <v>62198</v>
          </cell>
          <cell r="Y24">
            <v>89653</v>
          </cell>
          <cell r="Z24">
            <v>106196</v>
          </cell>
          <cell r="AA24">
            <v>146853</v>
          </cell>
        </row>
        <row r="25">
          <cell r="A25">
            <v>5013229616</v>
          </cell>
          <cell r="B25" t="str">
            <v>MC GREGOR</v>
          </cell>
          <cell r="C25" t="str">
            <v>Peter Malcolm</v>
          </cell>
          <cell r="D25" t="str">
            <v>Coord. Reservorio</v>
          </cell>
          <cell r="E25">
            <v>59</v>
          </cell>
          <cell r="F25">
            <v>7290</v>
          </cell>
          <cell r="G25">
            <v>0</v>
          </cell>
          <cell r="H25">
            <v>4.18</v>
          </cell>
          <cell r="I25">
            <v>30460</v>
          </cell>
          <cell r="J25">
            <v>125230</v>
          </cell>
          <cell r="K25">
            <v>70235</v>
          </cell>
          <cell r="L25">
            <v>20586</v>
          </cell>
          <cell r="M25">
            <v>90821</v>
          </cell>
          <cell r="N25" t="str">
            <v>Perú - Talara</v>
          </cell>
          <cell r="O25">
            <v>0.15</v>
          </cell>
          <cell r="P25">
            <v>9745</v>
          </cell>
          <cell r="Q25">
            <v>3134</v>
          </cell>
          <cell r="R25">
            <v>0.4</v>
          </cell>
          <cell r="S25">
            <v>26004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38883</v>
          </cell>
          <cell r="Y25">
            <v>60994</v>
          </cell>
          <cell r="Z25">
            <v>129704</v>
          </cell>
          <cell r="AA25">
            <v>186224</v>
          </cell>
        </row>
        <row r="26">
          <cell r="A26">
            <v>1016868207</v>
          </cell>
          <cell r="B26" t="str">
            <v>MUSRI</v>
          </cell>
          <cell r="C26" t="str">
            <v>Daniel Amado</v>
          </cell>
          <cell r="D26" t="str">
            <v>Gte. Reservorio</v>
          </cell>
          <cell r="E26">
            <v>60</v>
          </cell>
          <cell r="F26">
            <v>6790</v>
          </cell>
          <cell r="G26">
            <v>0</v>
          </cell>
          <cell r="H26">
            <v>4</v>
          </cell>
          <cell r="I26">
            <v>27160</v>
          </cell>
          <cell r="J26">
            <v>115430</v>
          </cell>
          <cell r="K26">
            <v>66068</v>
          </cell>
          <cell r="L26">
            <v>18465</v>
          </cell>
          <cell r="M26">
            <v>84533</v>
          </cell>
          <cell r="N26" t="str">
            <v>Ecuador - Quito</v>
          </cell>
          <cell r="O26">
            <v>0.15</v>
          </cell>
          <cell r="P26">
            <v>13241</v>
          </cell>
          <cell r="Q26">
            <v>4074</v>
          </cell>
          <cell r="R26">
            <v>0.15</v>
          </cell>
          <cell r="S26">
            <v>13241</v>
          </cell>
          <cell r="T26">
            <v>0</v>
          </cell>
          <cell r="U26">
            <v>38365</v>
          </cell>
          <cell r="V26">
            <v>0</v>
          </cell>
          <cell r="W26">
            <v>0</v>
          </cell>
          <cell r="X26">
            <v>68921</v>
          </cell>
          <cell r="Y26">
            <v>109274</v>
          </cell>
          <cell r="Z26">
            <v>153454</v>
          </cell>
          <cell r="AA26">
            <v>224704</v>
          </cell>
        </row>
        <row r="27">
          <cell r="A27">
            <v>1014122177</v>
          </cell>
          <cell r="B27" t="str">
            <v>PARDO</v>
          </cell>
          <cell r="C27" t="str">
            <v>Jorge Héctor</v>
          </cell>
          <cell r="D27" t="str">
            <v>Profesional Principal</v>
          </cell>
          <cell r="E27">
            <v>57</v>
          </cell>
          <cell r="F27">
            <v>4850</v>
          </cell>
          <cell r="G27">
            <v>0</v>
          </cell>
          <cell r="H27">
            <v>3</v>
          </cell>
          <cell r="I27">
            <v>14550</v>
          </cell>
          <cell r="J27">
            <v>77600</v>
          </cell>
          <cell r="K27">
            <v>47763</v>
          </cell>
          <cell r="L27">
            <v>10163</v>
          </cell>
          <cell r="M27">
            <v>57926</v>
          </cell>
          <cell r="N27" t="str">
            <v>Perú - Talara</v>
          </cell>
          <cell r="O27">
            <v>0.15</v>
          </cell>
          <cell r="P27">
            <v>9458</v>
          </cell>
          <cell r="Q27">
            <v>2183</v>
          </cell>
          <cell r="R27">
            <v>0.4</v>
          </cell>
          <cell r="S27">
            <v>25220</v>
          </cell>
          <cell r="T27">
            <v>0</v>
          </cell>
          <cell r="U27">
            <v>36660</v>
          </cell>
          <cell r="V27">
            <v>0</v>
          </cell>
          <cell r="W27">
            <v>0</v>
          </cell>
          <cell r="X27">
            <v>73521</v>
          </cell>
          <cell r="Y27">
            <v>110811</v>
          </cell>
          <cell r="Z27">
            <v>131447</v>
          </cell>
          <cell r="AA27">
            <v>188411</v>
          </cell>
        </row>
        <row r="28">
          <cell r="A28">
            <v>1008148229</v>
          </cell>
          <cell r="B28" t="str">
            <v>PIRAN</v>
          </cell>
          <cell r="C28" t="str">
            <v>Orlando Juan</v>
          </cell>
          <cell r="D28" t="str">
            <v>Gte. Gral.</v>
          </cell>
          <cell r="E28">
            <v>62</v>
          </cell>
          <cell r="F28">
            <v>14000</v>
          </cell>
          <cell r="G28">
            <v>1200</v>
          </cell>
          <cell r="H28">
            <v>7</v>
          </cell>
          <cell r="I28">
            <v>106400</v>
          </cell>
          <cell r="J28">
            <v>304000</v>
          </cell>
          <cell r="K28">
            <v>137634</v>
          </cell>
          <cell r="L28">
            <v>66571</v>
          </cell>
          <cell r="M28">
            <v>204205</v>
          </cell>
          <cell r="N28" t="str">
            <v>Ecuador - Quito</v>
          </cell>
          <cell r="O28">
            <v>0.15</v>
          </cell>
          <cell r="P28">
            <v>29640</v>
          </cell>
          <cell r="Q28">
            <v>15960</v>
          </cell>
          <cell r="R28">
            <v>0.15</v>
          </cell>
          <cell r="S28">
            <v>29640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75240</v>
          </cell>
          <cell r="Y28">
            <v>115754</v>
          </cell>
          <cell r="Z28">
            <v>279445</v>
          </cell>
          <cell r="AA28">
            <v>419754</v>
          </cell>
        </row>
        <row r="29">
          <cell r="A29">
            <v>1012495096</v>
          </cell>
          <cell r="B29" t="str">
            <v>TORRES</v>
          </cell>
          <cell r="C29" t="str">
            <v>Rodolfo</v>
          </cell>
          <cell r="D29" t="str">
            <v>Lider Equipo</v>
          </cell>
          <cell r="E29">
            <v>57</v>
          </cell>
          <cell r="F29">
            <v>5000</v>
          </cell>
          <cell r="G29">
            <v>0</v>
          </cell>
          <cell r="H29">
            <v>3</v>
          </cell>
          <cell r="I29">
            <v>15000</v>
          </cell>
          <cell r="J29">
            <v>80000</v>
          </cell>
          <cell r="K29">
            <v>49264</v>
          </cell>
          <cell r="L29">
            <v>10510</v>
          </cell>
          <cell r="M29">
            <v>59774</v>
          </cell>
          <cell r="N29" t="str">
            <v>Perú - Talara</v>
          </cell>
          <cell r="O29">
            <v>0.15</v>
          </cell>
          <cell r="P29">
            <v>9750</v>
          </cell>
          <cell r="Q29">
            <v>2250</v>
          </cell>
          <cell r="R29">
            <v>0.4</v>
          </cell>
          <cell r="S29">
            <v>26000</v>
          </cell>
          <cell r="T29">
            <v>0</v>
          </cell>
          <cell r="U29">
            <v>37243</v>
          </cell>
          <cell r="V29">
            <v>0</v>
          </cell>
          <cell r="W29">
            <v>0</v>
          </cell>
          <cell r="X29">
            <v>75243</v>
          </cell>
          <cell r="Y29">
            <v>113903</v>
          </cell>
          <cell r="Z29">
            <v>135017</v>
          </cell>
          <cell r="AA29">
            <v>193903</v>
          </cell>
        </row>
        <row r="30">
          <cell r="A30">
            <v>4009804911</v>
          </cell>
          <cell r="B30" t="str">
            <v>LAMANNA</v>
          </cell>
          <cell r="C30" t="str">
            <v>Darío</v>
          </cell>
          <cell r="D30" t="str">
            <v>Abogado  Sr</v>
          </cell>
          <cell r="E30">
            <v>0</v>
          </cell>
          <cell r="F30">
            <v>4600</v>
          </cell>
          <cell r="G30">
            <v>0</v>
          </cell>
          <cell r="H30">
            <v>2</v>
          </cell>
          <cell r="I30">
            <v>9200</v>
          </cell>
          <cell r="J30">
            <v>69000</v>
          </cell>
          <cell r="K30">
            <v>45178</v>
          </cell>
          <cell r="L30">
            <v>7058</v>
          </cell>
          <cell r="M30">
            <v>52236</v>
          </cell>
          <cell r="N30" t="str">
            <v>Ecuador - Quito</v>
          </cell>
          <cell r="O30">
            <v>0.15</v>
          </cell>
          <cell r="P30">
            <v>8970</v>
          </cell>
          <cell r="Q30">
            <v>1380</v>
          </cell>
          <cell r="R30">
            <v>0.15</v>
          </cell>
          <cell r="S30">
            <v>8970</v>
          </cell>
          <cell r="T30">
            <v>0</v>
          </cell>
          <cell r="U30">
            <v>25145</v>
          </cell>
          <cell r="V30">
            <v>0</v>
          </cell>
          <cell r="W30">
            <v>0</v>
          </cell>
          <cell r="X30">
            <v>44465</v>
          </cell>
          <cell r="Y30">
            <v>64069</v>
          </cell>
          <cell r="Z30">
            <v>96701</v>
          </cell>
          <cell r="AA30">
            <v>133069</v>
          </cell>
        </row>
        <row r="31">
          <cell r="A31">
            <v>1013564008</v>
          </cell>
          <cell r="B31" t="str">
            <v>ELVAS</v>
          </cell>
          <cell r="C31" t="str">
            <v>Marcelo Ricardo</v>
          </cell>
          <cell r="D31" t="str">
            <v>Grte. Yacimiento SR</v>
          </cell>
          <cell r="E31">
            <v>60</v>
          </cell>
          <cell r="F31">
            <v>9326</v>
          </cell>
          <cell r="G31">
            <v>0</v>
          </cell>
          <cell r="H31">
            <v>5</v>
          </cell>
          <cell r="I31">
            <v>46630</v>
          </cell>
          <cell r="J31">
            <v>167868</v>
          </cell>
          <cell r="K31">
            <v>88541</v>
          </cell>
          <cell r="L31">
            <v>29553</v>
          </cell>
          <cell r="M31">
            <v>118094</v>
          </cell>
          <cell r="N31" t="str">
            <v>Venezuela - Maracaibo</v>
          </cell>
          <cell r="O31">
            <v>0.15</v>
          </cell>
          <cell r="P31">
            <v>18186</v>
          </cell>
          <cell r="Q31">
            <v>6995</v>
          </cell>
          <cell r="R31">
            <v>0.2</v>
          </cell>
          <cell r="S31">
            <v>24248</v>
          </cell>
          <cell r="T31">
            <v>0</v>
          </cell>
          <cell r="U31">
            <v>35538</v>
          </cell>
          <cell r="V31">
            <v>5344</v>
          </cell>
          <cell r="W31">
            <v>0</v>
          </cell>
          <cell r="X31">
            <v>90311</v>
          </cell>
          <cell r="Y31">
            <v>142594</v>
          </cell>
          <cell r="Z31">
            <v>208405</v>
          </cell>
          <cell r="AA31">
            <v>310462</v>
          </cell>
        </row>
        <row r="32">
          <cell r="A32">
            <v>1007615145</v>
          </cell>
          <cell r="B32" t="str">
            <v>URRIJOLA</v>
          </cell>
          <cell r="C32" t="str">
            <v>Ruben Rogelio</v>
          </cell>
          <cell r="D32" t="str">
            <v>Jefe Produccion SR.</v>
          </cell>
          <cell r="E32">
            <v>58</v>
          </cell>
          <cell r="F32">
            <v>6930</v>
          </cell>
          <cell r="G32">
            <v>0</v>
          </cell>
          <cell r="H32">
            <v>3.92</v>
          </cell>
          <cell r="I32">
            <v>27147</v>
          </cell>
          <cell r="J32">
            <v>117237</v>
          </cell>
          <cell r="K32">
            <v>67397</v>
          </cell>
          <cell r="L32">
            <v>18383</v>
          </cell>
          <cell r="M32">
            <v>85780</v>
          </cell>
          <cell r="N32" t="str">
            <v>Venezuela - El Tigre</v>
          </cell>
          <cell r="O32">
            <v>0.15</v>
          </cell>
          <cell r="P32">
            <v>13514</v>
          </cell>
          <cell r="Q32">
            <v>4072</v>
          </cell>
          <cell r="R32">
            <v>0.15</v>
          </cell>
          <cell r="S32">
            <v>13514</v>
          </cell>
          <cell r="T32">
            <v>0</v>
          </cell>
          <cell r="U32">
            <v>3566</v>
          </cell>
          <cell r="V32">
            <v>7233</v>
          </cell>
          <cell r="W32">
            <v>0</v>
          </cell>
          <cell r="X32">
            <v>41899</v>
          </cell>
          <cell r="Y32">
            <v>65377</v>
          </cell>
          <cell r="Z32">
            <v>127679</v>
          </cell>
          <cell r="AA32">
            <v>182614</v>
          </cell>
        </row>
        <row r="33">
          <cell r="A33">
            <v>1008311034</v>
          </cell>
          <cell r="B33" t="str">
            <v>IANNACI</v>
          </cell>
          <cell r="C33" t="str">
            <v>Nestor</v>
          </cell>
          <cell r="D33" t="str">
            <v>Gte. Comp. Y Contr.</v>
          </cell>
          <cell r="E33">
            <v>58</v>
          </cell>
          <cell r="F33">
            <v>6221</v>
          </cell>
          <cell r="G33">
            <v>0</v>
          </cell>
          <cell r="H33">
            <v>2</v>
          </cell>
          <cell r="I33">
            <v>12442</v>
          </cell>
          <cell r="J33">
            <v>93315</v>
          </cell>
          <cell r="K33">
            <v>60117</v>
          </cell>
          <cell r="L33">
            <v>9249</v>
          </cell>
          <cell r="M33">
            <v>69366</v>
          </cell>
          <cell r="N33" t="str">
            <v>Venezuela - Caracas</v>
          </cell>
          <cell r="O33">
            <v>0.15</v>
          </cell>
          <cell r="P33">
            <v>12131</v>
          </cell>
          <cell r="Q33">
            <v>1866</v>
          </cell>
          <cell r="R33">
            <v>0.05</v>
          </cell>
          <cell r="S33">
            <v>4044</v>
          </cell>
          <cell r="T33">
            <v>0</v>
          </cell>
          <cell r="U33">
            <v>26739</v>
          </cell>
          <cell r="V33">
            <v>15171</v>
          </cell>
          <cell r="W33">
            <v>0</v>
          </cell>
          <cell r="X33">
            <v>59951</v>
          </cell>
          <cell r="Y33">
            <v>92149</v>
          </cell>
          <cell r="Z33">
            <v>129317</v>
          </cell>
          <cell r="AA33">
            <v>185464</v>
          </cell>
        </row>
        <row r="34">
          <cell r="A34">
            <v>1012638017</v>
          </cell>
          <cell r="B34" t="str">
            <v>ROSA</v>
          </cell>
          <cell r="C34" t="str">
            <v>Pablo</v>
          </cell>
          <cell r="D34" t="str">
            <v>BIO</v>
          </cell>
          <cell r="E34">
            <v>57</v>
          </cell>
          <cell r="F34">
            <v>5967</v>
          </cell>
          <cell r="G34">
            <v>0</v>
          </cell>
          <cell r="H34">
            <v>2</v>
          </cell>
          <cell r="I34">
            <v>11934</v>
          </cell>
          <cell r="J34">
            <v>89505</v>
          </cell>
          <cell r="K34">
            <v>57739</v>
          </cell>
          <cell r="L34">
            <v>9038</v>
          </cell>
          <cell r="M34">
            <v>66777</v>
          </cell>
          <cell r="N34" t="str">
            <v>Venezuela - Caracas</v>
          </cell>
          <cell r="O34">
            <v>0.15</v>
          </cell>
          <cell r="P34">
            <v>11636</v>
          </cell>
          <cell r="Q34">
            <v>1790</v>
          </cell>
          <cell r="R34">
            <v>0.05</v>
          </cell>
          <cell r="S34">
            <v>3879</v>
          </cell>
          <cell r="T34">
            <v>0</v>
          </cell>
          <cell r="U34">
            <v>27876</v>
          </cell>
          <cell r="V34">
            <v>14280</v>
          </cell>
          <cell r="W34">
            <v>0</v>
          </cell>
          <cell r="X34">
            <v>59461</v>
          </cell>
          <cell r="Y34">
            <v>91057</v>
          </cell>
          <cell r="Z34">
            <v>126238</v>
          </cell>
          <cell r="AA34">
            <v>180562</v>
          </cell>
        </row>
        <row r="35">
          <cell r="A35">
            <v>1006392188</v>
          </cell>
          <cell r="B35" t="str">
            <v>AHUMADA</v>
          </cell>
          <cell r="C35" t="str">
            <v>Alberto Ricardo</v>
          </cell>
          <cell r="D35" t="str">
            <v>Supervisor Principal</v>
          </cell>
          <cell r="E35">
            <v>55</v>
          </cell>
          <cell r="F35">
            <v>3794</v>
          </cell>
          <cell r="G35">
            <v>0</v>
          </cell>
          <cell r="H35">
            <v>0</v>
          </cell>
          <cell r="I35">
            <v>0</v>
          </cell>
          <cell r="J35">
            <v>49322</v>
          </cell>
          <cell r="K35">
            <v>38004</v>
          </cell>
          <cell r="L35">
            <v>0</v>
          </cell>
          <cell r="M35">
            <v>38004</v>
          </cell>
          <cell r="N35" t="str">
            <v>Venezuela - Maracaibo</v>
          </cell>
          <cell r="O35">
            <v>0.15</v>
          </cell>
          <cell r="P35">
            <v>7398</v>
          </cell>
          <cell r="Q35">
            <v>0</v>
          </cell>
          <cell r="R35">
            <v>0.2</v>
          </cell>
          <cell r="S35">
            <v>9864</v>
          </cell>
          <cell r="T35">
            <v>0</v>
          </cell>
          <cell r="U35">
            <v>4964</v>
          </cell>
          <cell r="V35">
            <v>2977</v>
          </cell>
          <cell r="W35">
            <v>0</v>
          </cell>
          <cell r="X35">
            <v>25203</v>
          </cell>
          <cell r="Y35">
            <v>35820</v>
          </cell>
          <cell r="Z35">
            <v>63207</v>
          </cell>
          <cell r="AA35">
            <v>85142</v>
          </cell>
        </row>
        <row r="36">
          <cell r="A36">
            <v>1013035789</v>
          </cell>
          <cell r="B36" t="str">
            <v>BARBUGLI</v>
          </cell>
          <cell r="C36" t="str">
            <v>Jorge Alberto</v>
          </cell>
          <cell r="D36" t="str">
            <v>Profesional Principal</v>
          </cell>
          <cell r="E36">
            <v>57</v>
          </cell>
          <cell r="F36">
            <v>4925</v>
          </cell>
          <cell r="G36">
            <v>0</v>
          </cell>
          <cell r="H36">
            <v>2.98</v>
          </cell>
          <cell r="I36">
            <v>14701</v>
          </cell>
          <cell r="J36">
            <v>78726</v>
          </cell>
          <cell r="K36">
            <v>48302</v>
          </cell>
          <cell r="L36">
            <v>10326</v>
          </cell>
          <cell r="M36">
            <v>58628</v>
          </cell>
          <cell r="N36" t="str">
            <v>Venezuela - Maracaibo</v>
          </cell>
          <cell r="O36">
            <v>0.15</v>
          </cell>
          <cell r="P36">
            <v>9604</v>
          </cell>
          <cell r="Q36">
            <v>2205</v>
          </cell>
          <cell r="R36">
            <v>0.2</v>
          </cell>
          <cell r="S36">
            <v>12805</v>
          </cell>
          <cell r="T36">
            <v>0</v>
          </cell>
          <cell r="U36">
            <v>5752</v>
          </cell>
          <cell r="V36">
            <v>1037</v>
          </cell>
          <cell r="W36">
            <v>0</v>
          </cell>
          <cell r="X36">
            <v>31403</v>
          </cell>
          <cell r="Y36">
            <v>44901</v>
          </cell>
          <cell r="Z36">
            <v>90031</v>
          </cell>
          <cell r="AA36">
            <v>123627</v>
          </cell>
        </row>
        <row r="37">
          <cell r="A37">
            <v>1017472934</v>
          </cell>
          <cell r="B37" t="str">
            <v>LAPEGNA</v>
          </cell>
          <cell r="C37" t="str">
            <v>Daniel Alberto</v>
          </cell>
          <cell r="D37" t="str">
            <v>Lider de Convenios</v>
          </cell>
          <cell r="E37">
            <v>57</v>
          </cell>
          <cell r="F37">
            <v>5120</v>
          </cell>
          <cell r="G37">
            <v>0</v>
          </cell>
          <cell r="H37">
            <v>2.5</v>
          </cell>
          <cell r="I37">
            <v>12800</v>
          </cell>
          <cell r="J37">
            <v>79360</v>
          </cell>
          <cell r="K37">
            <v>50043</v>
          </cell>
          <cell r="L37">
            <v>8909</v>
          </cell>
          <cell r="M37">
            <v>58952</v>
          </cell>
          <cell r="N37" t="str">
            <v>Venezuela - Caracas</v>
          </cell>
          <cell r="O37">
            <v>0.15</v>
          </cell>
          <cell r="P37">
            <v>9984</v>
          </cell>
          <cell r="Q37">
            <v>1920</v>
          </cell>
          <cell r="R37">
            <v>0.05</v>
          </cell>
          <cell r="S37">
            <v>3328</v>
          </cell>
          <cell r="T37">
            <v>0</v>
          </cell>
          <cell r="U37">
            <v>26409</v>
          </cell>
          <cell r="V37">
            <v>9177</v>
          </cell>
          <cell r="W37">
            <v>0</v>
          </cell>
          <cell r="X37">
            <v>50818</v>
          </cell>
          <cell r="Y37">
            <v>76031</v>
          </cell>
          <cell r="Z37">
            <v>109770</v>
          </cell>
          <cell r="AA37">
            <v>155391</v>
          </cell>
        </row>
        <row r="38">
          <cell r="A38">
            <v>1010528765</v>
          </cell>
          <cell r="B38" t="str">
            <v>HERRERA</v>
          </cell>
          <cell r="C38" t="str">
            <v>José Luis</v>
          </cell>
          <cell r="D38" t="str">
            <v>LiderContrat Obr y Serv</v>
          </cell>
          <cell r="E38">
            <v>56</v>
          </cell>
          <cell r="F38">
            <v>4500</v>
          </cell>
          <cell r="G38">
            <v>0</v>
          </cell>
          <cell r="H38">
            <v>0</v>
          </cell>
          <cell r="I38">
            <v>0</v>
          </cell>
          <cell r="J38">
            <v>58500</v>
          </cell>
          <cell r="K38">
            <v>44347</v>
          </cell>
          <cell r="L38">
            <v>0</v>
          </cell>
          <cell r="M38">
            <v>44347</v>
          </cell>
          <cell r="N38" t="str">
            <v>Venezuela - Caracas</v>
          </cell>
          <cell r="O38">
            <v>0.15</v>
          </cell>
          <cell r="P38">
            <v>8775</v>
          </cell>
          <cell r="Q38">
            <v>0</v>
          </cell>
          <cell r="R38">
            <v>0.05</v>
          </cell>
          <cell r="S38">
            <v>2925</v>
          </cell>
          <cell r="T38">
            <v>0</v>
          </cell>
          <cell r="U38">
            <v>5424</v>
          </cell>
          <cell r="V38">
            <v>7037</v>
          </cell>
          <cell r="W38">
            <v>0</v>
          </cell>
          <cell r="X38">
            <v>24161</v>
          </cell>
          <cell r="Y38">
            <v>33640</v>
          </cell>
          <cell r="Z38">
            <v>68508</v>
          </cell>
          <cell r="AA38">
            <v>92140</v>
          </cell>
        </row>
        <row r="39">
          <cell r="A39">
            <v>1012593155</v>
          </cell>
          <cell r="B39" t="str">
            <v>MERCADO</v>
          </cell>
          <cell r="C39" t="str">
            <v>Horacio Manuel</v>
          </cell>
          <cell r="D39" t="str">
            <v>Supervisor Principal</v>
          </cell>
          <cell r="E39">
            <v>55</v>
          </cell>
          <cell r="F39">
            <v>3900</v>
          </cell>
          <cell r="G39">
            <v>0</v>
          </cell>
          <cell r="H39">
            <v>0</v>
          </cell>
          <cell r="I39">
            <v>0</v>
          </cell>
          <cell r="J39">
            <v>50700</v>
          </cell>
          <cell r="K39">
            <v>39454</v>
          </cell>
          <cell r="L39">
            <v>0</v>
          </cell>
          <cell r="M39">
            <v>39454</v>
          </cell>
          <cell r="N39" t="str">
            <v>Venezuela - Maracaibo</v>
          </cell>
          <cell r="O39">
            <v>0.15</v>
          </cell>
          <cell r="P39">
            <v>7605</v>
          </cell>
          <cell r="Q39">
            <v>0</v>
          </cell>
          <cell r="R39">
            <v>0.2</v>
          </cell>
          <cell r="S39">
            <v>10140</v>
          </cell>
          <cell r="T39">
            <v>0</v>
          </cell>
          <cell r="U39">
            <v>5684</v>
          </cell>
          <cell r="V39">
            <v>2124</v>
          </cell>
          <cell r="W39">
            <v>0</v>
          </cell>
          <cell r="X39">
            <v>25553</v>
          </cell>
          <cell r="Y39">
            <v>36116</v>
          </cell>
          <cell r="Z39">
            <v>65007</v>
          </cell>
          <cell r="AA39">
            <v>86816</v>
          </cell>
        </row>
        <row r="40">
          <cell r="A40">
            <v>1011355230</v>
          </cell>
          <cell r="B40" t="str">
            <v>MOHANNA</v>
          </cell>
          <cell r="C40" t="str">
            <v>Julio César</v>
          </cell>
          <cell r="D40" t="str">
            <v>Supervisor Principal</v>
          </cell>
          <cell r="E40">
            <v>55</v>
          </cell>
          <cell r="F40">
            <v>3429</v>
          </cell>
          <cell r="G40">
            <v>0</v>
          </cell>
          <cell r="H40">
            <v>0</v>
          </cell>
          <cell r="I40">
            <v>0</v>
          </cell>
          <cell r="J40">
            <v>44577</v>
          </cell>
          <cell r="K40">
            <v>35485</v>
          </cell>
          <cell r="L40">
            <v>0</v>
          </cell>
          <cell r="M40">
            <v>35485</v>
          </cell>
          <cell r="N40" t="str">
            <v>Venezuela - Maracaibo</v>
          </cell>
          <cell r="O40">
            <v>0.15</v>
          </cell>
          <cell r="P40">
            <v>6687</v>
          </cell>
          <cell r="Q40">
            <v>0</v>
          </cell>
          <cell r="R40">
            <v>0.2</v>
          </cell>
          <cell r="S40">
            <v>8915</v>
          </cell>
          <cell r="T40">
            <v>0</v>
          </cell>
          <cell r="U40">
            <v>15395</v>
          </cell>
          <cell r="V40">
            <v>1331</v>
          </cell>
          <cell r="W40">
            <v>0</v>
          </cell>
          <cell r="X40">
            <v>32328</v>
          </cell>
          <cell r="Y40">
            <v>45864</v>
          </cell>
          <cell r="Z40">
            <v>67813</v>
          </cell>
          <cell r="AA40">
            <v>90441</v>
          </cell>
        </row>
        <row r="41">
          <cell r="A41">
            <v>1010670880</v>
          </cell>
          <cell r="B41" t="str">
            <v>MONACO</v>
          </cell>
          <cell r="C41" t="str">
            <v>Daniel Hugo</v>
          </cell>
          <cell r="D41" t="str">
            <v>Jefe Produccion SR.</v>
          </cell>
          <cell r="E41">
            <v>58</v>
          </cell>
          <cell r="F41">
            <v>5500</v>
          </cell>
          <cell r="G41">
            <v>0</v>
          </cell>
          <cell r="H41">
            <v>3</v>
          </cell>
          <cell r="I41">
            <v>16500</v>
          </cell>
          <cell r="J41">
            <v>88000</v>
          </cell>
          <cell r="K41">
            <v>53847</v>
          </cell>
          <cell r="L41">
            <v>11639</v>
          </cell>
          <cell r="M41">
            <v>65486</v>
          </cell>
          <cell r="N41" t="str">
            <v>Venezuela - Maracaibo</v>
          </cell>
          <cell r="O41">
            <v>0.15</v>
          </cell>
          <cell r="P41">
            <v>10725</v>
          </cell>
          <cell r="Q41">
            <v>2475</v>
          </cell>
          <cell r="R41">
            <v>0.2</v>
          </cell>
          <cell r="S41">
            <v>14300</v>
          </cell>
          <cell r="T41">
            <v>0</v>
          </cell>
          <cell r="U41">
            <v>21404</v>
          </cell>
          <cell r="V41">
            <v>2383</v>
          </cell>
          <cell r="W41">
            <v>0</v>
          </cell>
          <cell r="X41">
            <v>51287</v>
          </cell>
          <cell r="Y41">
            <v>78165</v>
          </cell>
          <cell r="Z41">
            <v>116773</v>
          </cell>
          <cell r="AA41">
            <v>166165</v>
          </cell>
        </row>
        <row r="42">
          <cell r="A42">
            <v>1011845932</v>
          </cell>
          <cell r="B42" t="str">
            <v>PARON</v>
          </cell>
          <cell r="C42" t="str">
            <v>Roberto Anibal</v>
          </cell>
          <cell r="D42" t="str">
            <v>Gte. De yacimiento</v>
          </cell>
          <cell r="E42">
            <v>59</v>
          </cell>
          <cell r="F42">
            <v>7570</v>
          </cell>
          <cell r="G42">
            <v>0</v>
          </cell>
          <cell r="H42">
            <v>4</v>
          </cell>
          <cell r="I42">
            <v>30280</v>
          </cell>
          <cell r="J42">
            <v>128690</v>
          </cell>
          <cell r="K42">
            <v>73471</v>
          </cell>
          <cell r="L42">
            <v>20212</v>
          </cell>
          <cell r="M42">
            <v>93683</v>
          </cell>
          <cell r="N42" t="str">
            <v>Venezuela - Maracaibo</v>
          </cell>
          <cell r="O42">
            <v>0.15</v>
          </cell>
          <cell r="P42">
            <v>14762</v>
          </cell>
          <cell r="Q42">
            <v>4542</v>
          </cell>
          <cell r="R42">
            <v>0.2</v>
          </cell>
          <cell r="S42">
            <v>19682</v>
          </cell>
          <cell r="T42">
            <v>0</v>
          </cell>
          <cell r="U42">
            <v>6804</v>
          </cell>
          <cell r="V42">
            <v>2161</v>
          </cell>
          <cell r="W42">
            <v>0</v>
          </cell>
          <cell r="X42">
            <v>47951</v>
          </cell>
          <cell r="Y42">
            <v>75393</v>
          </cell>
          <cell r="Z42">
            <v>141634</v>
          </cell>
          <cell r="AA42">
            <v>204083</v>
          </cell>
        </row>
        <row r="43">
          <cell r="A43">
            <v>1018080721</v>
          </cell>
          <cell r="B43" t="str">
            <v>PERALTA</v>
          </cell>
          <cell r="C43" t="str">
            <v>Enrique Alfredo</v>
          </cell>
          <cell r="D43" t="str">
            <v>Profesional SR.</v>
          </cell>
          <cell r="E43">
            <v>56</v>
          </cell>
          <cell r="F43">
            <v>3400</v>
          </cell>
          <cell r="G43">
            <v>0</v>
          </cell>
          <cell r="H43">
            <v>2</v>
          </cell>
          <cell r="I43">
            <v>6800</v>
          </cell>
          <cell r="J43">
            <v>51000</v>
          </cell>
          <cell r="K43">
            <v>34788</v>
          </cell>
          <cell r="L43">
            <v>5088</v>
          </cell>
          <cell r="M43">
            <v>39876</v>
          </cell>
          <cell r="N43" t="str">
            <v>Venezuela - Caracas</v>
          </cell>
          <cell r="O43">
            <v>0.15</v>
          </cell>
          <cell r="P43">
            <v>6630</v>
          </cell>
          <cell r="Q43">
            <v>1020</v>
          </cell>
          <cell r="R43">
            <v>0.05</v>
          </cell>
          <cell r="S43">
            <v>2210</v>
          </cell>
          <cell r="T43">
            <v>0</v>
          </cell>
          <cell r="U43">
            <v>18825</v>
          </cell>
          <cell r="V43">
            <v>7128</v>
          </cell>
          <cell r="W43">
            <v>0</v>
          </cell>
          <cell r="X43">
            <v>35813</v>
          </cell>
          <cell r="Y43">
            <v>52688</v>
          </cell>
          <cell r="Z43">
            <v>75689</v>
          </cell>
          <cell r="AA43">
            <v>103688</v>
          </cell>
        </row>
        <row r="44">
          <cell r="A44">
            <v>1093519062</v>
          </cell>
          <cell r="B44" t="str">
            <v>REATEGUI SORIA</v>
          </cell>
          <cell r="C44" t="str">
            <v>Artemio</v>
          </cell>
          <cell r="D44" t="str">
            <v>Profesional Principal</v>
          </cell>
          <cell r="E44">
            <v>57</v>
          </cell>
          <cell r="F44">
            <v>5035</v>
          </cell>
          <cell r="G44">
            <v>0</v>
          </cell>
          <cell r="H44">
            <v>2.94</v>
          </cell>
          <cell r="I44">
            <v>14827</v>
          </cell>
          <cell r="J44">
            <v>80282</v>
          </cell>
          <cell r="K44">
            <v>49403</v>
          </cell>
          <cell r="L44">
            <v>10424</v>
          </cell>
          <cell r="M44">
            <v>59827</v>
          </cell>
          <cell r="N44" t="str">
            <v>Venezuela - Maracaibo</v>
          </cell>
          <cell r="O44">
            <v>0.15</v>
          </cell>
          <cell r="P44">
            <v>9818</v>
          </cell>
          <cell r="Q44">
            <v>2224</v>
          </cell>
          <cell r="R44">
            <v>0.2</v>
          </cell>
          <cell r="S44">
            <v>13091</v>
          </cell>
          <cell r="T44">
            <v>0</v>
          </cell>
          <cell r="U44">
            <v>5767</v>
          </cell>
          <cell r="V44">
            <v>1259</v>
          </cell>
          <cell r="W44">
            <v>0</v>
          </cell>
          <cell r="X44">
            <v>32159</v>
          </cell>
          <cell r="Y44">
            <v>46178</v>
          </cell>
          <cell r="Z44">
            <v>91986</v>
          </cell>
          <cell r="AA44">
            <v>126460</v>
          </cell>
        </row>
        <row r="45">
          <cell r="A45">
            <v>1013333465</v>
          </cell>
          <cell r="B45" t="str">
            <v>RECCHIA</v>
          </cell>
          <cell r="C45" t="str">
            <v>Marcelo</v>
          </cell>
          <cell r="D45" t="str">
            <v>Gte. Rel. Extern</v>
          </cell>
          <cell r="E45">
            <v>61</v>
          </cell>
          <cell r="F45">
            <v>11000</v>
          </cell>
          <cell r="G45">
            <v>0</v>
          </cell>
          <cell r="H45">
            <v>5</v>
          </cell>
          <cell r="I45">
            <v>55000</v>
          </cell>
          <cell r="J45">
            <v>198000</v>
          </cell>
          <cell r="K45">
            <v>101823</v>
          </cell>
          <cell r="L45">
            <v>35750</v>
          </cell>
          <cell r="M45">
            <v>137573</v>
          </cell>
          <cell r="N45" t="str">
            <v>Venezuela - Caracas</v>
          </cell>
          <cell r="O45">
            <v>0.15</v>
          </cell>
          <cell r="P45">
            <v>21450</v>
          </cell>
          <cell r="Q45">
            <v>8250</v>
          </cell>
          <cell r="R45">
            <v>0.05</v>
          </cell>
          <cell r="S45">
            <v>7150</v>
          </cell>
          <cell r="T45">
            <v>0</v>
          </cell>
          <cell r="U45">
            <v>49088</v>
          </cell>
          <cell r="V45">
            <v>19112</v>
          </cell>
          <cell r="W45">
            <v>0</v>
          </cell>
          <cell r="X45">
            <v>105050</v>
          </cell>
          <cell r="Y45">
            <v>165105</v>
          </cell>
          <cell r="Z45">
            <v>242623</v>
          </cell>
          <cell r="AA45">
            <v>363105</v>
          </cell>
        </row>
        <row r="46">
          <cell r="A46">
            <v>1008318885</v>
          </cell>
          <cell r="B46" t="str">
            <v>AMOROSO</v>
          </cell>
          <cell r="C46" t="str">
            <v>Juan Carlos</v>
          </cell>
          <cell r="D46" t="str">
            <v>Gte. Areas de Produc</v>
          </cell>
          <cell r="E46">
            <v>61</v>
          </cell>
          <cell r="F46">
            <v>11500</v>
          </cell>
          <cell r="G46">
            <v>0</v>
          </cell>
          <cell r="H46">
            <v>5</v>
          </cell>
          <cell r="I46">
            <v>57500</v>
          </cell>
          <cell r="J46">
            <v>207000</v>
          </cell>
          <cell r="K46">
            <v>106476</v>
          </cell>
          <cell r="L46">
            <v>35578</v>
          </cell>
          <cell r="M46">
            <v>142054</v>
          </cell>
          <cell r="N46" t="str">
            <v>Ecuador - Quito</v>
          </cell>
          <cell r="O46">
            <v>0.15</v>
          </cell>
          <cell r="P46">
            <v>22425</v>
          </cell>
          <cell r="Q46">
            <v>8625</v>
          </cell>
          <cell r="R46">
            <v>0.15</v>
          </cell>
          <cell r="S46">
            <v>22425</v>
          </cell>
          <cell r="T46">
            <v>0</v>
          </cell>
          <cell r="U46">
            <v>53330</v>
          </cell>
          <cell r="V46">
            <v>14250</v>
          </cell>
          <cell r="W46">
            <v>0</v>
          </cell>
          <cell r="X46">
            <v>121055</v>
          </cell>
          <cell r="Y46">
            <v>187622</v>
          </cell>
          <cell r="Z46">
            <v>263109</v>
          </cell>
          <cell r="AA46">
            <v>394622</v>
          </cell>
        </row>
        <row r="47">
          <cell r="A47">
            <v>1012057492</v>
          </cell>
          <cell r="B47" t="str">
            <v>CORFIELD</v>
          </cell>
          <cell r="C47" t="str">
            <v>Ricardo J.</v>
          </cell>
          <cell r="D47" t="str">
            <v>Jefe Produccion SR.</v>
          </cell>
          <cell r="E47">
            <v>58</v>
          </cell>
          <cell r="F47">
            <v>7341</v>
          </cell>
          <cell r="G47">
            <v>0</v>
          </cell>
          <cell r="H47">
            <v>4.09</v>
          </cell>
          <cell r="I47">
            <v>30000</v>
          </cell>
          <cell r="J47">
            <v>125433</v>
          </cell>
          <cell r="K47">
            <v>70334</v>
          </cell>
          <cell r="L47">
            <v>20311</v>
          </cell>
          <cell r="M47">
            <v>90645</v>
          </cell>
          <cell r="N47" t="str">
            <v>Venezuela - El Tigre</v>
          </cell>
          <cell r="O47">
            <v>0.15</v>
          </cell>
          <cell r="P47">
            <v>14315</v>
          </cell>
          <cell r="Q47">
            <v>4500</v>
          </cell>
          <cell r="R47">
            <v>0.15</v>
          </cell>
          <cell r="S47">
            <v>14315</v>
          </cell>
          <cell r="T47">
            <v>0</v>
          </cell>
          <cell r="U47">
            <v>16859</v>
          </cell>
          <cell r="V47">
            <v>9241</v>
          </cell>
          <cell r="W47">
            <v>0</v>
          </cell>
          <cell r="X47">
            <v>59230</v>
          </cell>
          <cell r="Y47">
            <v>92153</v>
          </cell>
          <cell r="Z47">
            <v>149875</v>
          </cell>
          <cell r="AA47">
            <v>217586</v>
          </cell>
        </row>
        <row r="48">
          <cell r="A48">
            <v>1017144927</v>
          </cell>
          <cell r="B48" t="str">
            <v>DI PIERRO</v>
          </cell>
          <cell r="C48" t="str">
            <v>Esteban</v>
          </cell>
          <cell r="D48" t="str">
            <v>Profesional SR.</v>
          </cell>
          <cell r="E48">
            <v>56</v>
          </cell>
          <cell r="F48">
            <v>3884</v>
          </cell>
          <cell r="G48">
            <v>0</v>
          </cell>
          <cell r="H48">
            <v>2.83</v>
          </cell>
          <cell r="I48">
            <v>11000</v>
          </cell>
          <cell r="J48">
            <v>61492</v>
          </cell>
          <cell r="K48">
            <v>38793</v>
          </cell>
          <cell r="L48">
            <v>8578</v>
          </cell>
          <cell r="M48">
            <v>47371</v>
          </cell>
          <cell r="N48" t="str">
            <v>Venezuela - Caracas</v>
          </cell>
          <cell r="O48">
            <v>0.15</v>
          </cell>
          <cell r="P48">
            <v>7574</v>
          </cell>
          <cell r="Q48">
            <v>1650</v>
          </cell>
          <cell r="R48">
            <v>0.05</v>
          </cell>
          <cell r="S48">
            <v>2525</v>
          </cell>
          <cell r="T48">
            <v>0</v>
          </cell>
          <cell r="U48">
            <v>5083</v>
          </cell>
          <cell r="V48">
            <v>7193</v>
          </cell>
          <cell r="W48">
            <v>0</v>
          </cell>
          <cell r="X48">
            <v>24025</v>
          </cell>
          <cell r="Y48">
            <v>34868</v>
          </cell>
          <cell r="Z48">
            <v>71396</v>
          </cell>
          <cell r="AA48">
            <v>96360</v>
          </cell>
        </row>
        <row r="49">
          <cell r="A49">
            <v>1011303322</v>
          </cell>
          <cell r="B49" t="str">
            <v>GIONGO</v>
          </cell>
          <cell r="C49" t="str">
            <v>Luis</v>
          </cell>
          <cell r="D49" t="str">
            <v>Supervisor Principal</v>
          </cell>
          <cell r="E49">
            <v>55</v>
          </cell>
          <cell r="F49">
            <v>4615</v>
          </cell>
          <cell r="G49">
            <v>0</v>
          </cell>
          <cell r="H49">
            <v>0</v>
          </cell>
          <cell r="I49">
            <v>0</v>
          </cell>
          <cell r="J49">
            <v>59995</v>
          </cell>
          <cell r="K49">
            <v>44665</v>
          </cell>
          <cell r="L49">
            <v>0</v>
          </cell>
          <cell r="M49">
            <v>44665</v>
          </cell>
          <cell r="N49" t="str">
            <v>Venezuela - El Tigre</v>
          </cell>
          <cell r="O49">
            <v>0.15</v>
          </cell>
          <cell r="P49">
            <v>8999</v>
          </cell>
          <cell r="Q49">
            <v>0</v>
          </cell>
          <cell r="R49">
            <v>0.15</v>
          </cell>
          <cell r="S49">
            <v>8999</v>
          </cell>
          <cell r="T49">
            <v>0</v>
          </cell>
          <cell r="U49">
            <v>12952</v>
          </cell>
          <cell r="V49">
            <v>5727</v>
          </cell>
          <cell r="W49">
            <v>0</v>
          </cell>
          <cell r="X49">
            <v>36677</v>
          </cell>
          <cell r="Y49">
            <v>50268</v>
          </cell>
          <cell r="Z49">
            <v>81342</v>
          </cell>
          <cell r="AA49">
            <v>110263</v>
          </cell>
        </row>
        <row r="50">
          <cell r="A50">
            <v>1008435173</v>
          </cell>
          <cell r="B50" t="str">
            <v>MALFETANA</v>
          </cell>
          <cell r="C50" t="str">
            <v>Angel Omar</v>
          </cell>
          <cell r="D50" t="str">
            <v>Lider Equipo SR.</v>
          </cell>
          <cell r="E50">
            <v>58</v>
          </cell>
          <cell r="F50">
            <v>5100</v>
          </cell>
          <cell r="G50">
            <v>0</v>
          </cell>
          <cell r="H50">
            <v>3</v>
          </cell>
          <cell r="I50">
            <v>15300</v>
          </cell>
          <cell r="J50">
            <v>81600</v>
          </cell>
          <cell r="K50">
            <v>50687</v>
          </cell>
          <cell r="L50">
            <v>10647</v>
          </cell>
          <cell r="M50">
            <v>61334</v>
          </cell>
          <cell r="N50" t="str">
            <v>Ecuador - Quito</v>
          </cell>
          <cell r="O50">
            <v>0.15</v>
          </cell>
          <cell r="P50">
            <v>9945</v>
          </cell>
          <cell r="Q50">
            <v>2295</v>
          </cell>
          <cell r="R50">
            <v>0.15</v>
          </cell>
          <cell r="S50">
            <v>9945</v>
          </cell>
          <cell r="T50">
            <v>0</v>
          </cell>
          <cell r="U50">
            <v>31547</v>
          </cell>
          <cell r="V50">
            <v>0</v>
          </cell>
          <cell r="W50">
            <v>0</v>
          </cell>
          <cell r="X50">
            <v>53732</v>
          </cell>
          <cell r="Y50">
            <v>81280</v>
          </cell>
          <cell r="Z50">
            <v>115066</v>
          </cell>
          <cell r="AA50">
            <v>162880</v>
          </cell>
        </row>
        <row r="51">
          <cell r="A51">
            <v>1010189991</v>
          </cell>
          <cell r="B51" t="str">
            <v>ORTULAN</v>
          </cell>
          <cell r="C51" t="str">
            <v>Jorge Carlos</v>
          </cell>
          <cell r="D51" t="str">
            <v>Jefe de Producción</v>
          </cell>
          <cell r="E51">
            <v>57</v>
          </cell>
          <cell r="F51">
            <v>5950</v>
          </cell>
          <cell r="G51">
            <v>0</v>
          </cell>
          <cell r="H51">
            <v>3</v>
          </cell>
          <cell r="I51">
            <v>17850</v>
          </cell>
          <cell r="J51">
            <v>95200</v>
          </cell>
          <cell r="K51">
            <v>57733</v>
          </cell>
          <cell r="L51">
            <v>13394</v>
          </cell>
          <cell r="M51">
            <v>71127</v>
          </cell>
          <cell r="N51" t="str">
            <v>Venezuela - Caracas</v>
          </cell>
          <cell r="O51">
            <v>0.15</v>
          </cell>
          <cell r="P51">
            <v>11603</v>
          </cell>
          <cell r="Q51">
            <v>2678</v>
          </cell>
          <cell r="R51">
            <v>0.05</v>
          </cell>
          <cell r="S51">
            <v>3868</v>
          </cell>
          <cell r="T51">
            <v>0</v>
          </cell>
          <cell r="U51">
            <v>33556</v>
          </cell>
          <cell r="V51">
            <v>7308</v>
          </cell>
          <cell r="W51">
            <v>0</v>
          </cell>
          <cell r="X51">
            <v>59013</v>
          </cell>
          <cell r="Y51">
            <v>91200</v>
          </cell>
          <cell r="Z51">
            <v>130140</v>
          </cell>
          <cell r="AA51">
            <v>186400</v>
          </cell>
        </row>
        <row r="52">
          <cell r="A52">
            <v>1013733981</v>
          </cell>
          <cell r="B52" t="str">
            <v>ALMONACID</v>
          </cell>
          <cell r="C52" t="str">
            <v>Jorge Daniel</v>
          </cell>
          <cell r="D52" t="str">
            <v>Jefe de Producción</v>
          </cell>
          <cell r="E52">
            <v>57</v>
          </cell>
          <cell r="F52">
            <v>5110</v>
          </cell>
          <cell r="G52">
            <v>0</v>
          </cell>
          <cell r="H52">
            <v>2.5</v>
          </cell>
          <cell r="I52">
            <v>12775</v>
          </cell>
          <cell r="J52">
            <v>79205</v>
          </cell>
          <cell r="K52">
            <v>50154</v>
          </cell>
          <cell r="L52">
            <v>8843</v>
          </cell>
          <cell r="M52">
            <v>58997</v>
          </cell>
          <cell r="N52" t="str">
            <v>Venezuela - El Tigre</v>
          </cell>
          <cell r="O52">
            <v>0.15</v>
          </cell>
          <cell r="P52">
            <v>9965</v>
          </cell>
          <cell r="Q52">
            <v>1916</v>
          </cell>
          <cell r="R52">
            <v>0.15</v>
          </cell>
          <cell r="S52">
            <v>9965</v>
          </cell>
          <cell r="T52">
            <v>0</v>
          </cell>
          <cell r="U52">
            <v>17384</v>
          </cell>
          <cell r="V52">
            <v>5021</v>
          </cell>
          <cell r="W52">
            <v>0</v>
          </cell>
          <cell r="X52">
            <v>44251</v>
          </cell>
          <cell r="Y52">
            <v>63661</v>
          </cell>
          <cell r="Z52">
            <v>103248</v>
          </cell>
          <cell r="AA52">
            <v>142866</v>
          </cell>
        </row>
        <row r="53">
          <cell r="A53">
            <v>1007602217</v>
          </cell>
          <cell r="B53" t="str">
            <v>BAUZA</v>
          </cell>
          <cell r="C53" t="str">
            <v>Carlos</v>
          </cell>
          <cell r="D53" t="str">
            <v>Spervisor Principal</v>
          </cell>
          <cell r="E53">
            <v>55</v>
          </cell>
          <cell r="F53">
            <v>4000</v>
          </cell>
          <cell r="G53">
            <v>480</v>
          </cell>
          <cell r="H53">
            <v>2.2400000000000002</v>
          </cell>
          <cell r="I53">
            <v>8960</v>
          </cell>
          <cell r="J53">
            <v>67200</v>
          </cell>
          <cell r="K53">
            <v>44344</v>
          </cell>
          <cell r="L53">
            <v>6902</v>
          </cell>
          <cell r="M53">
            <v>51246</v>
          </cell>
          <cell r="N53" t="str">
            <v>Venezuela - El Tigre</v>
          </cell>
          <cell r="O53">
            <v>0.15</v>
          </cell>
          <cell r="P53">
            <v>8736</v>
          </cell>
          <cell r="Q53">
            <v>1344</v>
          </cell>
          <cell r="R53">
            <v>0.15</v>
          </cell>
          <cell r="S53">
            <v>8736</v>
          </cell>
          <cell r="T53">
            <v>0</v>
          </cell>
          <cell r="U53">
            <v>15846</v>
          </cell>
          <cell r="V53">
            <v>0</v>
          </cell>
          <cell r="W53">
            <v>0</v>
          </cell>
          <cell r="X53">
            <v>34662</v>
          </cell>
          <cell r="Y53">
            <v>50451</v>
          </cell>
          <cell r="Z53">
            <v>85908</v>
          </cell>
          <cell r="AA53">
            <v>117651</v>
          </cell>
        </row>
        <row r="54">
          <cell r="A54">
            <v>1011640847</v>
          </cell>
          <cell r="B54" t="str">
            <v>CINQUEGRANI</v>
          </cell>
          <cell r="C54" t="str">
            <v>Alberto Omar</v>
          </cell>
          <cell r="D54" t="str">
            <v>Coordor. Reservorios</v>
          </cell>
          <cell r="E54">
            <v>59</v>
          </cell>
          <cell r="F54">
            <v>7200</v>
          </cell>
          <cell r="G54">
            <v>0</v>
          </cell>
          <cell r="H54">
            <v>4</v>
          </cell>
          <cell r="I54">
            <v>28800</v>
          </cell>
          <cell r="J54">
            <v>122400</v>
          </cell>
          <cell r="K54">
            <v>69767</v>
          </cell>
          <cell r="L54">
            <v>19417</v>
          </cell>
          <cell r="M54">
            <v>89184</v>
          </cell>
          <cell r="N54" t="str">
            <v>Venezuela - Caracas</v>
          </cell>
          <cell r="O54">
            <v>0.15</v>
          </cell>
          <cell r="P54">
            <v>14040</v>
          </cell>
          <cell r="Q54">
            <v>4320</v>
          </cell>
          <cell r="R54">
            <v>0.05</v>
          </cell>
          <cell r="S54">
            <v>4680</v>
          </cell>
          <cell r="T54">
            <v>0</v>
          </cell>
          <cell r="U54">
            <v>36705</v>
          </cell>
          <cell r="V54">
            <v>9271</v>
          </cell>
          <cell r="W54">
            <v>0</v>
          </cell>
          <cell r="X54">
            <v>69016</v>
          </cell>
          <cell r="Y54">
            <v>109660</v>
          </cell>
          <cell r="Z54">
            <v>158200</v>
          </cell>
          <cell r="AA54">
            <v>232060</v>
          </cell>
        </row>
        <row r="55">
          <cell r="A55">
            <v>1007687952</v>
          </cell>
          <cell r="B55" t="str">
            <v>GAREIS</v>
          </cell>
          <cell r="C55" t="str">
            <v>Juan Eduardo</v>
          </cell>
          <cell r="D55" t="str">
            <v>Spervisor Principal</v>
          </cell>
          <cell r="E55">
            <v>55</v>
          </cell>
          <cell r="F55">
            <v>4615</v>
          </cell>
          <cell r="G55">
            <v>0</v>
          </cell>
          <cell r="H55">
            <v>0</v>
          </cell>
          <cell r="I55">
            <v>0</v>
          </cell>
          <cell r="J55">
            <v>59995</v>
          </cell>
          <cell r="K55">
            <v>45698</v>
          </cell>
          <cell r="L55">
            <v>0</v>
          </cell>
          <cell r="M55">
            <v>45698</v>
          </cell>
          <cell r="N55" t="str">
            <v>Venezuela - El Tigre</v>
          </cell>
          <cell r="O55">
            <v>0.15</v>
          </cell>
          <cell r="P55">
            <v>8999</v>
          </cell>
          <cell r="Q55">
            <v>0</v>
          </cell>
          <cell r="R55">
            <v>0.15</v>
          </cell>
          <cell r="S55">
            <v>8999</v>
          </cell>
          <cell r="T55">
            <v>0</v>
          </cell>
          <cell r="U55">
            <v>15829</v>
          </cell>
          <cell r="V55">
            <v>5027</v>
          </cell>
          <cell r="W55">
            <v>0</v>
          </cell>
          <cell r="X55">
            <v>38854</v>
          </cell>
          <cell r="Y55">
            <v>53834</v>
          </cell>
          <cell r="Z55">
            <v>84552</v>
          </cell>
          <cell r="AA55">
            <v>113829</v>
          </cell>
        </row>
        <row r="56">
          <cell r="A56">
            <v>1008585113</v>
          </cell>
          <cell r="B56" t="str">
            <v>GRUEN</v>
          </cell>
          <cell r="C56" t="str">
            <v>Carlos</v>
          </cell>
          <cell r="D56" t="str">
            <v>Spervisor Principal</v>
          </cell>
          <cell r="E56">
            <v>55</v>
          </cell>
          <cell r="F56">
            <v>3900</v>
          </cell>
          <cell r="G56">
            <v>0</v>
          </cell>
          <cell r="H56">
            <v>0</v>
          </cell>
          <cell r="I56">
            <v>0</v>
          </cell>
          <cell r="J56">
            <v>50700</v>
          </cell>
          <cell r="K56">
            <v>38930</v>
          </cell>
          <cell r="L56">
            <v>0</v>
          </cell>
          <cell r="M56">
            <v>38930</v>
          </cell>
          <cell r="N56" t="str">
            <v>Venezuela - El Tigre</v>
          </cell>
          <cell r="O56">
            <v>0.15</v>
          </cell>
          <cell r="P56">
            <v>7605</v>
          </cell>
          <cell r="Q56">
            <v>0</v>
          </cell>
          <cell r="R56">
            <v>0.15</v>
          </cell>
          <cell r="S56">
            <v>7605</v>
          </cell>
          <cell r="T56">
            <v>0</v>
          </cell>
          <cell r="U56">
            <v>2634</v>
          </cell>
          <cell r="V56">
            <v>5949</v>
          </cell>
          <cell r="W56">
            <v>0</v>
          </cell>
          <cell r="X56">
            <v>23793</v>
          </cell>
          <cell r="Y56">
            <v>33779</v>
          </cell>
          <cell r="Z56">
            <v>62723</v>
          </cell>
          <cell r="AA56">
            <v>84479</v>
          </cell>
        </row>
        <row r="57">
          <cell r="A57">
            <v>1011612422</v>
          </cell>
          <cell r="B57" t="str">
            <v>MAGGIONI</v>
          </cell>
          <cell r="C57" t="str">
            <v>Aldo Jorge</v>
          </cell>
          <cell r="D57" t="str">
            <v>Profesional Principal</v>
          </cell>
          <cell r="E57">
            <v>57</v>
          </cell>
          <cell r="F57">
            <v>5250</v>
          </cell>
          <cell r="G57">
            <v>0</v>
          </cell>
          <cell r="H57">
            <v>3</v>
          </cell>
          <cell r="I57">
            <v>15750</v>
          </cell>
          <cell r="J57">
            <v>84000</v>
          </cell>
          <cell r="K57">
            <v>51767</v>
          </cell>
          <cell r="L57">
            <v>11087</v>
          </cell>
          <cell r="M57">
            <v>62854</v>
          </cell>
          <cell r="N57" t="str">
            <v>Venezuela - El Tigre</v>
          </cell>
          <cell r="O57">
            <v>0.15</v>
          </cell>
          <cell r="P57">
            <v>10238</v>
          </cell>
          <cell r="Q57">
            <v>2363</v>
          </cell>
          <cell r="R57">
            <v>0.15</v>
          </cell>
          <cell r="S57">
            <v>10238</v>
          </cell>
          <cell r="T57">
            <v>0</v>
          </cell>
          <cell r="U57">
            <v>17914</v>
          </cell>
          <cell r="V57">
            <v>3580</v>
          </cell>
          <cell r="W57">
            <v>0</v>
          </cell>
          <cell r="X57">
            <v>44333</v>
          </cell>
          <cell r="Y57">
            <v>67088</v>
          </cell>
          <cell r="Z57">
            <v>107187</v>
          </cell>
          <cell r="AA57">
            <v>151088</v>
          </cell>
        </row>
        <row r="58">
          <cell r="A58">
            <v>1011413232</v>
          </cell>
          <cell r="B58" t="str">
            <v>NAVARRO</v>
          </cell>
          <cell r="C58" t="str">
            <v>Jorge Rafael</v>
          </cell>
          <cell r="D58" t="str">
            <v>Gte. De Ingenieria</v>
          </cell>
          <cell r="E58">
            <v>61</v>
          </cell>
          <cell r="F58">
            <v>12000</v>
          </cell>
          <cell r="G58">
            <v>0</v>
          </cell>
          <cell r="H58">
            <v>5</v>
          </cell>
          <cell r="I58">
            <v>60000</v>
          </cell>
          <cell r="J58">
            <v>216000</v>
          </cell>
          <cell r="K58">
            <v>110594</v>
          </cell>
          <cell r="L58">
            <v>37274</v>
          </cell>
          <cell r="M58">
            <v>147868</v>
          </cell>
          <cell r="N58" t="str">
            <v>Venezuela - Caracas</v>
          </cell>
          <cell r="O58">
            <v>0.15</v>
          </cell>
          <cell r="P58">
            <v>23400</v>
          </cell>
          <cell r="Q58">
            <v>9000</v>
          </cell>
          <cell r="R58">
            <v>0.05</v>
          </cell>
          <cell r="S58">
            <v>7800</v>
          </cell>
          <cell r="T58">
            <v>0</v>
          </cell>
          <cell r="U58">
            <v>61827</v>
          </cell>
          <cell r="V58">
            <v>9926</v>
          </cell>
          <cell r="W58">
            <v>0</v>
          </cell>
          <cell r="X58">
            <v>111953</v>
          </cell>
          <cell r="Y58">
            <v>173563</v>
          </cell>
          <cell r="Z58">
            <v>259821</v>
          </cell>
          <cell r="AA58">
            <v>389563</v>
          </cell>
        </row>
        <row r="59">
          <cell r="A59">
            <v>1013735426</v>
          </cell>
          <cell r="B59" t="str">
            <v>NOVILLO</v>
          </cell>
          <cell r="C59" t="str">
            <v>Gumersindo Sergio</v>
          </cell>
          <cell r="D59" t="str">
            <v>Lider Equipos SR.</v>
          </cell>
          <cell r="E59">
            <v>58</v>
          </cell>
          <cell r="F59">
            <v>5500</v>
          </cell>
          <cell r="G59">
            <v>0</v>
          </cell>
          <cell r="H59">
            <v>3.5</v>
          </cell>
          <cell r="I59">
            <v>19250</v>
          </cell>
          <cell r="J59">
            <v>90750</v>
          </cell>
          <cell r="K59">
            <v>54480</v>
          </cell>
          <cell r="L59">
            <v>13592</v>
          </cell>
          <cell r="M59">
            <v>68072</v>
          </cell>
          <cell r="N59" t="str">
            <v>Venezuela - El Tigre</v>
          </cell>
          <cell r="O59">
            <v>0.15</v>
          </cell>
          <cell r="P59">
            <v>10725</v>
          </cell>
          <cell r="Q59">
            <v>2888</v>
          </cell>
          <cell r="R59">
            <v>0.15</v>
          </cell>
          <cell r="S59">
            <v>10725</v>
          </cell>
          <cell r="T59">
            <v>0</v>
          </cell>
          <cell r="U59">
            <v>19916</v>
          </cell>
          <cell r="V59">
            <v>3487</v>
          </cell>
          <cell r="W59">
            <v>0</v>
          </cell>
          <cell r="X59">
            <v>47741</v>
          </cell>
          <cell r="Y59">
            <v>73444</v>
          </cell>
          <cell r="Z59">
            <v>115813</v>
          </cell>
          <cell r="AA59">
            <v>164194</v>
          </cell>
        </row>
        <row r="60">
          <cell r="A60">
            <v>1014781064</v>
          </cell>
          <cell r="B60" t="str">
            <v>ROLANDO</v>
          </cell>
          <cell r="C60" t="str">
            <v>Roberto</v>
          </cell>
          <cell r="D60" t="str">
            <v>Asist. Producción</v>
          </cell>
          <cell r="E60">
            <v>56</v>
          </cell>
          <cell r="F60">
            <v>3335</v>
          </cell>
          <cell r="G60">
            <v>0</v>
          </cell>
          <cell r="H60">
            <v>0</v>
          </cell>
          <cell r="I60">
            <v>0</v>
          </cell>
          <cell r="J60">
            <v>43355</v>
          </cell>
          <cell r="K60">
            <v>34042</v>
          </cell>
          <cell r="L60">
            <v>0</v>
          </cell>
          <cell r="M60">
            <v>34042</v>
          </cell>
          <cell r="N60" t="str">
            <v>Venezuela - El Tigre</v>
          </cell>
          <cell r="O60">
            <v>0.15</v>
          </cell>
          <cell r="P60">
            <v>6503</v>
          </cell>
          <cell r="Q60">
            <v>0</v>
          </cell>
          <cell r="R60">
            <v>0.15</v>
          </cell>
          <cell r="S60">
            <v>6503</v>
          </cell>
          <cell r="T60">
            <v>0</v>
          </cell>
          <cell r="U60">
            <v>11632</v>
          </cell>
          <cell r="V60">
            <v>4779</v>
          </cell>
          <cell r="W60">
            <v>0</v>
          </cell>
          <cell r="X60">
            <v>29417</v>
          </cell>
          <cell r="Y60">
            <v>42284</v>
          </cell>
          <cell r="Z60">
            <v>63459</v>
          </cell>
          <cell r="AA60">
            <v>85639</v>
          </cell>
        </row>
        <row r="61">
          <cell r="A61">
            <v>1014625494</v>
          </cell>
          <cell r="B61" t="str">
            <v>SALDAÑO</v>
          </cell>
          <cell r="C61" t="str">
            <v>Hector Roberto</v>
          </cell>
          <cell r="D61" t="str">
            <v>Cordor. Ing. Proyectos</v>
          </cell>
          <cell r="E61">
            <v>59</v>
          </cell>
          <cell r="F61">
            <v>7270</v>
          </cell>
          <cell r="G61">
            <v>0</v>
          </cell>
          <cell r="H61">
            <v>4</v>
          </cell>
          <cell r="I61">
            <v>29080</v>
          </cell>
          <cell r="J61">
            <v>123590</v>
          </cell>
          <cell r="K61">
            <v>70816</v>
          </cell>
          <cell r="L61">
            <v>19506</v>
          </cell>
          <cell r="M61">
            <v>90322</v>
          </cell>
          <cell r="N61" t="str">
            <v>Venezuela - Caracas</v>
          </cell>
          <cell r="O61">
            <v>0.15</v>
          </cell>
          <cell r="P61">
            <v>14177</v>
          </cell>
          <cell r="Q61">
            <v>4362</v>
          </cell>
          <cell r="R61">
            <v>0.05</v>
          </cell>
          <cell r="S61">
            <v>4726</v>
          </cell>
          <cell r="T61">
            <v>0</v>
          </cell>
          <cell r="U61">
            <v>36903</v>
          </cell>
          <cell r="V61">
            <v>8810</v>
          </cell>
          <cell r="W61">
            <v>0</v>
          </cell>
          <cell r="X61">
            <v>68978</v>
          </cell>
          <cell r="Y61">
            <v>110053</v>
          </cell>
          <cell r="Z61">
            <v>159300</v>
          </cell>
          <cell r="AA61">
            <v>233643</v>
          </cell>
        </row>
        <row r="62">
          <cell r="A62">
            <v>1012978960</v>
          </cell>
          <cell r="B62" t="str">
            <v>SHAE</v>
          </cell>
          <cell r="C62" t="str">
            <v>Nelson Arturo</v>
          </cell>
          <cell r="D62" t="str">
            <v>Profesional Principal</v>
          </cell>
          <cell r="E62">
            <v>57</v>
          </cell>
          <cell r="F62">
            <v>4300</v>
          </cell>
          <cell r="G62">
            <v>0</v>
          </cell>
          <cell r="H62">
            <v>2.5</v>
          </cell>
          <cell r="I62">
            <v>10750</v>
          </cell>
          <cell r="J62">
            <v>66650</v>
          </cell>
          <cell r="K62">
            <v>42950</v>
          </cell>
          <cell r="L62">
            <v>8370</v>
          </cell>
          <cell r="M62">
            <v>51320</v>
          </cell>
          <cell r="N62" t="str">
            <v>Venezuela - El Tigre</v>
          </cell>
          <cell r="O62">
            <v>0.15</v>
          </cell>
          <cell r="P62">
            <v>8385</v>
          </cell>
          <cell r="Q62">
            <v>1613</v>
          </cell>
          <cell r="R62">
            <v>0.15</v>
          </cell>
          <cell r="S62">
            <v>8385</v>
          </cell>
          <cell r="T62">
            <v>0</v>
          </cell>
          <cell r="U62">
            <v>3309</v>
          </cell>
          <cell r="V62">
            <v>3915</v>
          </cell>
          <cell r="W62">
            <v>0</v>
          </cell>
          <cell r="X62">
            <v>25607</v>
          </cell>
          <cell r="Y62">
            <v>38168</v>
          </cell>
          <cell r="Z62">
            <v>76927</v>
          </cell>
          <cell r="AA62">
            <v>104818</v>
          </cell>
        </row>
        <row r="63">
          <cell r="A63">
            <v>1021355179</v>
          </cell>
          <cell r="B63" t="str">
            <v>SPINZANTI</v>
          </cell>
          <cell r="C63" t="str">
            <v>Jorge Andrés</v>
          </cell>
          <cell r="D63" t="str">
            <v>Supervisor SSR.</v>
          </cell>
          <cell r="E63">
            <v>54</v>
          </cell>
          <cell r="F63">
            <v>2920</v>
          </cell>
          <cell r="G63">
            <v>0</v>
          </cell>
          <cell r="H63">
            <v>0</v>
          </cell>
          <cell r="I63">
            <v>0</v>
          </cell>
          <cell r="J63">
            <v>37960</v>
          </cell>
          <cell r="K63">
            <v>30339</v>
          </cell>
          <cell r="L63">
            <v>0</v>
          </cell>
          <cell r="M63">
            <v>30339</v>
          </cell>
          <cell r="N63" t="str">
            <v>Venezuela - El Tigre</v>
          </cell>
          <cell r="O63">
            <v>0.15</v>
          </cell>
          <cell r="P63">
            <v>5694</v>
          </cell>
          <cell r="Q63">
            <v>0</v>
          </cell>
          <cell r="R63">
            <v>0.15</v>
          </cell>
          <cell r="S63">
            <v>5694</v>
          </cell>
          <cell r="T63">
            <v>0</v>
          </cell>
          <cell r="U63">
            <v>2559</v>
          </cell>
          <cell r="V63">
            <v>4081</v>
          </cell>
          <cell r="W63">
            <v>0</v>
          </cell>
          <cell r="X63">
            <v>18028</v>
          </cell>
          <cell r="Y63">
            <v>26697</v>
          </cell>
          <cell r="Z63">
            <v>48367</v>
          </cell>
          <cell r="AA63">
            <v>64657</v>
          </cell>
        </row>
        <row r="64">
          <cell r="A64">
            <v>1013784427</v>
          </cell>
          <cell r="B64" t="str">
            <v>VALLEJO</v>
          </cell>
          <cell r="C64" t="str">
            <v>Eduardo Lucio</v>
          </cell>
          <cell r="D64" t="str">
            <v>Profesional Principal</v>
          </cell>
          <cell r="E64">
            <v>57</v>
          </cell>
          <cell r="F64">
            <v>5115</v>
          </cell>
          <cell r="G64">
            <v>0</v>
          </cell>
          <cell r="H64">
            <v>2.83</v>
          </cell>
          <cell r="I64">
            <v>14500</v>
          </cell>
          <cell r="J64">
            <v>80995</v>
          </cell>
          <cell r="K64">
            <v>50415</v>
          </cell>
          <cell r="L64">
            <v>10125</v>
          </cell>
          <cell r="M64">
            <v>60540</v>
          </cell>
          <cell r="N64" t="str">
            <v>Venezuela - Caracas</v>
          </cell>
          <cell r="O64">
            <v>0.15</v>
          </cell>
          <cell r="P64">
            <v>9974</v>
          </cell>
          <cell r="Q64">
            <v>2175</v>
          </cell>
          <cell r="R64">
            <v>0.05</v>
          </cell>
          <cell r="S64">
            <v>3325</v>
          </cell>
          <cell r="T64">
            <v>0</v>
          </cell>
          <cell r="U64">
            <v>6617</v>
          </cell>
          <cell r="V64">
            <v>8569</v>
          </cell>
          <cell r="W64">
            <v>0</v>
          </cell>
          <cell r="X64">
            <v>30660</v>
          </cell>
          <cell r="Y64">
            <v>44097</v>
          </cell>
          <cell r="Z64">
            <v>91200</v>
          </cell>
          <cell r="AA64">
            <v>125092</v>
          </cell>
        </row>
        <row r="65">
          <cell r="A65">
            <v>1016001970</v>
          </cell>
          <cell r="B65" t="str">
            <v>RIOS</v>
          </cell>
          <cell r="C65" t="str">
            <v>Luis Manuel</v>
          </cell>
          <cell r="D65" t="str">
            <v>Gte RRHH</v>
          </cell>
          <cell r="E65">
            <v>59</v>
          </cell>
          <cell r="F65">
            <v>5300</v>
          </cell>
          <cell r="G65">
            <v>1200</v>
          </cell>
          <cell r="H65">
            <v>3.5</v>
          </cell>
          <cell r="I65">
            <v>22750</v>
          </cell>
          <cell r="J65">
            <v>107250</v>
          </cell>
          <cell r="K65">
            <v>63239</v>
          </cell>
          <cell r="L65">
            <v>15463</v>
          </cell>
          <cell r="M65">
            <v>78702</v>
          </cell>
          <cell r="N65" t="str">
            <v>Venezuela - Caracas</v>
          </cell>
          <cell r="O65">
            <v>0.15</v>
          </cell>
          <cell r="P65">
            <v>12675</v>
          </cell>
          <cell r="Q65">
            <v>3413</v>
          </cell>
          <cell r="R65">
            <v>0.05</v>
          </cell>
          <cell r="S65">
            <v>4225</v>
          </cell>
          <cell r="T65">
            <v>0</v>
          </cell>
          <cell r="U65">
            <v>31699</v>
          </cell>
          <cell r="V65">
            <v>0</v>
          </cell>
          <cell r="W65">
            <v>0</v>
          </cell>
          <cell r="X65">
            <v>52012</v>
          </cell>
          <cell r="Y65">
            <v>82469</v>
          </cell>
          <cell r="Z65">
            <v>130714</v>
          </cell>
          <cell r="AA65">
            <v>189719</v>
          </cell>
        </row>
        <row r="66">
          <cell r="A66">
            <v>1012030459</v>
          </cell>
          <cell r="B66" t="str">
            <v>DE DIEGO</v>
          </cell>
          <cell r="C66" t="str">
            <v>Pablo</v>
          </cell>
          <cell r="D66" t="str">
            <v>Coordor. Reservorios</v>
          </cell>
          <cell r="E66">
            <v>59</v>
          </cell>
          <cell r="F66">
            <v>6400</v>
          </cell>
          <cell r="G66">
            <v>0</v>
          </cell>
          <cell r="H66">
            <v>3</v>
          </cell>
          <cell r="I66">
            <v>19200</v>
          </cell>
          <cell r="J66">
            <v>102400</v>
          </cell>
          <cell r="K66">
            <v>62730</v>
          </cell>
          <cell r="L66">
            <v>12845</v>
          </cell>
          <cell r="M66">
            <v>75575</v>
          </cell>
          <cell r="N66" t="str">
            <v>Venezuela - Caracas</v>
          </cell>
          <cell r="O66">
            <v>0.15</v>
          </cell>
          <cell r="P66">
            <v>12480</v>
          </cell>
          <cell r="Q66">
            <v>2880</v>
          </cell>
          <cell r="R66">
            <v>0.05</v>
          </cell>
          <cell r="S66">
            <v>4160</v>
          </cell>
          <cell r="T66">
            <v>0</v>
          </cell>
          <cell r="U66">
            <v>35042</v>
          </cell>
          <cell r="V66">
            <v>8579</v>
          </cell>
          <cell r="W66">
            <v>0</v>
          </cell>
          <cell r="X66">
            <v>63141</v>
          </cell>
          <cell r="Y66">
            <v>96700</v>
          </cell>
          <cell r="Z66">
            <v>138716</v>
          </cell>
          <cell r="AA66">
            <v>199100</v>
          </cell>
        </row>
        <row r="67">
          <cell r="A67">
            <v>1092814914</v>
          </cell>
          <cell r="B67" t="str">
            <v>GRIJALBA VAZQUEZ</v>
          </cell>
          <cell r="C67" t="str">
            <v>Pedro M.</v>
          </cell>
          <cell r="D67" t="str">
            <v>Gte. De Reservorios</v>
          </cell>
          <cell r="E67">
            <v>61</v>
          </cell>
          <cell r="F67">
            <v>12000</v>
          </cell>
          <cell r="G67">
            <v>0</v>
          </cell>
          <cell r="H67">
            <v>5</v>
          </cell>
          <cell r="I67">
            <v>60000</v>
          </cell>
          <cell r="J67">
            <v>216000</v>
          </cell>
          <cell r="K67">
            <v>110487</v>
          </cell>
          <cell r="L67">
            <v>37345</v>
          </cell>
          <cell r="M67">
            <v>147832</v>
          </cell>
          <cell r="N67" t="str">
            <v>Venezuela - Caracas</v>
          </cell>
          <cell r="O67">
            <v>0.15</v>
          </cell>
          <cell r="P67">
            <v>23400</v>
          </cell>
          <cell r="Q67">
            <v>9000</v>
          </cell>
          <cell r="R67">
            <v>0.05</v>
          </cell>
          <cell r="S67">
            <v>7800</v>
          </cell>
          <cell r="T67">
            <v>0</v>
          </cell>
          <cell r="U67">
            <v>9208</v>
          </cell>
          <cell r="V67">
            <v>19516</v>
          </cell>
          <cell r="W67">
            <v>0</v>
          </cell>
          <cell r="X67">
            <v>68924</v>
          </cell>
          <cell r="Y67">
            <v>107310</v>
          </cell>
          <cell r="Z67">
            <v>216756</v>
          </cell>
          <cell r="AA67">
            <v>323310</v>
          </cell>
        </row>
        <row r="68">
          <cell r="A68">
            <v>4005959850</v>
          </cell>
          <cell r="B68" t="str">
            <v>IBAÑEZ</v>
          </cell>
          <cell r="C68" t="str">
            <v>Guillermo Hernán</v>
          </cell>
          <cell r="D68" t="str">
            <v>Profesional SR.</v>
          </cell>
          <cell r="E68">
            <v>56</v>
          </cell>
          <cell r="F68">
            <v>5103</v>
          </cell>
          <cell r="G68">
            <v>0</v>
          </cell>
          <cell r="H68">
            <v>4</v>
          </cell>
          <cell r="I68">
            <v>20412</v>
          </cell>
          <cell r="J68">
            <v>86751</v>
          </cell>
          <cell r="K68">
            <v>50084</v>
          </cell>
          <cell r="L68">
            <v>14683</v>
          </cell>
          <cell r="M68">
            <v>64767</v>
          </cell>
          <cell r="N68" t="str">
            <v>Venezuela - Caracas</v>
          </cell>
          <cell r="O68">
            <v>0.15</v>
          </cell>
          <cell r="P68">
            <v>9951</v>
          </cell>
          <cell r="Q68">
            <v>3062</v>
          </cell>
          <cell r="R68">
            <v>0.05</v>
          </cell>
          <cell r="S68">
            <v>3317</v>
          </cell>
          <cell r="T68">
            <v>0</v>
          </cell>
          <cell r="U68">
            <v>6330</v>
          </cell>
          <cell r="V68">
            <v>0</v>
          </cell>
          <cell r="W68">
            <v>0</v>
          </cell>
          <cell r="X68">
            <v>22660</v>
          </cell>
          <cell r="Y68">
            <v>33102</v>
          </cell>
          <cell r="Z68">
            <v>87427</v>
          </cell>
          <cell r="AA68">
            <v>119853</v>
          </cell>
        </row>
        <row r="69">
          <cell r="A69">
            <v>1013820934</v>
          </cell>
          <cell r="B69" t="str">
            <v>LORENZON</v>
          </cell>
          <cell r="C69" t="str">
            <v>Jorge Rubén</v>
          </cell>
          <cell r="D69" t="str">
            <v>Technical Advisor SR</v>
          </cell>
          <cell r="E69">
            <v>60</v>
          </cell>
          <cell r="F69">
            <v>8800</v>
          </cell>
          <cell r="G69">
            <v>0</v>
          </cell>
          <cell r="H69">
            <v>4</v>
          </cell>
          <cell r="I69">
            <v>35200</v>
          </cell>
          <cell r="J69">
            <v>149600</v>
          </cell>
          <cell r="K69">
            <v>83664</v>
          </cell>
          <cell r="L69">
            <v>22449</v>
          </cell>
          <cell r="M69">
            <v>106113</v>
          </cell>
          <cell r="N69" t="str">
            <v>USA - Houston</v>
          </cell>
          <cell r="O69">
            <v>0.15</v>
          </cell>
          <cell r="P69">
            <v>17160</v>
          </cell>
          <cell r="Q69">
            <v>5280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22440</v>
          </cell>
          <cell r="Y69">
            <v>34523</v>
          </cell>
          <cell r="Z69">
            <v>128553</v>
          </cell>
          <cell r="AA69">
            <v>184123</v>
          </cell>
        </row>
        <row r="70">
          <cell r="A70">
            <v>1012047215</v>
          </cell>
          <cell r="B70" t="str">
            <v>BIBBO</v>
          </cell>
          <cell r="C70" t="str">
            <v>Miguel Angel</v>
          </cell>
          <cell r="D70" t="str">
            <v>Gte. General</v>
          </cell>
          <cell r="E70">
            <v>64</v>
          </cell>
          <cell r="F70">
            <v>18000</v>
          </cell>
          <cell r="G70">
            <v>0</v>
          </cell>
          <cell r="H70">
            <v>7</v>
          </cell>
          <cell r="I70">
            <v>126000</v>
          </cell>
          <cell r="J70">
            <v>360000</v>
          </cell>
          <cell r="K70">
            <v>158705</v>
          </cell>
          <cell r="L70">
            <v>81900</v>
          </cell>
          <cell r="M70">
            <v>240605</v>
          </cell>
          <cell r="N70" t="str">
            <v>Venezuela - Caracas</v>
          </cell>
          <cell r="O70">
            <v>0.15</v>
          </cell>
          <cell r="P70">
            <v>35100</v>
          </cell>
          <cell r="Q70">
            <v>18900</v>
          </cell>
          <cell r="R70">
            <v>0.05</v>
          </cell>
          <cell r="S70">
            <v>11700</v>
          </cell>
          <cell r="T70">
            <v>0</v>
          </cell>
          <cell r="U70">
            <v>66298</v>
          </cell>
          <cell r="V70">
            <v>0</v>
          </cell>
          <cell r="W70">
            <v>0</v>
          </cell>
          <cell r="X70">
            <v>131998</v>
          </cell>
          <cell r="Y70">
            <v>203074</v>
          </cell>
          <cell r="Z70">
            <v>372603</v>
          </cell>
          <cell r="AA70">
            <v>563074</v>
          </cell>
        </row>
        <row r="71">
          <cell r="A71">
            <v>1017653363</v>
          </cell>
          <cell r="B71" t="str">
            <v>MAS</v>
          </cell>
          <cell r="C71" t="str">
            <v>Gustavo</v>
          </cell>
          <cell r="D71" t="str">
            <v>Gte. Planeam</v>
          </cell>
          <cell r="E71">
            <v>61</v>
          </cell>
          <cell r="F71">
            <v>9500</v>
          </cell>
          <cell r="G71">
            <v>1500</v>
          </cell>
          <cell r="H71">
            <v>5.79</v>
          </cell>
          <cell r="I71">
            <v>55000</v>
          </cell>
          <cell r="J71">
            <v>198000</v>
          </cell>
          <cell r="K71">
            <v>102037</v>
          </cell>
          <cell r="L71">
            <v>35750</v>
          </cell>
          <cell r="M71">
            <v>137787</v>
          </cell>
          <cell r="N71" t="str">
            <v>Venezuela - Caracas</v>
          </cell>
          <cell r="O71">
            <v>0.15</v>
          </cell>
          <cell r="P71">
            <v>21450</v>
          </cell>
          <cell r="Q71">
            <v>8250</v>
          </cell>
          <cell r="R71">
            <v>0.05</v>
          </cell>
          <cell r="S71">
            <v>7150</v>
          </cell>
          <cell r="T71">
            <v>0</v>
          </cell>
          <cell r="U71">
            <v>49088</v>
          </cell>
          <cell r="V71">
            <v>0</v>
          </cell>
          <cell r="W71">
            <v>0</v>
          </cell>
          <cell r="X71">
            <v>85938</v>
          </cell>
          <cell r="Y71">
            <v>136031</v>
          </cell>
          <cell r="Z71">
            <v>223725</v>
          </cell>
          <cell r="AA71">
            <v>334031</v>
          </cell>
        </row>
        <row r="72">
          <cell r="A72">
            <v>1012963282</v>
          </cell>
          <cell r="B72" t="str">
            <v>CANOSA</v>
          </cell>
          <cell r="C72" t="str">
            <v>Carlos</v>
          </cell>
          <cell r="D72" t="str">
            <v>Coordinador Reservorios</v>
          </cell>
          <cell r="E72">
            <v>59</v>
          </cell>
          <cell r="F72">
            <v>6400</v>
          </cell>
          <cell r="G72">
            <v>0</v>
          </cell>
          <cell r="H72">
            <v>3</v>
          </cell>
          <cell r="I72">
            <v>19200</v>
          </cell>
          <cell r="J72">
            <v>102400</v>
          </cell>
          <cell r="K72">
            <v>62238</v>
          </cell>
          <cell r="L72">
            <v>12924</v>
          </cell>
          <cell r="M72">
            <v>75162</v>
          </cell>
          <cell r="N72" t="str">
            <v>Venezuela - Caracas</v>
          </cell>
          <cell r="O72">
            <v>0.15</v>
          </cell>
          <cell r="P72">
            <v>12480</v>
          </cell>
          <cell r="Q72">
            <v>2880</v>
          </cell>
          <cell r="R72">
            <v>0.05</v>
          </cell>
          <cell r="S72">
            <v>4160</v>
          </cell>
          <cell r="T72">
            <v>0</v>
          </cell>
          <cell r="U72">
            <v>35042</v>
          </cell>
          <cell r="V72">
            <v>0</v>
          </cell>
          <cell r="W72">
            <v>0</v>
          </cell>
          <cell r="X72">
            <v>54562</v>
          </cell>
          <cell r="Y72">
            <v>83360</v>
          </cell>
          <cell r="Z72">
            <v>129724</v>
          </cell>
          <cell r="AA72">
            <v>185760</v>
          </cell>
        </row>
        <row r="73">
          <cell r="A73">
            <v>1016951326</v>
          </cell>
          <cell r="B73" t="str">
            <v>GROSSO</v>
          </cell>
          <cell r="C73" t="str">
            <v>Santiago</v>
          </cell>
          <cell r="D73" t="str">
            <v xml:space="preserve">Profesional SR. </v>
          </cell>
          <cell r="E73">
            <v>57</v>
          </cell>
          <cell r="F73">
            <v>4169</v>
          </cell>
          <cell r="G73">
            <v>0</v>
          </cell>
          <cell r="H73">
            <v>2</v>
          </cell>
          <cell r="I73">
            <v>8338</v>
          </cell>
          <cell r="J73">
            <v>62535</v>
          </cell>
          <cell r="K73">
            <v>41802</v>
          </cell>
          <cell r="L73">
            <v>6553</v>
          </cell>
          <cell r="M73">
            <v>48355</v>
          </cell>
          <cell r="N73" t="str">
            <v>Venezuela - Caracas</v>
          </cell>
          <cell r="O73">
            <v>0.15</v>
          </cell>
          <cell r="P73">
            <v>8130</v>
          </cell>
          <cell r="Q73">
            <v>1251</v>
          </cell>
          <cell r="R73">
            <v>0.05</v>
          </cell>
          <cell r="S73">
            <v>2710</v>
          </cell>
          <cell r="T73">
            <v>0</v>
          </cell>
          <cell r="U73">
            <v>25996</v>
          </cell>
          <cell r="V73">
            <v>0</v>
          </cell>
          <cell r="W73">
            <v>0</v>
          </cell>
          <cell r="X73">
            <v>38087</v>
          </cell>
          <cell r="Y73">
            <v>54201</v>
          </cell>
          <cell r="Z73">
            <v>86442</v>
          </cell>
          <cell r="AA73">
            <v>116736</v>
          </cell>
        </row>
        <row r="74">
          <cell r="A74">
            <v>1013727062</v>
          </cell>
          <cell r="B74" t="str">
            <v>ARGUELLO</v>
          </cell>
          <cell r="C74" t="str">
            <v>Jorge</v>
          </cell>
          <cell r="D74" t="str">
            <v>Profesional Principal</v>
          </cell>
          <cell r="E74">
            <v>57</v>
          </cell>
          <cell r="F74">
            <v>4564</v>
          </cell>
          <cell r="G74">
            <v>0</v>
          </cell>
          <cell r="H74">
            <v>2.67</v>
          </cell>
          <cell r="I74">
            <v>12190</v>
          </cell>
          <cell r="J74">
            <v>71522</v>
          </cell>
          <cell r="K74">
            <v>45256</v>
          </cell>
          <cell r="L74">
            <v>9400</v>
          </cell>
          <cell r="M74">
            <v>54656</v>
          </cell>
          <cell r="N74" t="str">
            <v>Venezuela - Caracas</v>
          </cell>
          <cell r="O74">
            <v>0.15</v>
          </cell>
          <cell r="P74">
            <v>8900</v>
          </cell>
          <cell r="Q74">
            <v>1829</v>
          </cell>
          <cell r="R74">
            <v>0.05</v>
          </cell>
          <cell r="S74">
            <v>2967</v>
          </cell>
          <cell r="T74">
            <v>0</v>
          </cell>
          <cell r="U74">
            <v>28275</v>
          </cell>
          <cell r="V74">
            <v>0</v>
          </cell>
          <cell r="W74">
            <v>0</v>
          </cell>
          <cell r="X74">
            <v>41971</v>
          </cell>
          <cell r="Y74">
            <v>61435</v>
          </cell>
          <cell r="Z74">
            <v>96627</v>
          </cell>
          <cell r="AA74">
            <v>132957</v>
          </cell>
        </row>
        <row r="75">
          <cell r="A75">
            <v>1008389973</v>
          </cell>
          <cell r="B75" t="str">
            <v>BEGARIES</v>
          </cell>
          <cell r="C75" t="str">
            <v xml:space="preserve">Horacio </v>
          </cell>
          <cell r="D75" t="str">
            <v>Gte. Comercial</v>
          </cell>
          <cell r="E75">
            <v>62</v>
          </cell>
          <cell r="F75">
            <v>14000</v>
          </cell>
          <cell r="G75">
            <v>0</v>
          </cell>
          <cell r="H75">
            <v>4.5</v>
          </cell>
          <cell r="I75">
            <v>63000</v>
          </cell>
          <cell r="J75">
            <v>245000</v>
          </cell>
          <cell r="K75">
            <v>127387</v>
          </cell>
          <cell r="L75">
            <v>38468</v>
          </cell>
          <cell r="M75">
            <v>165855</v>
          </cell>
          <cell r="N75" t="str">
            <v>Ecuador - Quito</v>
          </cell>
          <cell r="O75">
            <v>0.15</v>
          </cell>
          <cell r="P75">
            <v>27300</v>
          </cell>
          <cell r="Q75">
            <v>9450</v>
          </cell>
          <cell r="R75">
            <v>0.15</v>
          </cell>
          <cell r="S75">
            <v>27300</v>
          </cell>
          <cell r="T75">
            <v>0</v>
          </cell>
          <cell r="U75">
            <v>55098</v>
          </cell>
          <cell r="V75">
            <v>0</v>
          </cell>
          <cell r="W75">
            <v>0</v>
          </cell>
          <cell r="X75">
            <v>119148</v>
          </cell>
          <cell r="Y75">
            <v>183305</v>
          </cell>
          <cell r="Z75">
            <v>285003</v>
          </cell>
          <cell r="AA75">
            <v>428305</v>
          </cell>
        </row>
        <row r="76">
          <cell r="A76">
            <v>1013259141</v>
          </cell>
          <cell r="B76" t="str">
            <v>MOLINA</v>
          </cell>
          <cell r="C76" t="str">
            <v>Alfredo</v>
          </cell>
          <cell r="D76" t="str">
            <v>Profesional Principal</v>
          </cell>
          <cell r="E76">
            <v>57</v>
          </cell>
          <cell r="F76">
            <v>4245</v>
          </cell>
          <cell r="G76">
            <v>1843</v>
          </cell>
          <cell r="H76">
            <v>0</v>
          </cell>
          <cell r="I76">
            <v>0</v>
          </cell>
          <cell r="J76">
            <v>79144</v>
          </cell>
          <cell r="K76">
            <v>59115</v>
          </cell>
          <cell r="L76">
            <v>0</v>
          </cell>
          <cell r="M76">
            <v>59115</v>
          </cell>
          <cell r="N76" t="str">
            <v>Venezuela - Caracas</v>
          </cell>
          <cell r="O76">
            <v>0.15</v>
          </cell>
          <cell r="P76">
            <v>11872</v>
          </cell>
          <cell r="Q76">
            <v>0</v>
          </cell>
          <cell r="R76">
            <v>0.05</v>
          </cell>
          <cell r="S76">
            <v>3957</v>
          </cell>
          <cell r="T76">
            <v>0</v>
          </cell>
          <cell r="U76">
            <v>29924</v>
          </cell>
          <cell r="V76">
            <v>0</v>
          </cell>
          <cell r="W76">
            <v>0</v>
          </cell>
          <cell r="X76">
            <v>45753</v>
          </cell>
          <cell r="Y76">
            <v>68376</v>
          </cell>
          <cell r="Z76">
            <v>104868</v>
          </cell>
          <cell r="AA76">
            <v>147520</v>
          </cell>
        </row>
        <row r="77">
          <cell r="A77">
            <v>1013128656</v>
          </cell>
          <cell r="B77" t="str">
            <v>WEIMANN</v>
          </cell>
          <cell r="C77" t="str">
            <v>Pablo</v>
          </cell>
          <cell r="D77">
            <v>0</v>
          </cell>
          <cell r="E77">
            <v>57</v>
          </cell>
          <cell r="F77">
            <v>3700</v>
          </cell>
          <cell r="G77">
            <v>1110</v>
          </cell>
          <cell r="H77">
            <v>2</v>
          </cell>
          <cell r="I77">
            <v>9620</v>
          </cell>
          <cell r="J77">
            <v>72150</v>
          </cell>
          <cell r="K77">
            <v>46307</v>
          </cell>
          <cell r="L77">
            <v>7407</v>
          </cell>
          <cell r="M77">
            <v>53714</v>
          </cell>
          <cell r="N77" t="str">
            <v>USA - Houston</v>
          </cell>
          <cell r="O77">
            <v>0.15</v>
          </cell>
          <cell r="P77">
            <v>9380</v>
          </cell>
          <cell r="Q77">
            <v>1443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10823</v>
          </cell>
          <cell r="Y77">
            <v>15343</v>
          </cell>
          <cell r="Z77">
            <v>64537</v>
          </cell>
          <cell r="AA77">
            <v>87493</v>
          </cell>
        </row>
        <row r="78">
          <cell r="A78">
            <v>1012447277</v>
          </cell>
          <cell r="B78" t="str">
            <v>CARRO</v>
          </cell>
          <cell r="C78" t="str">
            <v>José Luis</v>
          </cell>
          <cell r="D78" t="str">
            <v>Lider Equipo SR.</v>
          </cell>
          <cell r="E78">
            <v>58</v>
          </cell>
          <cell r="F78">
            <v>5200</v>
          </cell>
          <cell r="G78">
            <v>0</v>
          </cell>
          <cell r="H78">
            <v>4</v>
          </cell>
          <cell r="I78">
            <v>20800</v>
          </cell>
          <cell r="J78">
            <v>88400</v>
          </cell>
          <cell r="K78">
            <v>51688</v>
          </cell>
          <cell r="L78">
            <v>14861</v>
          </cell>
          <cell r="M78">
            <v>66549</v>
          </cell>
          <cell r="N78" t="str">
            <v>Perú - Talara</v>
          </cell>
          <cell r="O78">
            <v>0.15</v>
          </cell>
          <cell r="P78">
            <v>10140</v>
          </cell>
          <cell r="Q78">
            <v>3120</v>
          </cell>
          <cell r="R78">
            <v>0.4</v>
          </cell>
          <cell r="S78">
            <v>27040</v>
          </cell>
          <cell r="T78">
            <v>0</v>
          </cell>
          <cell r="U78">
            <v>41820</v>
          </cell>
          <cell r="V78">
            <v>0</v>
          </cell>
          <cell r="W78">
            <v>0</v>
          </cell>
          <cell r="X78">
            <v>82120</v>
          </cell>
          <cell r="Y78">
            <v>126177</v>
          </cell>
          <cell r="Z78">
            <v>148669</v>
          </cell>
          <cell r="AA78">
            <v>214577</v>
          </cell>
        </row>
        <row r="79">
          <cell r="A79">
            <v>1012591991</v>
          </cell>
          <cell r="B79" t="str">
            <v>DIODATTI</v>
          </cell>
          <cell r="C79" t="str">
            <v>Horacio</v>
          </cell>
          <cell r="D79" t="str">
            <v>Gete. Abastecimiento</v>
          </cell>
          <cell r="E79">
            <v>59</v>
          </cell>
          <cell r="F79">
            <v>5600</v>
          </cell>
          <cell r="G79">
            <v>0</v>
          </cell>
          <cell r="H79">
            <v>3</v>
          </cell>
          <cell r="I79">
            <v>16800</v>
          </cell>
          <cell r="J79">
            <v>89600</v>
          </cell>
          <cell r="K79">
            <v>55692</v>
          </cell>
          <cell r="L79">
            <v>11733</v>
          </cell>
          <cell r="M79">
            <v>67425</v>
          </cell>
          <cell r="N79" t="str">
            <v>Venezuela - Caracas</v>
          </cell>
          <cell r="O79">
            <v>0.15</v>
          </cell>
          <cell r="P79">
            <v>10920</v>
          </cell>
          <cell r="Q79">
            <v>2520</v>
          </cell>
          <cell r="R79">
            <v>0.05</v>
          </cell>
          <cell r="S79">
            <v>3640</v>
          </cell>
          <cell r="T79">
            <v>0</v>
          </cell>
          <cell r="U79">
            <v>34270</v>
          </cell>
          <cell r="V79">
            <v>0</v>
          </cell>
          <cell r="W79">
            <v>0</v>
          </cell>
          <cell r="X79">
            <v>51350</v>
          </cell>
          <cell r="Y79">
            <v>78986</v>
          </cell>
          <cell r="Z79">
            <v>118775</v>
          </cell>
          <cell r="AA79">
            <v>168586</v>
          </cell>
        </row>
        <row r="80">
          <cell r="A80">
            <v>1006246874</v>
          </cell>
          <cell r="B80" t="str">
            <v>QUINTEROS</v>
          </cell>
          <cell r="C80" t="str">
            <v>Roberto</v>
          </cell>
          <cell r="D80" t="str">
            <v>Gte de Logística</v>
          </cell>
          <cell r="E80">
            <v>0</v>
          </cell>
          <cell r="F80">
            <v>7050</v>
          </cell>
          <cell r="G80">
            <v>0</v>
          </cell>
          <cell r="H80">
            <v>3</v>
          </cell>
          <cell r="I80">
            <v>21150</v>
          </cell>
          <cell r="J80">
            <v>112800</v>
          </cell>
          <cell r="K80">
            <v>68150</v>
          </cell>
          <cell r="L80">
            <v>14252</v>
          </cell>
          <cell r="M80">
            <v>82402</v>
          </cell>
          <cell r="N80" t="str">
            <v>Bolivia - Sta. Cruz de la Sierra - Refineria</v>
          </cell>
          <cell r="O80">
            <v>0.15</v>
          </cell>
          <cell r="P80">
            <v>13748</v>
          </cell>
          <cell r="Q80">
            <v>3173</v>
          </cell>
          <cell r="R80">
            <v>0.05</v>
          </cell>
          <cell r="S80">
            <v>4583</v>
          </cell>
          <cell r="T80">
            <v>0</v>
          </cell>
          <cell r="U80">
            <v>37668</v>
          </cell>
          <cell r="V80">
            <v>0</v>
          </cell>
          <cell r="W80">
            <v>0</v>
          </cell>
          <cell r="X80">
            <v>59172</v>
          </cell>
          <cell r="Y80">
            <v>93737</v>
          </cell>
          <cell r="Z80">
            <v>141574</v>
          </cell>
          <cell r="AA80">
            <v>206537</v>
          </cell>
        </row>
        <row r="81">
          <cell r="A81">
            <v>1018084529</v>
          </cell>
          <cell r="B81" t="str">
            <v>CASTILLO</v>
          </cell>
          <cell r="C81" t="str">
            <v>Guillermo</v>
          </cell>
          <cell r="D81" t="str">
            <v>Gerente de Ventas</v>
          </cell>
          <cell r="E81">
            <v>0</v>
          </cell>
          <cell r="F81">
            <v>2320</v>
          </cell>
          <cell r="G81">
            <v>1081</v>
          </cell>
          <cell r="H81">
            <v>3</v>
          </cell>
          <cell r="I81">
            <v>10203</v>
          </cell>
          <cell r="J81">
            <v>54416</v>
          </cell>
          <cell r="K81">
            <v>34942</v>
          </cell>
          <cell r="L81">
            <v>7875</v>
          </cell>
          <cell r="M81">
            <v>42817</v>
          </cell>
          <cell r="N81" t="str">
            <v>Brasil - San Pablo</v>
          </cell>
          <cell r="O81">
            <v>0.15</v>
          </cell>
          <cell r="P81">
            <v>6632</v>
          </cell>
          <cell r="Q81">
            <v>1530</v>
          </cell>
          <cell r="R81">
            <v>0.05</v>
          </cell>
          <cell r="S81">
            <v>2211</v>
          </cell>
          <cell r="T81">
            <v>0</v>
          </cell>
          <cell r="U81">
            <v>39752</v>
          </cell>
          <cell r="V81">
            <v>0</v>
          </cell>
          <cell r="W81">
            <v>0</v>
          </cell>
          <cell r="X81">
            <v>50125</v>
          </cell>
          <cell r="Y81">
            <v>73659</v>
          </cell>
          <cell r="Z81">
            <v>92942</v>
          </cell>
          <cell r="AA81">
            <v>128075</v>
          </cell>
        </row>
        <row r="82">
          <cell r="A82">
            <v>1020207781</v>
          </cell>
          <cell r="B82" t="str">
            <v>PETERSEN</v>
          </cell>
          <cell r="C82" t="str">
            <v>Lucas</v>
          </cell>
          <cell r="D82">
            <v>0</v>
          </cell>
          <cell r="E82">
            <v>0</v>
          </cell>
          <cell r="F82">
            <v>2000</v>
          </cell>
          <cell r="G82">
            <v>1708</v>
          </cell>
          <cell r="H82">
            <v>3.02</v>
          </cell>
          <cell r="I82">
            <v>11198.16</v>
          </cell>
          <cell r="J82">
            <v>59402</v>
          </cell>
          <cell r="K82">
            <v>36907</v>
          </cell>
          <cell r="L82">
            <v>8710</v>
          </cell>
          <cell r="M82">
            <v>45617</v>
          </cell>
          <cell r="N82" t="str">
            <v>Brasil - Porto Alegre</v>
          </cell>
          <cell r="O82">
            <v>0.15</v>
          </cell>
          <cell r="P82">
            <v>7231</v>
          </cell>
          <cell r="Q82">
            <v>1680</v>
          </cell>
          <cell r="R82">
            <v>0.05</v>
          </cell>
          <cell r="S82">
            <v>2410</v>
          </cell>
          <cell r="T82">
            <v>0</v>
          </cell>
          <cell r="U82">
            <v>32127</v>
          </cell>
          <cell r="V82">
            <v>0</v>
          </cell>
          <cell r="W82">
            <v>0</v>
          </cell>
          <cell r="X82">
            <v>43448</v>
          </cell>
          <cell r="Y82">
            <v>63741</v>
          </cell>
          <cell r="Z82">
            <v>89065</v>
          </cell>
          <cell r="AA82">
            <v>123143</v>
          </cell>
        </row>
        <row r="83">
          <cell r="A83">
            <v>1010636377</v>
          </cell>
          <cell r="B83" t="str">
            <v>LARPIN</v>
          </cell>
          <cell r="C83" t="str">
            <v>José</v>
          </cell>
          <cell r="D83">
            <v>0</v>
          </cell>
          <cell r="E83">
            <v>0</v>
          </cell>
          <cell r="F83">
            <v>7600</v>
          </cell>
          <cell r="G83">
            <v>0</v>
          </cell>
          <cell r="H83">
            <v>4.6100000000000003</v>
          </cell>
          <cell r="I83">
            <v>34999.998800000001</v>
          </cell>
          <cell r="J83">
            <v>133800</v>
          </cell>
          <cell r="K83">
            <v>73948</v>
          </cell>
          <cell r="L83">
            <v>23419</v>
          </cell>
          <cell r="M83">
            <v>97367</v>
          </cell>
          <cell r="N83" t="str">
            <v>Brasil - Porto Alegre</v>
          </cell>
          <cell r="O83">
            <v>0.15</v>
          </cell>
          <cell r="P83">
            <v>14820</v>
          </cell>
          <cell r="Q83">
            <v>5250</v>
          </cell>
          <cell r="R83">
            <v>0.05</v>
          </cell>
          <cell r="S83">
            <v>4940</v>
          </cell>
          <cell r="T83">
            <v>0</v>
          </cell>
          <cell r="U83">
            <v>69261</v>
          </cell>
          <cell r="V83">
            <v>0</v>
          </cell>
          <cell r="W83">
            <v>0</v>
          </cell>
          <cell r="X83">
            <v>94271</v>
          </cell>
          <cell r="Y83">
            <v>150866</v>
          </cell>
          <cell r="Z83">
            <v>191638</v>
          </cell>
          <cell r="AA83">
            <v>284666</v>
          </cell>
        </row>
        <row r="84">
          <cell r="A84">
            <v>1012395306</v>
          </cell>
          <cell r="B84" t="str">
            <v>MADOERY</v>
          </cell>
          <cell r="C84" t="str">
            <v>Ruben</v>
          </cell>
          <cell r="D84">
            <v>0</v>
          </cell>
          <cell r="E84">
            <v>0</v>
          </cell>
          <cell r="F84">
            <v>7500</v>
          </cell>
          <cell r="G84">
            <v>833</v>
          </cell>
          <cell r="H84">
            <v>3</v>
          </cell>
          <cell r="I84">
            <v>24999</v>
          </cell>
          <cell r="J84">
            <v>133328</v>
          </cell>
          <cell r="K84">
            <v>79628</v>
          </cell>
          <cell r="L84">
            <v>17413</v>
          </cell>
          <cell r="M84">
            <v>97041</v>
          </cell>
          <cell r="N84" t="str">
            <v>Brasil - Porto Alegre</v>
          </cell>
          <cell r="O84">
            <v>0.15</v>
          </cell>
          <cell r="P84">
            <v>16249</v>
          </cell>
          <cell r="Q84">
            <v>3750</v>
          </cell>
          <cell r="R84">
            <v>0.05</v>
          </cell>
          <cell r="S84">
            <v>5416</v>
          </cell>
          <cell r="T84">
            <v>0</v>
          </cell>
          <cell r="U84">
            <v>57186</v>
          </cell>
          <cell r="V84">
            <v>0</v>
          </cell>
          <cell r="W84">
            <v>0</v>
          </cell>
          <cell r="X84">
            <v>82601</v>
          </cell>
          <cell r="Y84">
            <v>132883</v>
          </cell>
          <cell r="Z84">
            <v>179642</v>
          </cell>
          <cell r="AA84">
            <v>266211</v>
          </cell>
        </row>
        <row r="85">
          <cell r="A85">
            <v>1012780048</v>
          </cell>
          <cell r="B85" t="str">
            <v>ANGIOLINI</v>
          </cell>
          <cell r="C85" t="str">
            <v>Fernando</v>
          </cell>
          <cell r="D85">
            <v>0</v>
          </cell>
          <cell r="E85">
            <v>0</v>
          </cell>
          <cell r="F85">
            <v>6400</v>
          </cell>
          <cell r="G85">
            <v>0</v>
          </cell>
          <cell r="H85">
            <v>3</v>
          </cell>
          <cell r="I85">
            <v>19200</v>
          </cell>
          <cell r="J85">
            <v>102400</v>
          </cell>
          <cell r="K85">
            <v>61403</v>
          </cell>
          <cell r="L85">
            <v>13070</v>
          </cell>
          <cell r="M85">
            <v>74473</v>
          </cell>
          <cell r="N85" t="str">
            <v>Brasil - Porto Alegre</v>
          </cell>
          <cell r="O85">
            <v>0.15</v>
          </cell>
          <cell r="P85">
            <v>12480</v>
          </cell>
          <cell r="Q85">
            <v>2880</v>
          </cell>
          <cell r="R85">
            <v>0.05</v>
          </cell>
          <cell r="S85">
            <v>4160</v>
          </cell>
          <cell r="T85">
            <v>0</v>
          </cell>
          <cell r="U85">
            <v>51883</v>
          </cell>
          <cell r="V85">
            <v>0</v>
          </cell>
          <cell r="W85">
            <v>0</v>
          </cell>
          <cell r="X85">
            <v>71403</v>
          </cell>
          <cell r="Y85">
            <v>109033</v>
          </cell>
          <cell r="Z85">
            <v>145876</v>
          </cell>
          <cell r="AA85">
            <v>211433</v>
          </cell>
        </row>
        <row r="86">
          <cell r="A86">
            <v>1014471318</v>
          </cell>
          <cell r="B86" t="str">
            <v>MAFFONI</v>
          </cell>
          <cell r="C86" t="str">
            <v>Antonio</v>
          </cell>
          <cell r="D86" t="str">
            <v>Gte. Reservorio</v>
          </cell>
          <cell r="E86">
            <v>58</v>
          </cell>
          <cell r="F86">
            <v>5600</v>
          </cell>
          <cell r="G86">
            <v>0</v>
          </cell>
          <cell r="H86">
            <v>3</v>
          </cell>
          <cell r="I86">
            <v>16800</v>
          </cell>
          <cell r="J86">
            <v>89600</v>
          </cell>
          <cell r="K86">
            <v>55059</v>
          </cell>
          <cell r="L86">
            <v>11788</v>
          </cell>
          <cell r="M86">
            <v>66847</v>
          </cell>
          <cell r="N86" t="str">
            <v>Venezuela - Caracas</v>
          </cell>
          <cell r="O86">
            <v>0.15</v>
          </cell>
          <cell r="P86">
            <v>10920</v>
          </cell>
          <cell r="Q86">
            <v>2520</v>
          </cell>
          <cell r="R86">
            <v>0.05</v>
          </cell>
          <cell r="S86">
            <v>3640</v>
          </cell>
          <cell r="T86">
            <v>0</v>
          </cell>
          <cell r="U86">
            <v>30354</v>
          </cell>
          <cell r="V86">
            <v>0</v>
          </cell>
          <cell r="W86">
            <v>0</v>
          </cell>
          <cell r="X86">
            <v>47434</v>
          </cell>
          <cell r="Y86">
            <v>72566</v>
          </cell>
          <cell r="Z86">
            <v>114281</v>
          </cell>
          <cell r="AA86">
            <v>162166</v>
          </cell>
        </row>
        <row r="87">
          <cell r="A87">
            <v>1013789218</v>
          </cell>
          <cell r="B87" t="str">
            <v>ARIAS</v>
          </cell>
          <cell r="C87" t="str">
            <v>Carlos</v>
          </cell>
          <cell r="D87" t="str">
            <v>Coord. Ambiental</v>
          </cell>
          <cell r="E87">
            <v>58</v>
          </cell>
          <cell r="F87">
            <v>5900</v>
          </cell>
          <cell r="G87">
            <v>0</v>
          </cell>
          <cell r="H87">
            <v>3</v>
          </cell>
          <cell r="I87">
            <v>17700</v>
          </cell>
          <cell r="J87">
            <v>94400</v>
          </cell>
          <cell r="K87">
            <v>57233</v>
          </cell>
          <cell r="L87">
            <v>13310</v>
          </cell>
          <cell r="M87">
            <v>70543</v>
          </cell>
          <cell r="N87" t="str">
            <v>Ecuador - Quito</v>
          </cell>
          <cell r="O87">
            <v>0.15</v>
          </cell>
          <cell r="P87">
            <v>11505</v>
          </cell>
          <cell r="Q87">
            <v>2655</v>
          </cell>
          <cell r="R87">
            <v>0.15</v>
          </cell>
          <cell r="S87">
            <v>11505</v>
          </cell>
          <cell r="T87">
            <v>0</v>
          </cell>
          <cell r="U87">
            <v>34271</v>
          </cell>
          <cell r="V87">
            <v>0</v>
          </cell>
          <cell r="W87">
            <v>0</v>
          </cell>
          <cell r="X87">
            <v>59936</v>
          </cell>
          <cell r="Y87">
            <v>92522</v>
          </cell>
          <cell r="Z87">
            <v>130479</v>
          </cell>
          <cell r="AA87">
            <v>186922</v>
          </cell>
        </row>
        <row r="88">
          <cell r="A88">
            <v>1016837842</v>
          </cell>
          <cell r="B88" t="str">
            <v>SUBBOTIN</v>
          </cell>
          <cell r="C88" t="str">
            <v>Juan</v>
          </cell>
          <cell r="D88" t="str">
            <v>Rep. Comercial</v>
          </cell>
          <cell r="E88">
            <v>0</v>
          </cell>
          <cell r="F88">
            <v>2160</v>
          </cell>
          <cell r="G88">
            <v>540</v>
          </cell>
          <cell r="H88">
            <v>0</v>
          </cell>
          <cell r="I88">
            <v>0</v>
          </cell>
          <cell r="J88">
            <v>35100</v>
          </cell>
          <cell r="K88">
            <v>28271</v>
          </cell>
          <cell r="L88">
            <v>0</v>
          </cell>
          <cell r="M88">
            <v>28271</v>
          </cell>
          <cell r="N88" t="str">
            <v>Bolivia - Sta. Cruz de la Sierra</v>
          </cell>
          <cell r="O88">
            <v>0.15</v>
          </cell>
          <cell r="P88">
            <v>5265</v>
          </cell>
          <cell r="Q88">
            <v>0</v>
          </cell>
          <cell r="R88">
            <v>0.15</v>
          </cell>
          <cell r="S88">
            <v>5265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10530</v>
          </cell>
          <cell r="Y88">
            <v>15563</v>
          </cell>
          <cell r="Z88">
            <v>38801</v>
          </cell>
          <cell r="AA88">
            <v>50663</v>
          </cell>
        </row>
        <row r="89">
          <cell r="A89">
            <v>1016509195</v>
          </cell>
          <cell r="B89" t="str">
            <v>CIFUENTES</v>
          </cell>
          <cell r="C89" t="str">
            <v>Gabriel</v>
          </cell>
          <cell r="D89" t="str">
            <v>Gte. Producción</v>
          </cell>
          <cell r="E89">
            <v>59</v>
          </cell>
          <cell r="F89">
            <v>6600</v>
          </cell>
          <cell r="G89">
            <v>0</v>
          </cell>
          <cell r="H89">
            <v>4.5</v>
          </cell>
          <cell r="I89">
            <v>29700</v>
          </cell>
          <cell r="J89">
            <v>115500</v>
          </cell>
          <cell r="K89">
            <v>64240</v>
          </cell>
          <cell r="L89">
            <v>20342</v>
          </cell>
          <cell r="M89">
            <v>84582</v>
          </cell>
          <cell r="N89" t="str">
            <v>Venezuela - Caracas</v>
          </cell>
          <cell r="O89">
            <v>0.15</v>
          </cell>
          <cell r="P89">
            <v>12870</v>
          </cell>
          <cell r="Q89">
            <v>4455</v>
          </cell>
          <cell r="R89">
            <v>0.05</v>
          </cell>
          <cell r="S89">
            <v>4290</v>
          </cell>
          <cell r="T89">
            <v>0</v>
          </cell>
          <cell r="U89">
            <v>37785</v>
          </cell>
          <cell r="V89">
            <v>0</v>
          </cell>
          <cell r="W89">
            <v>0</v>
          </cell>
          <cell r="X89">
            <v>59400</v>
          </cell>
          <cell r="Y89">
            <v>92196</v>
          </cell>
          <cell r="Z89">
            <v>143982</v>
          </cell>
          <cell r="AA89">
            <v>207696</v>
          </cell>
        </row>
        <row r="90">
          <cell r="A90">
            <v>1014349559</v>
          </cell>
          <cell r="B90" t="str">
            <v>GIAMPAOLI</v>
          </cell>
          <cell r="C90" t="str">
            <v>Hugo</v>
          </cell>
          <cell r="D90" t="str">
            <v>Gte. País</v>
          </cell>
          <cell r="E90">
            <v>62</v>
          </cell>
          <cell r="F90">
            <v>14300</v>
          </cell>
          <cell r="G90">
            <v>0</v>
          </cell>
          <cell r="H90">
            <v>6</v>
          </cell>
          <cell r="I90">
            <v>85800</v>
          </cell>
          <cell r="J90">
            <v>271700</v>
          </cell>
          <cell r="K90">
            <v>129708</v>
          </cell>
          <cell r="L90">
            <v>53502</v>
          </cell>
          <cell r="M90">
            <v>183210</v>
          </cell>
          <cell r="N90" t="str">
            <v>Ecuador - Quito</v>
          </cell>
          <cell r="O90">
            <v>0.15</v>
          </cell>
          <cell r="P90">
            <v>27885</v>
          </cell>
          <cell r="Q90">
            <v>12870</v>
          </cell>
          <cell r="R90">
            <v>0.15</v>
          </cell>
          <cell r="S90">
            <v>27885</v>
          </cell>
          <cell r="T90">
            <v>0</v>
          </cell>
          <cell r="U90">
            <v>58427</v>
          </cell>
          <cell r="V90">
            <v>0</v>
          </cell>
          <cell r="W90">
            <v>0</v>
          </cell>
          <cell r="X90">
            <v>127067</v>
          </cell>
          <cell r="Y90">
            <v>195488</v>
          </cell>
          <cell r="Z90">
            <v>310277</v>
          </cell>
          <cell r="AA90">
            <v>467188</v>
          </cell>
        </row>
        <row r="91">
          <cell r="A91">
            <v>1008429015</v>
          </cell>
          <cell r="B91" t="str">
            <v>SILVESTRE</v>
          </cell>
          <cell r="C91" t="str">
            <v>Luis</v>
          </cell>
          <cell r="D91" t="str">
            <v>Ing. de Proyecto</v>
          </cell>
          <cell r="E91">
            <v>0</v>
          </cell>
          <cell r="F91">
            <v>6500</v>
          </cell>
          <cell r="G91">
            <v>0</v>
          </cell>
          <cell r="H91">
            <v>3</v>
          </cell>
          <cell r="I91">
            <v>19500</v>
          </cell>
          <cell r="J91">
            <v>104000</v>
          </cell>
          <cell r="K91">
            <v>63403</v>
          </cell>
          <cell r="L91">
            <v>13065</v>
          </cell>
          <cell r="M91">
            <v>76468</v>
          </cell>
          <cell r="N91" t="str">
            <v>Ecuador - Quito</v>
          </cell>
          <cell r="O91">
            <v>0.15</v>
          </cell>
          <cell r="P91">
            <v>12675</v>
          </cell>
          <cell r="Q91">
            <v>2925</v>
          </cell>
          <cell r="R91">
            <v>0.15</v>
          </cell>
          <cell r="S91">
            <v>12675</v>
          </cell>
          <cell r="T91">
            <v>0</v>
          </cell>
          <cell r="U91">
            <v>36103</v>
          </cell>
          <cell r="V91">
            <v>0</v>
          </cell>
          <cell r="W91">
            <v>0</v>
          </cell>
          <cell r="X91">
            <v>64378</v>
          </cell>
          <cell r="Y91">
            <v>101252</v>
          </cell>
          <cell r="Z91">
            <v>140846</v>
          </cell>
          <cell r="AA91">
            <v>205252</v>
          </cell>
        </row>
        <row r="92">
          <cell r="A92">
            <v>1013810557</v>
          </cell>
          <cell r="B92" t="str">
            <v>KRAEMER</v>
          </cell>
          <cell r="C92" t="str">
            <v>Pablo</v>
          </cell>
          <cell r="D92" t="str">
            <v xml:space="preserve">Technical Advisor </v>
          </cell>
          <cell r="E92">
            <v>58</v>
          </cell>
          <cell r="F92">
            <v>5500</v>
          </cell>
          <cell r="G92">
            <v>0</v>
          </cell>
          <cell r="H92">
            <v>4</v>
          </cell>
          <cell r="I92">
            <v>22000</v>
          </cell>
          <cell r="J92">
            <v>93500</v>
          </cell>
          <cell r="K92">
            <v>54480</v>
          </cell>
          <cell r="L92">
            <v>15599</v>
          </cell>
          <cell r="M92">
            <v>70079</v>
          </cell>
          <cell r="N92" t="str">
            <v>Francia - París</v>
          </cell>
          <cell r="O92">
            <v>0.15</v>
          </cell>
          <cell r="P92">
            <v>10725</v>
          </cell>
          <cell r="Q92">
            <v>3300</v>
          </cell>
          <cell r="R92">
            <v>0</v>
          </cell>
          <cell r="S92">
            <v>0</v>
          </cell>
          <cell r="T92">
            <v>0</v>
          </cell>
          <cell r="U92">
            <v>11387</v>
          </cell>
          <cell r="V92">
            <v>0</v>
          </cell>
          <cell r="W92">
            <v>15267</v>
          </cell>
          <cell r="X92">
            <v>40679</v>
          </cell>
          <cell r="Y92">
            <v>62917</v>
          </cell>
          <cell r="Z92">
            <v>110758</v>
          </cell>
          <cell r="AA92">
            <v>156417</v>
          </cell>
        </row>
        <row r="93">
          <cell r="A93">
            <v>1008429709</v>
          </cell>
          <cell r="B93" t="str">
            <v>FAVORETTI</v>
          </cell>
          <cell r="C93" t="str">
            <v>Daniel Hugo</v>
          </cell>
          <cell r="D93" t="str">
            <v>Gerente Bloque 31</v>
          </cell>
          <cell r="E93">
            <v>0</v>
          </cell>
          <cell r="F93">
            <v>14120</v>
          </cell>
          <cell r="G93">
            <v>0</v>
          </cell>
          <cell r="H93">
            <v>6</v>
          </cell>
          <cell r="I93">
            <v>84720</v>
          </cell>
          <cell r="J93">
            <v>268280</v>
          </cell>
          <cell r="K93">
            <v>128615</v>
          </cell>
          <cell r="L93">
            <v>52372</v>
          </cell>
          <cell r="M93">
            <v>180987</v>
          </cell>
          <cell r="N93" t="str">
            <v>Ecuador - Quito</v>
          </cell>
          <cell r="O93">
            <v>0.15</v>
          </cell>
          <cell r="P93">
            <v>27534</v>
          </cell>
          <cell r="Q93">
            <v>12708</v>
          </cell>
          <cell r="R93">
            <v>0.15</v>
          </cell>
          <cell r="S93">
            <v>27534</v>
          </cell>
          <cell r="T93">
            <v>0</v>
          </cell>
          <cell r="U93">
            <v>69583</v>
          </cell>
          <cell r="V93">
            <v>0</v>
          </cell>
          <cell r="W93">
            <v>0</v>
          </cell>
          <cell r="X93">
            <v>137359</v>
          </cell>
          <cell r="Y93">
            <v>211322</v>
          </cell>
          <cell r="Z93">
            <v>318346</v>
          </cell>
          <cell r="AA93">
            <v>479602</v>
          </cell>
        </row>
        <row r="94">
          <cell r="A94">
            <v>1007889569</v>
          </cell>
          <cell r="B94" t="str">
            <v>CHELAR</v>
          </cell>
          <cell r="C94" t="str">
            <v>Miguel</v>
          </cell>
          <cell r="D94" t="str">
            <v>Gte. Perforación</v>
          </cell>
          <cell r="E94">
            <v>60</v>
          </cell>
          <cell r="F94">
            <v>10800</v>
          </cell>
          <cell r="G94">
            <v>0</v>
          </cell>
          <cell r="H94">
            <v>5</v>
          </cell>
          <cell r="I94">
            <v>54000</v>
          </cell>
          <cell r="J94">
            <v>194400</v>
          </cell>
          <cell r="K94">
            <v>101604</v>
          </cell>
          <cell r="L94">
            <v>33629</v>
          </cell>
          <cell r="M94">
            <v>135233</v>
          </cell>
          <cell r="N94" t="str">
            <v>Ecuador - Quito</v>
          </cell>
          <cell r="O94">
            <v>0.15</v>
          </cell>
          <cell r="P94">
            <v>21060</v>
          </cell>
          <cell r="Q94">
            <v>8100</v>
          </cell>
          <cell r="R94">
            <v>0.15</v>
          </cell>
          <cell r="S94">
            <v>21060</v>
          </cell>
          <cell r="T94">
            <v>0</v>
          </cell>
          <cell r="U94">
            <v>48301</v>
          </cell>
          <cell r="V94">
            <v>0</v>
          </cell>
          <cell r="W94">
            <v>0</v>
          </cell>
          <cell r="X94">
            <v>98521</v>
          </cell>
          <cell r="Y94">
            <v>155060</v>
          </cell>
          <cell r="Z94">
            <v>233754</v>
          </cell>
          <cell r="AA94">
            <v>349460</v>
          </cell>
        </row>
        <row r="95">
          <cell r="A95">
            <v>1008390299</v>
          </cell>
          <cell r="B95" t="str">
            <v>SOSA</v>
          </cell>
          <cell r="C95" t="str">
            <v>Héctor</v>
          </cell>
          <cell r="D95" t="str">
            <v>Gte. Exploración</v>
          </cell>
          <cell r="E95">
            <v>60</v>
          </cell>
          <cell r="F95">
            <v>7850</v>
          </cell>
          <cell r="G95">
            <v>0</v>
          </cell>
          <cell r="H95">
            <v>4</v>
          </cell>
          <cell r="I95">
            <v>31400</v>
          </cell>
          <cell r="J95">
            <v>133450</v>
          </cell>
          <cell r="K95">
            <v>74906</v>
          </cell>
          <cell r="L95">
            <v>22061</v>
          </cell>
          <cell r="M95">
            <v>96967</v>
          </cell>
          <cell r="N95" t="str">
            <v>Ecuador - Quito</v>
          </cell>
          <cell r="O95">
            <v>0.15</v>
          </cell>
          <cell r="P95">
            <v>15308</v>
          </cell>
          <cell r="Q95">
            <v>4710</v>
          </cell>
          <cell r="R95">
            <v>0.15</v>
          </cell>
          <cell r="S95">
            <v>15308</v>
          </cell>
          <cell r="T95">
            <v>0</v>
          </cell>
          <cell r="U95">
            <v>41575</v>
          </cell>
          <cell r="V95">
            <v>0</v>
          </cell>
          <cell r="W95">
            <v>0</v>
          </cell>
          <cell r="X95">
            <v>76901</v>
          </cell>
          <cell r="Y95">
            <v>123878</v>
          </cell>
          <cell r="Z95">
            <v>173868</v>
          </cell>
          <cell r="AA95">
            <v>257328</v>
          </cell>
        </row>
        <row r="96">
          <cell r="A96">
            <v>1012676951</v>
          </cell>
          <cell r="B96" t="str">
            <v>VILLALBA</v>
          </cell>
          <cell r="C96" t="str">
            <v>Enrique  Gaspar</v>
          </cell>
          <cell r="D96" t="str">
            <v>Coordinador Reservorios</v>
          </cell>
          <cell r="E96">
            <v>59</v>
          </cell>
          <cell r="F96">
            <v>7200</v>
          </cell>
          <cell r="G96">
            <v>0</v>
          </cell>
          <cell r="H96">
            <v>4</v>
          </cell>
          <cell r="I96">
            <v>28800</v>
          </cell>
          <cell r="J96">
            <v>122400</v>
          </cell>
          <cell r="K96">
            <v>69959</v>
          </cell>
          <cell r="L96">
            <v>19384</v>
          </cell>
          <cell r="M96">
            <v>89343</v>
          </cell>
          <cell r="N96" t="str">
            <v>Ecuador - Quito</v>
          </cell>
          <cell r="O96">
            <v>0.15</v>
          </cell>
          <cell r="P96">
            <v>14040</v>
          </cell>
          <cell r="Q96">
            <v>4320</v>
          </cell>
          <cell r="R96">
            <v>0.15</v>
          </cell>
          <cell r="S96">
            <v>14040</v>
          </cell>
          <cell r="T96">
            <v>0</v>
          </cell>
          <cell r="U96">
            <v>37111</v>
          </cell>
          <cell r="V96">
            <v>0</v>
          </cell>
          <cell r="W96">
            <v>0</v>
          </cell>
          <cell r="X96">
            <v>69511</v>
          </cell>
          <cell r="Y96">
            <v>110612</v>
          </cell>
          <cell r="Z96">
            <v>158854</v>
          </cell>
          <cell r="AA96">
            <v>233012</v>
          </cell>
        </row>
        <row r="97">
          <cell r="A97">
            <v>1012942976</v>
          </cell>
          <cell r="B97" t="str">
            <v>GOMEZ</v>
          </cell>
          <cell r="C97" t="str">
            <v>Marcelo Gerardo</v>
          </cell>
          <cell r="D97" t="str">
            <v>Gte.Operaciones</v>
          </cell>
          <cell r="E97">
            <v>62</v>
          </cell>
          <cell r="F97">
            <v>12500</v>
          </cell>
          <cell r="G97">
            <v>0</v>
          </cell>
          <cell r="H97">
            <v>5</v>
          </cell>
          <cell r="I97">
            <v>62500</v>
          </cell>
          <cell r="J97">
            <v>225000</v>
          </cell>
          <cell r="K97">
            <v>114605</v>
          </cell>
          <cell r="L97">
            <v>39041</v>
          </cell>
          <cell r="M97">
            <v>153646</v>
          </cell>
          <cell r="N97" t="str">
            <v>Venezuela - Caracas</v>
          </cell>
          <cell r="O97">
            <v>0.15</v>
          </cell>
          <cell r="P97">
            <v>24375</v>
          </cell>
          <cell r="Q97">
            <v>9375</v>
          </cell>
          <cell r="R97">
            <v>0.05</v>
          </cell>
          <cell r="S97">
            <v>8125</v>
          </cell>
          <cell r="T97">
            <v>0</v>
          </cell>
          <cell r="U97">
            <v>56547</v>
          </cell>
          <cell r="V97">
            <v>0</v>
          </cell>
          <cell r="W97">
            <v>0</v>
          </cell>
          <cell r="X97">
            <v>98422</v>
          </cell>
          <cell r="Y97">
            <v>152636</v>
          </cell>
          <cell r="Z97">
            <v>252068</v>
          </cell>
          <cell r="AA97">
            <v>377636</v>
          </cell>
        </row>
        <row r="98">
          <cell r="A98">
            <v>1022510672</v>
          </cell>
          <cell r="B98" t="str">
            <v>BUSTOS CAMPORA</v>
          </cell>
          <cell r="C98" t="str">
            <v>Yanina</v>
          </cell>
          <cell r="D98" t="str">
            <v>Analista Capacit. Sr.</v>
          </cell>
          <cell r="E98">
            <v>56</v>
          </cell>
          <cell r="F98">
            <v>4100</v>
          </cell>
          <cell r="G98">
            <v>0</v>
          </cell>
          <cell r="H98">
            <v>1.5</v>
          </cell>
          <cell r="I98">
            <v>6150</v>
          </cell>
          <cell r="J98">
            <v>59450</v>
          </cell>
          <cell r="K98">
            <v>40678</v>
          </cell>
          <cell r="L98">
            <v>4779</v>
          </cell>
          <cell r="M98">
            <v>45457</v>
          </cell>
          <cell r="N98" t="str">
            <v>Ecuador - Quito</v>
          </cell>
          <cell r="O98">
            <v>0.15</v>
          </cell>
          <cell r="P98">
            <v>7995</v>
          </cell>
          <cell r="Q98">
            <v>923</v>
          </cell>
          <cell r="R98">
            <v>0.15</v>
          </cell>
          <cell r="S98">
            <v>7995</v>
          </cell>
          <cell r="T98">
            <v>0</v>
          </cell>
          <cell r="U98">
            <v>21499</v>
          </cell>
          <cell r="V98">
            <v>0</v>
          </cell>
          <cell r="W98">
            <v>0</v>
          </cell>
          <cell r="X98">
            <v>38412</v>
          </cell>
          <cell r="Y98">
            <v>55705</v>
          </cell>
          <cell r="Z98">
            <v>83869</v>
          </cell>
          <cell r="AA98">
            <v>115155</v>
          </cell>
        </row>
        <row r="99">
          <cell r="A99">
            <v>1021612453</v>
          </cell>
          <cell r="B99" t="str">
            <v>MENDIZABAL</v>
          </cell>
          <cell r="C99" t="str">
            <v>Andrés</v>
          </cell>
          <cell r="D99" t="str">
            <v>Ing. De Ductos</v>
          </cell>
          <cell r="E99">
            <v>0</v>
          </cell>
          <cell r="F99">
            <v>4600</v>
          </cell>
          <cell r="G99">
            <v>0</v>
          </cell>
          <cell r="H99">
            <v>2.5</v>
          </cell>
          <cell r="I99">
            <v>11500</v>
          </cell>
          <cell r="J99">
            <v>71300</v>
          </cell>
          <cell r="K99">
            <v>44967</v>
          </cell>
          <cell r="L99">
            <v>8829</v>
          </cell>
          <cell r="M99">
            <v>53796</v>
          </cell>
          <cell r="N99" t="str">
            <v>Ecuador - Quito</v>
          </cell>
          <cell r="O99">
            <v>0.15</v>
          </cell>
          <cell r="P99">
            <v>8970</v>
          </cell>
          <cell r="Q99">
            <v>1725</v>
          </cell>
          <cell r="R99">
            <v>0.15</v>
          </cell>
          <cell r="S99">
            <v>8970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19665</v>
          </cell>
          <cell r="Y99">
            <v>27889</v>
          </cell>
          <cell r="Z99">
            <v>73461</v>
          </cell>
          <cell r="AA99">
            <v>99189</v>
          </cell>
        </row>
        <row r="100">
          <cell r="A100">
            <v>1024069415</v>
          </cell>
          <cell r="B100" t="str">
            <v>ARNAUDE</v>
          </cell>
          <cell r="C100" t="str">
            <v>Pablo</v>
          </cell>
          <cell r="D100" t="str">
            <v>Deputy Manager</v>
          </cell>
          <cell r="E100">
            <v>0</v>
          </cell>
          <cell r="F100">
            <v>4000</v>
          </cell>
          <cell r="G100">
            <v>600</v>
          </cell>
          <cell r="H100">
            <v>1.5</v>
          </cell>
          <cell r="I100">
            <v>6900</v>
          </cell>
          <cell r="J100">
            <v>66700</v>
          </cell>
          <cell r="K100">
            <v>45178</v>
          </cell>
          <cell r="L100">
            <v>5287</v>
          </cell>
          <cell r="M100">
            <v>50465</v>
          </cell>
          <cell r="N100" t="str">
            <v>Cayman Islands</v>
          </cell>
          <cell r="O100">
            <v>0.15</v>
          </cell>
          <cell r="P100">
            <v>8970</v>
          </cell>
          <cell r="Q100">
            <v>1035</v>
          </cell>
          <cell r="R100">
            <v>0</v>
          </cell>
          <cell r="S100">
            <v>0</v>
          </cell>
          <cell r="T100">
            <v>0</v>
          </cell>
          <cell r="U100">
            <v>18200</v>
          </cell>
          <cell r="V100">
            <v>0</v>
          </cell>
          <cell r="W100">
            <v>21632</v>
          </cell>
          <cell r="X100">
            <v>49837</v>
          </cell>
          <cell r="Y100">
            <v>74125</v>
          </cell>
          <cell r="Z100">
            <v>100302</v>
          </cell>
          <cell r="AA100">
            <v>140825</v>
          </cell>
        </row>
        <row r="101">
          <cell r="A101">
            <v>1021368232</v>
          </cell>
          <cell r="B101" t="str">
            <v>RECIO</v>
          </cell>
          <cell r="C101" t="str">
            <v>Mauricio Nestor</v>
          </cell>
          <cell r="D101" t="str">
            <v>Profesional Sr.</v>
          </cell>
          <cell r="E101">
            <v>0</v>
          </cell>
          <cell r="F101">
            <v>4066</v>
          </cell>
          <cell r="G101">
            <v>0</v>
          </cell>
          <cell r="H101">
            <v>1</v>
          </cell>
          <cell r="I101">
            <v>4066</v>
          </cell>
          <cell r="J101">
            <v>56924</v>
          </cell>
          <cell r="K101">
            <v>40732</v>
          </cell>
          <cell r="L101">
            <v>3193</v>
          </cell>
          <cell r="M101">
            <v>43925</v>
          </cell>
          <cell r="N101" t="str">
            <v>Ecuador - Quito</v>
          </cell>
          <cell r="O101">
            <v>0.15</v>
          </cell>
          <cell r="P101">
            <v>7929</v>
          </cell>
          <cell r="Q101">
            <v>610</v>
          </cell>
          <cell r="R101">
            <v>0.15</v>
          </cell>
          <cell r="S101">
            <v>7929</v>
          </cell>
          <cell r="T101">
            <v>0</v>
          </cell>
          <cell r="U101">
            <v>24166</v>
          </cell>
          <cell r="V101">
            <v>0</v>
          </cell>
          <cell r="W101">
            <v>0</v>
          </cell>
          <cell r="X101">
            <v>40634</v>
          </cell>
          <cell r="Y101">
            <v>58772</v>
          </cell>
          <cell r="Z101">
            <v>84559</v>
          </cell>
          <cell r="AA101">
            <v>115696</v>
          </cell>
        </row>
        <row r="102">
          <cell r="A102">
            <v>1012219406</v>
          </cell>
          <cell r="B102" t="str">
            <v>CASALIS</v>
          </cell>
          <cell r="C102" t="str">
            <v>Daniel Jorge</v>
          </cell>
          <cell r="D102" t="str">
            <v>Lider Equipo</v>
          </cell>
          <cell r="E102">
            <v>0</v>
          </cell>
          <cell r="F102">
            <v>5246</v>
          </cell>
          <cell r="G102">
            <v>0</v>
          </cell>
          <cell r="H102">
            <v>4</v>
          </cell>
          <cell r="I102">
            <v>20984</v>
          </cell>
          <cell r="J102">
            <v>89182</v>
          </cell>
          <cell r="K102">
            <v>51727</v>
          </cell>
          <cell r="L102">
            <v>15007</v>
          </cell>
          <cell r="M102">
            <v>66734</v>
          </cell>
          <cell r="N102" t="str">
            <v>Ecuador - Quito</v>
          </cell>
          <cell r="O102">
            <v>0.15</v>
          </cell>
          <cell r="P102">
            <v>10230</v>
          </cell>
          <cell r="Q102">
            <v>3148</v>
          </cell>
          <cell r="R102">
            <v>0.15</v>
          </cell>
          <cell r="S102">
            <v>10230</v>
          </cell>
          <cell r="T102">
            <v>0</v>
          </cell>
          <cell r="U102">
            <v>33205</v>
          </cell>
          <cell r="V102">
            <v>0</v>
          </cell>
          <cell r="W102">
            <v>0</v>
          </cell>
          <cell r="X102">
            <v>56813</v>
          </cell>
          <cell r="Y102">
            <v>87075</v>
          </cell>
          <cell r="Z102">
            <v>123547</v>
          </cell>
          <cell r="AA102">
            <v>176257</v>
          </cell>
        </row>
        <row r="103">
          <cell r="A103">
            <v>1020049433</v>
          </cell>
          <cell r="B103" t="str">
            <v>DUBE</v>
          </cell>
          <cell r="C103" t="str">
            <v>Darío Edgardo</v>
          </cell>
          <cell r="D103" t="str">
            <v>Profesional Sr.</v>
          </cell>
          <cell r="E103">
            <v>0</v>
          </cell>
          <cell r="F103">
            <v>4898</v>
          </cell>
          <cell r="G103">
            <v>0</v>
          </cell>
          <cell r="H103">
            <v>2</v>
          </cell>
          <cell r="I103">
            <v>9796</v>
          </cell>
          <cell r="J103">
            <v>73470</v>
          </cell>
          <cell r="K103">
            <v>48032</v>
          </cell>
          <cell r="L103">
            <v>7543</v>
          </cell>
          <cell r="M103">
            <v>55575</v>
          </cell>
          <cell r="N103" t="str">
            <v>Venezuela - El Tigre</v>
          </cell>
          <cell r="O103">
            <v>0.15</v>
          </cell>
          <cell r="P103">
            <v>9551</v>
          </cell>
          <cell r="Q103">
            <v>1469</v>
          </cell>
          <cell r="R103">
            <v>0.15</v>
          </cell>
          <cell r="S103">
            <v>9551</v>
          </cell>
          <cell r="T103">
            <v>0</v>
          </cell>
          <cell r="U103">
            <v>3093</v>
          </cell>
          <cell r="V103">
            <v>0</v>
          </cell>
          <cell r="W103">
            <v>0</v>
          </cell>
          <cell r="X103">
            <v>23664</v>
          </cell>
          <cell r="Y103">
            <v>34704</v>
          </cell>
          <cell r="Z103">
            <v>79239</v>
          </cell>
          <cell r="AA103">
            <v>108174</v>
          </cell>
        </row>
        <row r="104">
          <cell r="A104">
            <v>19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 t="e">
            <v>#DIV/0!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0.15</v>
          </cell>
          <cell r="P104">
            <v>0</v>
          </cell>
          <cell r="Q104">
            <v>0</v>
          </cell>
          <cell r="R104" t="e">
            <v>#N/A</v>
          </cell>
          <cell r="S104" t="e">
            <v>#N/A</v>
          </cell>
          <cell r="T104" t="e">
            <v>#N/A</v>
          </cell>
          <cell r="U104">
            <v>0</v>
          </cell>
          <cell r="V104">
            <v>0</v>
          </cell>
          <cell r="W104">
            <v>0</v>
          </cell>
          <cell r="X104" t="e">
            <v>#N/A</v>
          </cell>
          <cell r="Y104" t="e">
            <v>#N/A</v>
          </cell>
          <cell r="Z104" t="e">
            <v>#N/A</v>
          </cell>
          <cell r="AA104" t="e">
            <v>#N/A</v>
          </cell>
        </row>
        <row r="105">
          <cell r="A105">
            <v>20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 t="e">
            <v>#DIV/0!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0.15</v>
          </cell>
          <cell r="P105">
            <v>0</v>
          </cell>
          <cell r="Q105">
            <v>0</v>
          </cell>
          <cell r="R105" t="e">
            <v>#N/A</v>
          </cell>
          <cell r="S105" t="e">
            <v>#N/A</v>
          </cell>
          <cell r="T105" t="e">
            <v>#N/A</v>
          </cell>
          <cell r="U105">
            <v>0</v>
          </cell>
          <cell r="V105">
            <v>0</v>
          </cell>
          <cell r="W105">
            <v>0</v>
          </cell>
          <cell r="X105" t="e">
            <v>#N/A</v>
          </cell>
          <cell r="Y105" t="e">
            <v>#N/A</v>
          </cell>
          <cell r="Z105" t="e">
            <v>#N/A</v>
          </cell>
          <cell r="AA105" t="e">
            <v>#N/A</v>
          </cell>
        </row>
        <row r="106">
          <cell r="A106">
            <v>21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 t="e">
            <v>#DIV/0!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0.15</v>
          </cell>
          <cell r="P106">
            <v>0</v>
          </cell>
          <cell r="Q106">
            <v>0</v>
          </cell>
          <cell r="R106" t="e">
            <v>#N/A</v>
          </cell>
          <cell r="S106" t="e">
            <v>#N/A</v>
          </cell>
          <cell r="T106" t="e">
            <v>#N/A</v>
          </cell>
          <cell r="U106">
            <v>0</v>
          </cell>
          <cell r="V106">
            <v>0</v>
          </cell>
          <cell r="W106">
            <v>0</v>
          </cell>
          <cell r="X106" t="e">
            <v>#N/A</v>
          </cell>
          <cell r="Y106" t="e">
            <v>#N/A</v>
          </cell>
          <cell r="Z106" t="e">
            <v>#N/A</v>
          </cell>
          <cell r="AA106" t="e">
            <v>#N/A</v>
          </cell>
        </row>
      </sheetData>
      <sheetData sheetId="1"/>
      <sheetData sheetId="2">
        <row r="6">
          <cell r="A6" t="str">
            <v>LEGAJO</v>
          </cell>
          <cell r="B6" t="str">
            <v>APELLIDO</v>
          </cell>
          <cell r="C6" t="str">
            <v>NOMBRES</v>
          </cell>
          <cell r="D6" t="str">
            <v>DESTINO</v>
          </cell>
          <cell r="E6" t="str">
            <v>Total Neto de la asignación internacional</v>
          </cell>
          <cell r="F6" t="str">
            <v>MENOS Compensación Variable neta</v>
          </cell>
          <cell r="G6" t="str">
            <v>SUB TOTAL</v>
          </cell>
          <cell r="H6" t="str">
            <v>Sueldos Netos abonados en ARGENTINA</v>
          </cell>
          <cell r="I6" t="str">
            <v>Sueldos Netos a abonar en el EXTERIOR</v>
          </cell>
        </row>
        <row r="7">
          <cell r="A7">
            <v>1008035725</v>
          </cell>
          <cell r="B7" t="str">
            <v>BIANCHETTI</v>
          </cell>
          <cell r="C7" t="str">
            <v>Miguel</v>
          </cell>
          <cell r="D7" t="str">
            <v>Brasil . Rio de Janeiro</v>
          </cell>
          <cell r="E7">
            <v>188900</v>
          </cell>
          <cell r="F7">
            <v>37941</v>
          </cell>
          <cell r="G7">
            <v>150959</v>
          </cell>
          <cell r="H7">
            <v>0</v>
          </cell>
          <cell r="I7">
            <v>150959</v>
          </cell>
        </row>
        <row r="8">
          <cell r="A8">
            <v>4006040386</v>
          </cell>
          <cell r="B8" t="str">
            <v>MARTINEZ</v>
          </cell>
          <cell r="C8" t="str">
            <v>Aníbal</v>
          </cell>
          <cell r="D8" t="str">
            <v>Brasil . Rio de Janeiro</v>
          </cell>
          <cell r="E8">
            <v>68269</v>
          </cell>
          <cell r="F8">
            <v>7073</v>
          </cell>
          <cell r="G8">
            <v>61196</v>
          </cell>
          <cell r="H8">
            <v>0</v>
          </cell>
          <cell r="I8">
            <v>61196</v>
          </cell>
        </row>
        <row r="9">
          <cell r="A9">
            <v>4010941885</v>
          </cell>
          <cell r="B9" t="str">
            <v>DIPINTO CAFIERO</v>
          </cell>
          <cell r="C9" t="str">
            <v>Roberto</v>
          </cell>
          <cell r="D9" t="str">
            <v>Bolivia - Sta. Cruz de la Sierra</v>
          </cell>
          <cell r="E9">
            <v>235755</v>
          </cell>
          <cell r="F9">
            <v>41973</v>
          </cell>
          <cell r="G9">
            <v>193782</v>
          </cell>
          <cell r="H9">
            <v>0</v>
          </cell>
          <cell r="I9">
            <v>193782</v>
          </cell>
        </row>
        <row r="10">
          <cell r="A10">
            <v>1013683522</v>
          </cell>
          <cell r="B10" t="str">
            <v>RAFFAELI</v>
          </cell>
          <cell r="C10" t="str">
            <v>Nestor</v>
          </cell>
          <cell r="D10" t="str">
            <v>Bolivia - Sta. Cruz de la Sierra</v>
          </cell>
          <cell r="E10">
            <v>98151</v>
          </cell>
          <cell r="F10">
            <v>0</v>
          </cell>
          <cell r="G10">
            <v>98151</v>
          </cell>
          <cell r="H10">
            <v>0</v>
          </cell>
          <cell r="I10">
            <v>98151</v>
          </cell>
        </row>
        <row r="11">
          <cell r="A11">
            <v>1018773480</v>
          </cell>
          <cell r="B11" t="str">
            <v>BENEDINI</v>
          </cell>
          <cell r="C11" t="str">
            <v>Adolfo</v>
          </cell>
          <cell r="D11" t="str">
            <v>Bolivia - Sta. Cruz de la Sierra</v>
          </cell>
          <cell r="E11">
            <v>109018</v>
          </cell>
          <cell r="F11">
            <v>10491</v>
          </cell>
          <cell r="G11">
            <v>98527</v>
          </cell>
          <cell r="H11">
            <v>0</v>
          </cell>
          <cell r="I11">
            <v>98527</v>
          </cell>
        </row>
        <row r="12">
          <cell r="A12">
            <v>1006437773</v>
          </cell>
          <cell r="B12" t="str">
            <v>BARRERA</v>
          </cell>
          <cell r="C12" t="str">
            <v>Ramón</v>
          </cell>
          <cell r="D12" t="str">
            <v>Perú - Talara</v>
          </cell>
          <cell r="E12">
            <v>112873</v>
          </cell>
          <cell r="F12">
            <v>9423</v>
          </cell>
          <cell r="G12">
            <v>103450</v>
          </cell>
          <cell r="H12">
            <v>0</v>
          </cell>
          <cell r="I12">
            <v>103450</v>
          </cell>
        </row>
        <row r="13">
          <cell r="A13">
            <v>1012021076</v>
          </cell>
          <cell r="B13" t="str">
            <v>BENITO</v>
          </cell>
          <cell r="C13" t="str">
            <v>José</v>
          </cell>
          <cell r="D13" t="str">
            <v>Perú - Talara</v>
          </cell>
          <cell r="E13">
            <v>120072</v>
          </cell>
          <cell r="F13">
            <v>9772</v>
          </cell>
          <cell r="G13">
            <v>110300</v>
          </cell>
          <cell r="H13">
            <v>0</v>
          </cell>
          <cell r="I13">
            <v>110300</v>
          </cell>
        </row>
        <row r="14">
          <cell r="A14">
            <v>4008065048</v>
          </cell>
          <cell r="B14" t="str">
            <v>BOLENTINI</v>
          </cell>
          <cell r="C14" t="str">
            <v>Sergio Daneil</v>
          </cell>
          <cell r="D14" t="str">
            <v>Ecuador - Quito</v>
          </cell>
          <cell r="E14">
            <v>180224</v>
          </cell>
          <cell r="F14">
            <v>21643</v>
          </cell>
          <cell r="G14">
            <v>158581</v>
          </cell>
          <cell r="H14">
            <v>0</v>
          </cell>
          <cell r="I14">
            <v>158581</v>
          </cell>
        </row>
        <row r="15">
          <cell r="A15">
            <v>1013970682</v>
          </cell>
          <cell r="B15" t="str">
            <v>BONAVIA</v>
          </cell>
          <cell r="C15" t="str">
            <v xml:space="preserve">Osvaldo </v>
          </cell>
          <cell r="D15" t="str">
            <v>Perú - Talara</v>
          </cell>
          <cell r="E15">
            <v>98387</v>
          </cell>
          <cell r="F15">
            <v>10647</v>
          </cell>
          <cell r="G15">
            <v>87740</v>
          </cell>
          <cell r="H15">
            <v>0</v>
          </cell>
          <cell r="I15">
            <v>87740</v>
          </cell>
        </row>
        <row r="16">
          <cell r="A16">
            <v>1012064446</v>
          </cell>
          <cell r="B16" t="str">
            <v>BUSCHIAZZO</v>
          </cell>
          <cell r="C16" t="str">
            <v>Hector Horacio</v>
          </cell>
          <cell r="D16" t="str">
            <v>Ecuador - Quito</v>
          </cell>
          <cell r="E16">
            <v>113406</v>
          </cell>
          <cell r="F16">
            <v>10300</v>
          </cell>
          <cell r="G16">
            <v>103106</v>
          </cell>
          <cell r="H16">
            <v>0</v>
          </cell>
          <cell r="I16">
            <v>103106</v>
          </cell>
        </row>
        <row r="17">
          <cell r="A17">
            <v>1014625968</v>
          </cell>
          <cell r="B17" t="str">
            <v>CANCELLIERI</v>
          </cell>
          <cell r="C17" t="str">
            <v>Eduardo Alfredo</v>
          </cell>
          <cell r="D17" t="str">
            <v>Perú - Talara</v>
          </cell>
          <cell r="E17">
            <v>182407</v>
          </cell>
          <cell r="F17">
            <v>18610</v>
          </cell>
          <cell r="G17">
            <v>163797</v>
          </cell>
          <cell r="H17">
            <v>0</v>
          </cell>
          <cell r="I17">
            <v>163797</v>
          </cell>
        </row>
        <row r="18">
          <cell r="A18">
            <v>1008341804</v>
          </cell>
          <cell r="B18" t="str">
            <v>FUNARO CHAÑAL</v>
          </cell>
          <cell r="C18" t="str">
            <v>Juan Carlos</v>
          </cell>
          <cell r="D18" t="str">
            <v>Perú - Talara</v>
          </cell>
          <cell r="E18">
            <v>121495</v>
          </cell>
          <cell r="F18">
            <v>10571</v>
          </cell>
          <cell r="G18">
            <v>110924</v>
          </cell>
          <cell r="H18">
            <v>0</v>
          </cell>
          <cell r="I18">
            <v>110924</v>
          </cell>
        </row>
        <row r="19">
          <cell r="A19">
            <v>1018429834</v>
          </cell>
          <cell r="B19" t="str">
            <v>GUIÑAZU</v>
          </cell>
          <cell r="C19" t="str">
            <v>Alfredo Walter</v>
          </cell>
          <cell r="D19" t="str">
            <v>Ecuador - Quito</v>
          </cell>
          <cell r="E19">
            <v>95238</v>
          </cell>
          <cell r="F19">
            <v>6802</v>
          </cell>
          <cell r="G19">
            <v>88436</v>
          </cell>
          <cell r="H19">
            <v>0</v>
          </cell>
          <cell r="I19">
            <v>88436</v>
          </cell>
        </row>
        <row r="20">
          <cell r="A20">
            <v>1016415959</v>
          </cell>
          <cell r="B20" t="str">
            <v>GUTIERREZ</v>
          </cell>
          <cell r="C20" t="str">
            <v>Fabián Edgardo</v>
          </cell>
          <cell r="D20" t="str">
            <v>Perú - Talara</v>
          </cell>
          <cell r="E20">
            <v>135327</v>
          </cell>
          <cell r="F20">
            <v>10694</v>
          </cell>
          <cell r="G20">
            <v>124633</v>
          </cell>
          <cell r="H20">
            <v>0</v>
          </cell>
          <cell r="I20">
            <v>124633</v>
          </cell>
        </row>
        <row r="21">
          <cell r="A21">
            <v>1013997164</v>
          </cell>
          <cell r="B21" t="str">
            <v>JARAMILLO</v>
          </cell>
          <cell r="C21" t="str">
            <v>Carlos Alberto</v>
          </cell>
          <cell r="D21" t="str">
            <v>Perú - Talara</v>
          </cell>
          <cell r="E21">
            <v>97098</v>
          </cell>
          <cell r="F21">
            <v>0</v>
          </cell>
          <cell r="G21">
            <v>97098</v>
          </cell>
          <cell r="H21">
            <v>0</v>
          </cell>
          <cell r="I21">
            <v>97098</v>
          </cell>
        </row>
        <row r="22">
          <cell r="A22">
            <v>1011904267</v>
          </cell>
          <cell r="B22" t="str">
            <v>JAVIER</v>
          </cell>
          <cell r="C22" t="str">
            <v>Ruben Ignacio</v>
          </cell>
          <cell r="D22" t="str">
            <v>Perú - Talara</v>
          </cell>
          <cell r="E22">
            <v>94176</v>
          </cell>
          <cell r="F22">
            <v>0</v>
          </cell>
          <cell r="G22">
            <v>94176</v>
          </cell>
          <cell r="H22">
            <v>0</v>
          </cell>
          <cell r="I22">
            <v>94176</v>
          </cell>
        </row>
        <row r="23">
          <cell r="A23">
            <v>1011741656</v>
          </cell>
          <cell r="B23" t="str">
            <v>LLOYD</v>
          </cell>
          <cell r="C23" t="str">
            <v>Roberto Daniel</v>
          </cell>
          <cell r="D23" t="str">
            <v>Perú - Talara</v>
          </cell>
          <cell r="E23">
            <v>133832</v>
          </cell>
          <cell r="F23">
            <v>10116</v>
          </cell>
          <cell r="G23">
            <v>123716</v>
          </cell>
          <cell r="H23">
            <v>0</v>
          </cell>
          <cell r="I23">
            <v>123716</v>
          </cell>
        </row>
        <row r="24">
          <cell r="A24">
            <v>1013708736</v>
          </cell>
          <cell r="B24" t="str">
            <v>LOPEZ</v>
          </cell>
          <cell r="C24" t="str">
            <v>Leandro Leslie</v>
          </cell>
          <cell r="D24" t="str">
            <v>Perú - Talara</v>
          </cell>
          <cell r="E24">
            <v>106196</v>
          </cell>
          <cell r="F24">
            <v>0</v>
          </cell>
          <cell r="G24">
            <v>106196</v>
          </cell>
          <cell r="H24">
            <v>0</v>
          </cell>
          <cell r="I24">
            <v>106196</v>
          </cell>
        </row>
        <row r="25">
          <cell r="A25">
            <v>5013229616</v>
          </cell>
          <cell r="B25" t="str">
            <v>MC GREGOR</v>
          </cell>
          <cell r="C25" t="str">
            <v>Peter Malcolm</v>
          </cell>
          <cell r="D25" t="str">
            <v>Perú - Talara</v>
          </cell>
          <cell r="E25">
            <v>129704</v>
          </cell>
          <cell r="F25">
            <v>20586</v>
          </cell>
          <cell r="G25">
            <v>109118</v>
          </cell>
          <cell r="H25">
            <v>0</v>
          </cell>
          <cell r="I25">
            <v>109118</v>
          </cell>
        </row>
        <row r="26">
          <cell r="A26">
            <v>1016868207</v>
          </cell>
          <cell r="B26" t="str">
            <v>MUSRI</v>
          </cell>
          <cell r="C26" t="str">
            <v>Daniel Amado</v>
          </cell>
          <cell r="D26" t="str">
            <v>Ecuador - Quito</v>
          </cell>
          <cell r="E26">
            <v>153454</v>
          </cell>
          <cell r="F26">
            <v>18465</v>
          </cell>
          <cell r="G26">
            <v>134989</v>
          </cell>
          <cell r="H26">
            <v>47730</v>
          </cell>
          <cell r="I26">
            <v>87259</v>
          </cell>
        </row>
        <row r="27">
          <cell r="A27">
            <v>1014122177</v>
          </cell>
          <cell r="B27" t="str">
            <v>PARDO</v>
          </cell>
          <cell r="C27" t="str">
            <v>Jorge Héctor</v>
          </cell>
          <cell r="D27" t="str">
            <v>Perú - Talara</v>
          </cell>
          <cell r="E27">
            <v>131447</v>
          </cell>
          <cell r="F27">
            <v>10163</v>
          </cell>
          <cell r="G27">
            <v>121284</v>
          </cell>
          <cell r="H27">
            <v>0</v>
          </cell>
          <cell r="I27">
            <v>121284</v>
          </cell>
        </row>
        <row r="28">
          <cell r="A28">
            <v>1008148229</v>
          </cell>
          <cell r="B28" t="str">
            <v>PIRAN</v>
          </cell>
          <cell r="C28" t="str">
            <v>Orlando Juan</v>
          </cell>
          <cell r="D28" t="str">
            <v>Ecuador - Quito</v>
          </cell>
          <cell r="E28">
            <v>279445</v>
          </cell>
          <cell r="F28">
            <v>66571</v>
          </cell>
          <cell r="G28">
            <v>212874</v>
          </cell>
          <cell r="H28">
            <v>0</v>
          </cell>
          <cell r="I28">
            <v>212874</v>
          </cell>
        </row>
        <row r="29">
          <cell r="A29">
            <v>1012495096</v>
          </cell>
          <cell r="B29" t="str">
            <v>TORRES</v>
          </cell>
          <cell r="C29" t="str">
            <v>Rodolfo</v>
          </cell>
          <cell r="D29" t="str">
            <v>Perú - Talara</v>
          </cell>
          <cell r="E29">
            <v>135017</v>
          </cell>
          <cell r="F29">
            <v>10510</v>
          </cell>
          <cell r="G29">
            <v>124507</v>
          </cell>
          <cell r="H29">
            <v>0</v>
          </cell>
          <cell r="I29">
            <v>124507</v>
          </cell>
        </row>
        <row r="30">
          <cell r="A30">
            <v>4009804911</v>
          </cell>
          <cell r="B30" t="str">
            <v>LAMANNA</v>
          </cell>
          <cell r="C30" t="str">
            <v>Darío</v>
          </cell>
          <cell r="D30" t="str">
            <v>Ecuador - Quito</v>
          </cell>
          <cell r="E30">
            <v>96701</v>
          </cell>
          <cell r="F30">
            <v>7058</v>
          </cell>
          <cell r="G30">
            <v>89643</v>
          </cell>
          <cell r="H30">
            <v>0</v>
          </cell>
          <cell r="I30">
            <v>89643</v>
          </cell>
        </row>
        <row r="31">
          <cell r="A31">
            <v>1013564008</v>
          </cell>
          <cell r="B31" t="str">
            <v>ELVAS</v>
          </cell>
          <cell r="C31" t="str">
            <v>Marcelo Ricardo</v>
          </cell>
          <cell r="D31" t="str">
            <v>Venezuela - Maracaibo</v>
          </cell>
          <cell r="E31">
            <v>208405</v>
          </cell>
          <cell r="F31">
            <v>29553</v>
          </cell>
          <cell r="G31">
            <v>178852</v>
          </cell>
          <cell r="H31">
            <v>47183</v>
          </cell>
          <cell r="I31">
            <v>131669</v>
          </cell>
        </row>
        <row r="32">
          <cell r="A32">
            <v>1007615145</v>
          </cell>
          <cell r="B32" t="str">
            <v>URRIJOLA</v>
          </cell>
          <cell r="C32" t="str">
            <v>Ruben Rogelio</v>
          </cell>
          <cell r="D32" t="str">
            <v>Venezuela - El Tigre</v>
          </cell>
          <cell r="E32">
            <v>127679</v>
          </cell>
          <cell r="F32">
            <v>18383</v>
          </cell>
          <cell r="G32">
            <v>109296</v>
          </cell>
          <cell r="H32">
            <v>43729</v>
          </cell>
          <cell r="I32">
            <v>65567</v>
          </cell>
        </row>
        <row r="33">
          <cell r="A33">
            <v>1008311034</v>
          </cell>
          <cell r="B33" t="str">
            <v>IANNACI</v>
          </cell>
          <cell r="C33" t="str">
            <v>Nestor</v>
          </cell>
          <cell r="D33" t="str">
            <v>Venezuela - Caracas</v>
          </cell>
          <cell r="E33">
            <v>129317</v>
          </cell>
          <cell r="F33">
            <v>9249</v>
          </cell>
          <cell r="G33">
            <v>120068</v>
          </cell>
          <cell r="H33">
            <v>32952</v>
          </cell>
          <cell r="I33">
            <v>87116</v>
          </cell>
        </row>
        <row r="34">
          <cell r="A34">
            <v>1012638017</v>
          </cell>
          <cell r="B34" t="str">
            <v>ROSA</v>
          </cell>
          <cell r="C34" t="str">
            <v>Pablo</v>
          </cell>
          <cell r="D34" t="str">
            <v>Venezuela - Caracas</v>
          </cell>
          <cell r="E34">
            <v>126238</v>
          </cell>
          <cell r="F34">
            <v>9038</v>
          </cell>
          <cell r="G34">
            <v>117200</v>
          </cell>
          <cell r="H34">
            <v>31249</v>
          </cell>
          <cell r="I34">
            <v>85951</v>
          </cell>
        </row>
        <row r="35">
          <cell r="A35">
            <v>1006392188</v>
          </cell>
          <cell r="B35" t="str">
            <v>AHUMADA</v>
          </cell>
          <cell r="C35" t="str">
            <v>Alberto Ricardo</v>
          </cell>
          <cell r="D35" t="str">
            <v>Venezuela - Maracaibo</v>
          </cell>
          <cell r="E35">
            <v>63207</v>
          </cell>
          <cell r="F35">
            <v>0</v>
          </cell>
          <cell r="G35">
            <v>63207</v>
          </cell>
          <cell r="H35">
            <v>32312</v>
          </cell>
          <cell r="I35">
            <v>30895</v>
          </cell>
        </row>
        <row r="36">
          <cell r="A36">
            <v>1013035789</v>
          </cell>
          <cell r="B36" t="str">
            <v>BARBUGLI</v>
          </cell>
          <cell r="C36" t="str">
            <v>Jorge Alberto</v>
          </cell>
          <cell r="D36" t="str">
            <v>Venezuela - Maracaibo</v>
          </cell>
          <cell r="E36">
            <v>90031</v>
          </cell>
          <cell r="F36">
            <v>10326</v>
          </cell>
          <cell r="G36">
            <v>79705</v>
          </cell>
          <cell r="H36">
            <v>37458</v>
          </cell>
          <cell r="I36">
            <v>42247</v>
          </cell>
        </row>
        <row r="37">
          <cell r="A37">
            <v>1017472934</v>
          </cell>
          <cell r="B37" t="str">
            <v>LAPEGNA</v>
          </cell>
          <cell r="C37" t="str">
            <v>Daniel Alberto</v>
          </cell>
          <cell r="D37" t="str">
            <v>Venezuela - Caracas</v>
          </cell>
          <cell r="E37">
            <v>109770</v>
          </cell>
          <cell r="F37">
            <v>8909</v>
          </cell>
          <cell r="G37">
            <v>100861</v>
          </cell>
          <cell r="H37">
            <v>35817</v>
          </cell>
          <cell r="I37">
            <v>65044</v>
          </cell>
        </row>
        <row r="38">
          <cell r="A38">
            <v>1010528765</v>
          </cell>
          <cell r="B38" t="str">
            <v>HERRERA</v>
          </cell>
          <cell r="C38" t="str">
            <v>José Luis</v>
          </cell>
          <cell r="D38" t="str">
            <v>Venezuela - Caracas</v>
          </cell>
          <cell r="E38">
            <v>68508</v>
          </cell>
          <cell r="F38">
            <v>0</v>
          </cell>
          <cell r="G38">
            <v>68508</v>
          </cell>
          <cell r="H38">
            <v>25512</v>
          </cell>
          <cell r="I38">
            <v>42996</v>
          </cell>
        </row>
        <row r="39">
          <cell r="A39">
            <v>1012593155</v>
          </cell>
          <cell r="B39" t="str">
            <v>MERCADO</v>
          </cell>
          <cell r="C39" t="str">
            <v>Horacio Manuel</v>
          </cell>
          <cell r="D39" t="str">
            <v>Venezuela - Maracaibo</v>
          </cell>
          <cell r="E39">
            <v>65007</v>
          </cell>
          <cell r="F39">
            <v>0</v>
          </cell>
          <cell r="G39">
            <v>65007</v>
          </cell>
          <cell r="H39">
            <v>27894</v>
          </cell>
          <cell r="I39">
            <v>37113</v>
          </cell>
        </row>
        <row r="40">
          <cell r="A40">
            <v>1011355230</v>
          </cell>
          <cell r="B40" t="str">
            <v>MOHANNA</v>
          </cell>
          <cell r="C40" t="str">
            <v>Julio César</v>
          </cell>
          <cell r="D40" t="str">
            <v>Venezuela - Maracaibo</v>
          </cell>
          <cell r="E40">
            <v>67813</v>
          </cell>
          <cell r="F40">
            <v>0</v>
          </cell>
          <cell r="G40">
            <v>67813</v>
          </cell>
          <cell r="H40">
            <v>35486</v>
          </cell>
          <cell r="I40">
            <v>32327</v>
          </cell>
        </row>
        <row r="41">
          <cell r="A41">
            <v>1010670880</v>
          </cell>
          <cell r="B41" t="str">
            <v>MONACO</v>
          </cell>
          <cell r="C41" t="str">
            <v>Daniel Hugo</v>
          </cell>
          <cell r="D41" t="str">
            <v>Venezuela - Maracaibo</v>
          </cell>
          <cell r="E41">
            <v>116773</v>
          </cell>
          <cell r="F41">
            <v>11639</v>
          </cell>
          <cell r="G41">
            <v>105134</v>
          </cell>
          <cell r="H41">
            <v>30808</v>
          </cell>
          <cell r="I41">
            <v>74326</v>
          </cell>
        </row>
        <row r="42">
          <cell r="A42">
            <v>1011845932</v>
          </cell>
          <cell r="B42" t="str">
            <v>PARON</v>
          </cell>
          <cell r="C42" t="str">
            <v>Roberto Anibal</v>
          </cell>
          <cell r="D42" t="str">
            <v>Venezuela - Maracaibo</v>
          </cell>
          <cell r="E42">
            <v>141634</v>
          </cell>
          <cell r="F42">
            <v>20212</v>
          </cell>
          <cell r="G42">
            <v>121422</v>
          </cell>
          <cell r="H42">
            <v>36772</v>
          </cell>
          <cell r="I42">
            <v>84650</v>
          </cell>
        </row>
        <row r="43">
          <cell r="A43">
            <v>1018080721</v>
          </cell>
          <cell r="B43" t="str">
            <v>PERALTA</v>
          </cell>
          <cell r="C43" t="str">
            <v>Enrique Alfredo</v>
          </cell>
          <cell r="D43" t="str">
            <v>Venezuela - Caracas</v>
          </cell>
          <cell r="E43">
            <v>75689</v>
          </cell>
          <cell r="F43">
            <v>5088</v>
          </cell>
          <cell r="G43">
            <v>70601</v>
          </cell>
          <cell r="H43">
            <v>23054</v>
          </cell>
          <cell r="I43">
            <v>47547</v>
          </cell>
        </row>
        <row r="44">
          <cell r="A44">
            <v>1093519062</v>
          </cell>
          <cell r="B44" t="str">
            <v>REATEGUI SORIA</v>
          </cell>
          <cell r="C44" t="str">
            <v>Artemio</v>
          </cell>
          <cell r="D44" t="str">
            <v>Venezuela - Maracaibo</v>
          </cell>
          <cell r="E44">
            <v>91986</v>
          </cell>
          <cell r="F44">
            <v>10424</v>
          </cell>
          <cell r="G44">
            <v>81562</v>
          </cell>
          <cell r="H44">
            <v>37458</v>
          </cell>
          <cell r="I44">
            <v>44104</v>
          </cell>
        </row>
        <row r="45">
          <cell r="A45">
            <v>1013333465</v>
          </cell>
          <cell r="B45" t="str">
            <v>RECCHIA</v>
          </cell>
          <cell r="C45" t="str">
            <v>Marcelo</v>
          </cell>
          <cell r="D45" t="str">
            <v>Venezuela - Caracas</v>
          </cell>
          <cell r="E45">
            <v>242623</v>
          </cell>
          <cell r="F45">
            <v>35750</v>
          </cell>
          <cell r="G45">
            <v>206873</v>
          </cell>
          <cell r="H45">
            <v>44283</v>
          </cell>
          <cell r="I45">
            <v>162590</v>
          </cell>
        </row>
        <row r="46">
          <cell r="A46">
            <v>1008318885</v>
          </cell>
          <cell r="B46" t="str">
            <v>AMOROSO</v>
          </cell>
          <cell r="C46" t="str">
            <v>Juan Carlos</v>
          </cell>
          <cell r="D46" t="str">
            <v>Ecuador - Quito</v>
          </cell>
          <cell r="E46">
            <v>263109</v>
          </cell>
          <cell r="F46">
            <v>35578</v>
          </cell>
          <cell r="G46">
            <v>227531</v>
          </cell>
          <cell r="H46">
            <v>47685</v>
          </cell>
          <cell r="I46">
            <v>179846</v>
          </cell>
        </row>
        <row r="47">
          <cell r="A47">
            <v>1012057492</v>
          </cell>
          <cell r="B47" t="str">
            <v>CORFIELD</v>
          </cell>
          <cell r="C47" t="str">
            <v>Ricardo J.</v>
          </cell>
          <cell r="D47" t="str">
            <v>Venezuela - El Tigre</v>
          </cell>
          <cell r="E47">
            <v>149875</v>
          </cell>
          <cell r="F47">
            <v>20311</v>
          </cell>
          <cell r="G47">
            <v>129564</v>
          </cell>
          <cell r="H47">
            <v>30671</v>
          </cell>
          <cell r="I47">
            <v>98893</v>
          </cell>
        </row>
        <row r="48">
          <cell r="A48">
            <v>1017144927</v>
          </cell>
          <cell r="B48" t="str">
            <v>DI PIERRO</v>
          </cell>
          <cell r="C48" t="str">
            <v>Esteban</v>
          </cell>
          <cell r="D48" t="str">
            <v>Venezuela - Caracas</v>
          </cell>
          <cell r="E48">
            <v>71396</v>
          </cell>
          <cell r="F48">
            <v>8578</v>
          </cell>
          <cell r="G48">
            <v>62818</v>
          </cell>
          <cell r="H48">
            <v>26439</v>
          </cell>
          <cell r="I48">
            <v>36379</v>
          </cell>
        </row>
        <row r="49">
          <cell r="A49">
            <v>1011303322</v>
          </cell>
          <cell r="B49" t="str">
            <v>GIONGO</v>
          </cell>
          <cell r="C49" t="str">
            <v>Luis</v>
          </cell>
          <cell r="D49" t="str">
            <v>Venezuela - El Tigre</v>
          </cell>
          <cell r="E49">
            <v>81342</v>
          </cell>
          <cell r="F49">
            <v>0</v>
          </cell>
          <cell r="G49">
            <v>81342</v>
          </cell>
          <cell r="H49">
            <v>26197</v>
          </cell>
          <cell r="I49">
            <v>55145</v>
          </cell>
        </row>
        <row r="50">
          <cell r="A50">
            <v>1008435173</v>
          </cell>
          <cell r="B50" t="str">
            <v>MALFETANA</v>
          </cell>
          <cell r="C50" t="str">
            <v>Angel Omar</v>
          </cell>
          <cell r="D50" t="str">
            <v>Ecuador - Quito</v>
          </cell>
          <cell r="E50">
            <v>115066</v>
          </cell>
          <cell r="F50">
            <v>10647</v>
          </cell>
          <cell r="G50">
            <v>104419</v>
          </cell>
          <cell r="H50">
            <v>37863</v>
          </cell>
          <cell r="I50">
            <v>66556</v>
          </cell>
        </row>
        <row r="51">
          <cell r="A51">
            <v>1010189991</v>
          </cell>
          <cell r="B51" t="str">
            <v>ORTULAN</v>
          </cell>
          <cell r="C51" t="str">
            <v>Jorge Carlos</v>
          </cell>
          <cell r="D51" t="str">
            <v>Venezuela - Caracas</v>
          </cell>
          <cell r="E51">
            <v>130140</v>
          </cell>
          <cell r="F51">
            <v>13394</v>
          </cell>
          <cell r="G51">
            <v>116746</v>
          </cell>
          <cell r="H51">
            <v>22731</v>
          </cell>
          <cell r="I51">
            <v>94015</v>
          </cell>
        </row>
        <row r="52">
          <cell r="A52">
            <v>1013733981</v>
          </cell>
          <cell r="B52" t="str">
            <v>ALMONACID</v>
          </cell>
          <cell r="C52" t="str">
            <v>Jorge Daniel</v>
          </cell>
          <cell r="D52" t="str">
            <v>Venezuela - El Tigre</v>
          </cell>
          <cell r="E52">
            <v>103248</v>
          </cell>
          <cell r="F52">
            <v>8843</v>
          </cell>
          <cell r="G52">
            <v>94405</v>
          </cell>
          <cell r="H52">
            <v>28438</v>
          </cell>
          <cell r="I52">
            <v>65967</v>
          </cell>
        </row>
        <row r="53">
          <cell r="A53">
            <v>1007602217</v>
          </cell>
          <cell r="B53" t="str">
            <v>BAUZA</v>
          </cell>
          <cell r="C53" t="str">
            <v>Carlos</v>
          </cell>
          <cell r="D53" t="str">
            <v>Venezuela - El Tigre</v>
          </cell>
          <cell r="E53">
            <v>85908</v>
          </cell>
          <cell r="F53">
            <v>6902</v>
          </cell>
          <cell r="G53">
            <v>79006</v>
          </cell>
          <cell r="H53">
            <v>44344</v>
          </cell>
          <cell r="I53">
            <v>34662</v>
          </cell>
        </row>
        <row r="54">
          <cell r="A54">
            <v>1011640847</v>
          </cell>
          <cell r="B54" t="str">
            <v>CINQUEGRANI</v>
          </cell>
          <cell r="C54" t="str">
            <v>Alberto Omar</v>
          </cell>
          <cell r="D54" t="str">
            <v>Venezuela - Caracas</v>
          </cell>
          <cell r="E54">
            <v>158200</v>
          </cell>
          <cell r="F54">
            <v>19417</v>
          </cell>
          <cell r="G54">
            <v>138783</v>
          </cell>
          <cell r="H54">
            <v>36847</v>
          </cell>
          <cell r="I54">
            <v>101936</v>
          </cell>
        </row>
        <row r="55">
          <cell r="A55">
            <v>1007687952</v>
          </cell>
          <cell r="B55" t="str">
            <v>GAREIS</v>
          </cell>
          <cell r="C55" t="str">
            <v>Juan Eduardo</v>
          </cell>
          <cell r="D55" t="str">
            <v>Venezuela - El Tigre</v>
          </cell>
          <cell r="E55">
            <v>84552</v>
          </cell>
          <cell r="F55">
            <v>0</v>
          </cell>
          <cell r="G55">
            <v>84552</v>
          </cell>
          <cell r="H55">
            <v>25492</v>
          </cell>
          <cell r="I55">
            <v>59060</v>
          </cell>
        </row>
        <row r="56">
          <cell r="A56">
            <v>1008585113</v>
          </cell>
          <cell r="B56" t="str">
            <v>GRUEN</v>
          </cell>
          <cell r="C56" t="str">
            <v>Carlos</v>
          </cell>
          <cell r="D56" t="str">
            <v>Venezuela - El Tigre</v>
          </cell>
          <cell r="E56">
            <v>62723</v>
          </cell>
          <cell r="F56">
            <v>0</v>
          </cell>
          <cell r="G56">
            <v>62723</v>
          </cell>
          <cell r="H56">
            <v>37109</v>
          </cell>
          <cell r="I56">
            <v>25614</v>
          </cell>
        </row>
        <row r="57">
          <cell r="A57">
            <v>1011612422</v>
          </cell>
          <cell r="B57" t="str">
            <v>MAGGIONI</v>
          </cell>
          <cell r="C57" t="str">
            <v>Aldo Jorge</v>
          </cell>
          <cell r="D57" t="str">
            <v>Venezuela - El Tigre</v>
          </cell>
          <cell r="E57">
            <v>107187</v>
          </cell>
          <cell r="F57">
            <v>11087</v>
          </cell>
          <cell r="G57">
            <v>96100</v>
          </cell>
          <cell r="H57">
            <v>31580</v>
          </cell>
          <cell r="I57">
            <v>64520</v>
          </cell>
        </row>
        <row r="58">
          <cell r="A58">
            <v>1011413232</v>
          </cell>
          <cell r="B58" t="str">
            <v>NAVARRO</v>
          </cell>
          <cell r="C58" t="str">
            <v>Jorge Rafael</v>
          </cell>
          <cell r="D58" t="str">
            <v>Venezuela - Caracas</v>
          </cell>
          <cell r="E58">
            <v>259821</v>
          </cell>
          <cell r="F58">
            <v>37274</v>
          </cell>
          <cell r="G58">
            <v>222547</v>
          </cell>
          <cell r="H58">
            <v>53554</v>
          </cell>
          <cell r="I58">
            <v>168993</v>
          </cell>
        </row>
        <row r="59">
          <cell r="A59">
            <v>1013735426</v>
          </cell>
          <cell r="B59" t="str">
            <v>NOVILLO</v>
          </cell>
          <cell r="C59" t="str">
            <v>Gumersindo Sergio</v>
          </cell>
          <cell r="D59" t="str">
            <v>Venezuela - El Tigre</v>
          </cell>
          <cell r="E59">
            <v>115813</v>
          </cell>
          <cell r="F59">
            <v>13592</v>
          </cell>
          <cell r="G59">
            <v>102221</v>
          </cell>
          <cell r="H59">
            <v>35275</v>
          </cell>
          <cell r="I59">
            <v>66946</v>
          </cell>
        </row>
        <row r="60">
          <cell r="A60">
            <v>1014781064</v>
          </cell>
          <cell r="B60" t="str">
            <v>ROLANDO</v>
          </cell>
          <cell r="C60" t="str">
            <v>Roberto</v>
          </cell>
          <cell r="D60" t="str">
            <v>Venezuela - El Tigre</v>
          </cell>
          <cell r="E60">
            <v>63459</v>
          </cell>
          <cell r="F60">
            <v>0</v>
          </cell>
          <cell r="G60">
            <v>63459</v>
          </cell>
          <cell r="H60">
            <v>30006</v>
          </cell>
          <cell r="I60">
            <v>33453</v>
          </cell>
        </row>
        <row r="61">
          <cell r="A61">
            <v>1014625494</v>
          </cell>
          <cell r="B61" t="str">
            <v>SALDAÑO</v>
          </cell>
          <cell r="C61" t="str">
            <v>Hector Roberto</v>
          </cell>
          <cell r="D61" t="str">
            <v>Venezuela - Caracas</v>
          </cell>
          <cell r="E61">
            <v>159300</v>
          </cell>
          <cell r="F61">
            <v>19506</v>
          </cell>
          <cell r="G61">
            <v>139794</v>
          </cell>
          <cell r="H61">
            <v>37624</v>
          </cell>
          <cell r="I61">
            <v>102170</v>
          </cell>
        </row>
        <row r="62">
          <cell r="A62">
            <v>1012978960</v>
          </cell>
          <cell r="B62" t="str">
            <v>SHAE</v>
          </cell>
          <cell r="C62" t="str">
            <v>Nelson Arturo</v>
          </cell>
          <cell r="D62" t="str">
            <v>Venezuela - El Tigre</v>
          </cell>
          <cell r="E62">
            <v>76927</v>
          </cell>
          <cell r="F62">
            <v>8370</v>
          </cell>
          <cell r="G62">
            <v>68557</v>
          </cell>
          <cell r="H62">
            <v>25492</v>
          </cell>
          <cell r="I62">
            <v>43065</v>
          </cell>
        </row>
        <row r="63">
          <cell r="A63">
            <v>1021355179</v>
          </cell>
          <cell r="B63" t="str">
            <v>SPINZANTI</v>
          </cell>
          <cell r="C63" t="str">
            <v>Jorge Andrés</v>
          </cell>
          <cell r="D63" t="str">
            <v>Venezuela - El Tigre</v>
          </cell>
          <cell r="E63">
            <v>48367</v>
          </cell>
          <cell r="F63">
            <v>0</v>
          </cell>
          <cell r="G63">
            <v>48367</v>
          </cell>
          <cell r="H63">
            <v>23658</v>
          </cell>
          <cell r="I63">
            <v>24709</v>
          </cell>
        </row>
        <row r="64">
          <cell r="A64">
            <v>1013784427</v>
          </cell>
          <cell r="B64" t="str">
            <v>VALLEJO</v>
          </cell>
          <cell r="C64" t="str">
            <v>Eduardo Lucio</v>
          </cell>
          <cell r="D64" t="str">
            <v>Venezuela - Caracas</v>
          </cell>
          <cell r="E64">
            <v>91200</v>
          </cell>
          <cell r="F64">
            <v>10125</v>
          </cell>
          <cell r="G64">
            <v>81075</v>
          </cell>
          <cell r="H64">
            <v>26569</v>
          </cell>
          <cell r="I64">
            <v>54506</v>
          </cell>
        </row>
        <row r="65">
          <cell r="A65">
            <v>1016001970</v>
          </cell>
          <cell r="B65" t="str">
            <v>RIOS</v>
          </cell>
          <cell r="C65" t="str">
            <v>Luis Manuel</v>
          </cell>
          <cell r="D65" t="str">
            <v>Venezuela - Caracas</v>
          </cell>
          <cell r="E65">
            <v>130714</v>
          </cell>
          <cell r="F65">
            <v>15463</v>
          </cell>
          <cell r="G65">
            <v>115251</v>
          </cell>
          <cell r="H65">
            <v>37584</v>
          </cell>
          <cell r="I65">
            <v>77667</v>
          </cell>
        </row>
        <row r="66">
          <cell r="A66">
            <v>1012030459</v>
          </cell>
          <cell r="B66" t="str">
            <v>DE DIEGO</v>
          </cell>
          <cell r="C66" t="str">
            <v>Pablo</v>
          </cell>
          <cell r="D66" t="str">
            <v>Venezuela - Caracas</v>
          </cell>
          <cell r="E66">
            <v>138716</v>
          </cell>
          <cell r="F66">
            <v>12845</v>
          </cell>
          <cell r="G66">
            <v>125871</v>
          </cell>
          <cell r="H66">
            <v>38632</v>
          </cell>
          <cell r="I66">
            <v>87239</v>
          </cell>
        </row>
        <row r="67">
          <cell r="A67">
            <v>1092814914</v>
          </cell>
          <cell r="B67" t="str">
            <v>GRIJALBA VAZQUEZ</v>
          </cell>
          <cell r="C67" t="str">
            <v>Pedro M.</v>
          </cell>
          <cell r="D67" t="str">
            <v>Venezuela - Caracas</v>
          </cell>
          <cell r="E67">
            <v>216756</v>
          </cell>
          <cell r="F67">
            <v>37345</v>
          </cell>
          <cell r="G67">
            <v>179411</v>
          </cell>
          <cell r="H67">
            <v>43607</v>
          </cell>
          <cell r="I67">
            <v>135804</v>
          </cell>
        </row>
        <row r="68">
          <cell r="A68">
            <v>4005959850</v>
          </cell>
          <cell r="B68" t="str">
            <v>IBAÑEZ</v>
          </cell>
          <cell r="C68" t="str">
            <v>Guillermo Hernán</v>
          </cell>
          <cell r="D68" t="str">
            <v>Venezuela - Caracas</v>
          </cell>
          <cell r="E68">
            <v>87427</v>
          </cell>
          <cell r="F68">
            <v>14683</v>
          </cell>
          <cell r="G68">
            <v>72744</v>
          </cell>
          <cell r="H68">
            <v>28095</v>
          </cell>
          <cell r="I68">
            <v>44649</v>
          </cell>
        </row>
        <row r="69">
          <cell r="A69">
            <v>1013820934</v>
          </cell>
          <cell r="B69" t="str">
            <v>LORENZON</v>
          </cell>
          <cell r="C69" t="str">
            <v>Jorge Rubén</v>
          </cell>
          <cell r="D69" t="str">
            <v>USA - Houston</v>
          </cell>
          <cell r="E69">
            <v>128553</v>
          </cell>
          <cell r="F69">
            <v>22449</v>
          </cell>
          <cell r="G69">
            <v>106104</v>
          </cell>
          <cell r="H69">
            <v>0</v>
          </cell>
          <cell r="I69">
            <v>106104</v>
          </cell>
        </row>
        <row r="70">
          <cell r="A70">
            <v>1012047215</v>
          </cell>
          <cell r="B70" t="str">
            <v>BIBBO</v>
          </cell>
          <cell r="C70" t="str">
            <v>Miguel Angel</v>
          </cell>
          <cell r="D70" t="str">
            <v>Venezuela - Caracas</v>
          </cell>
          <cell r="E70">
            <v>372603</v>
          </cell>
          <cell r="F70">
            <v>81900</v>
          </cell>
          <cell r="G70">
            <v>290703</v>
          </cell>
          <cell r="H70">
            <v>42580</v>
          </cell>
          <cell r="I70">
            <v>248123</v>
          </cell>
        </row>
        <row r="71">
          <cell r="A71">
            <v>1017653363</v>
          </cell>
          <cell r="B71" t="str">
            <v>MAS</v>
          </cell>
          <cell r="C71" t="str">
            <v>Gustavo</v>
          </cell>
          <cell r="D71" t="str">
            <v>Venezuela - Caracas</v>
          </cell>
          <cell r="E71">
            <v>223725</v>
          </cell>
          <cell r="F71">
            <v>35750</v>
          </cell>
          <cell r="G71">
            <v>187975</v>
          </cell>
          <cell r="H71">
            <v>44947</v>
          </cell>
          <cell r="I71">
            <v>143028</v>
          </cell>
        </row>
        <row r="72">
          <cell r="A72">
            <v>1012963282</v>
          </cell>
          <cell r="B72" t="str">
            <v>CANOSA</v>
          </cell>
          <cell r="C72" t="str">
            <v>Carlos</v>
          </cell>
          <cell r="D72" t="str">
            <v>Venezuela - Caracas</v>
          </cell>
          <cell r="E72">
            <v>129724</v>
          </cell>
          <cell r="F72">
            <v>12924</v>
          </cell>
          <cell r="G72">
            <v>116800</v>
          </cell>
          <cell r="H72">
            <v>46222</v>
          </cell>
          <cell r="I72">
            <v>70578</v>
          </cell>
        </row>
        <row r="73">
          <cell r="A73">
            <v>1016951326</v>
          </cell>
          <cell r="B73" t="str">
            <v>GROSSO</v>
          </cell>
          <cell r="C73" t="str">
            <v>Santiago</v>
          </cell>
          <cell r="D73" t="str">
            <v>Venezuela - Caracas</v>
          </cell>
          <cell r="E73">
            <v>86442</v>
          </cell>
          <cell r="F73">
            <v>6553</v>
          </cell>
          <cell r="G73">
            <v>79889</v>
          </cell>
          <cell r="H73">
            <v>41799</v>
          </cell>
          <cell r="I73">
            <v>38090</v>
          </cell>
        </row>
        <row r="74">
          <cell r="A74">
            <v>1013727062</v>
          </cell>
          <cell r="B74" t="str">
            <v>ARGUELLO</v>
          </cell>
          <cell r="C74" t="str">
            <v>Jorge</v>
          </cell>
          <cell r="D74" t="str">
            <v>Venezuela - Caracas</v>
          </cell>
          <cell r="E74">
            <v>96627</v>
          </cell>
          <cell r="F74">
            <v>9400</v>
          </cell>
          <cell r="G74">
            <v>87227</v>
          </cell>
          <cell r="H74">
            <v>45255</v>
          </cell>
          <cell r="I74">
            <v>41972</v>
          </cell>
        </row>
        <row r="75">
          <cell r="A75">
            <v>1008389973</v>
          </cell>
          <cell r="B75" t="str">
            <v>BEGARIES</v>
          </cell>
          <cell r="C75" t="str">
            <v xml:space="preserve">Horacio </v>
          </cell>
          <cell r="D75" t="str">
            <v>Ecuador - Quito</v>
          </cell>
          <cell r="E75">
            <v>285003</v>
          </cell>
          <cell r="F75">
            <v>38468</v>
          </cell>
          <cell r="G75">
            <v>246535</v>
          </cell>
          <cell r="H75">
            <v>0</v>
          </cell>
          <cell r="I75">
            <v>246535</v>
          </cell>
        </row>
        <row r="76">
          <cell r="A76">
            <v>1013259141</v>
          </cell>
          <cell r="B76" t="str">
            <v>MOLINA</v>
          </cell>
          <cell r="C76" t="str">
            <v>Alfredo</v>
          </cell>
          <cell r="D76" t="str">
            <v>Venezuela - Caracas</v>
          </cell>
          <cell r="E76">
            <v>104868</v>
          </cell>
          <cell r="F76">
            <v>0</v>
          </cell>
          <cell r="G76">
            <v>104868</v>
          </cell>
          <cell r="H76">
            <v>46222</v>
          </cell>
          <cell r="I76">
            <v>58646</v>
          </cell>
        </row>
        <row r="77">
          <cell r="A77">
            <v>1013128656</v>
          </cell>
          <cell r="B77" t="str">
            <v>WEIMANN</v>
          </cell>
          <cell r="C77" t="str">
            <v>Pablo</v>
          </cell>
          <cell r="D77" t="str">
            <v>USA - Houston</v>
          </cell>
          <cell r="E77">
            <v>64537</v>
          </cell>
          <cell r="F77">
            <v>7407</v>
          </cell>
          <cell r="G77">
            <v>57130</v>
          </cell>
          <cell r="H77">
            <v>0</v>
          </cell>
          <cell r="I77">
            <v>57130</v>
          </cell>
        </row>
        <row r="78">
          <cell r="A78">
            <v>1012447277</v>
          </cell>
          <cell r="B78" t="str">
            <v>CARRO</v>
          </cell>
          <cell r="C78" t="str">
            <v>José Luis</v>
          </cell>
          <cell r="D78" t="str">
            <v>Perú - Talara</v>
          </cell>
          <cell r="E78">
            <v>148669</v>
          </cell>
          <cell r="F78">
            <v>14861</v>
          </cell>
          <cell r="G78">
            <v>133808</v>
          </cell>
          <cell r="H78">
            <v>0</v>
          </cell>
          <cell r="I78">
            <v>133808</v>
          </cell>
        </row>
        <row r="79">
          <cell r="A79">
            <v>1012591991</v>
          </cell>
          <cell r="B79" t="str">
            <v>DIODATTI</v>
          </cell>
          <cell r="C79" t="str">
            <v>Horacio</v>
          </cell>
          <cell r="D79" t="str">
            <v>Venezuela - Caracas</v>
          </cell>
          <cell r="E79">
            <v>118775</v>
          </cell>
          <cell r="F79">
            <v>11733</v>
          </cell>
          <cell r="G79">
            <v>107042</v>
          </cell>
          <cell r="H79">
            <v>47668</v>
          </cell>
          <cell r="I79">
            <v>59374</v>
          </cell>
        </row>
        <row r="80">
          <cell r="A80">
            <v>1006246874</v>
          </cell>
          <cell r="B80" t="str">
            <v>QUINTEROS</v>
          </cell>
          <cell r="C80" t="str">
            <v>Roberto</v>
          </cell>
          <cell r="D80" t="str">
            <v>Bolivia - Sta. Cruz de la Sierra - Refineria</v>
          </cell>
          <cell r="E80">
            <v>141574</v>
          </cell>
          <cell r="F80">
            <v>14252</v>
          </cell>
          <cell r="G80">
            <v>127322</v>
          </cell>
          <cell r="H80">
            <v>47730</v>
          </cell>
          <cell r="I80">
            <v>79592</v>
          </cell>
        </row>
        <row r="81">
          <cell r="A81">
            <v>1018084529</v>
          </cell>
          <cell r="B81" t="str">
            <v>CASTILLO</v>
          </cell>
          <cell r="C81" t="str">
            <v>Guillermo</v>
          </cell>
          <cell r="D81" t="str">
            <v>Brasil - San Pablo</v>
          </cell>
          <cell r="E81">
            <v>92942</v>
          </cell>
          <cell r="F81">
            <v>7875</v>
          </cell>
          <cell r="G81">
            <v>85067</v>
          </cell>
          <cell r="H81">
            <v>0</v>
          </cell>
          <cell r="I81">
            <v>85067</v>
          </cell>
        </row>
        <row r="82">
          <cell r="A82">
            <v>1020207781</v>
          </cell>
          <cell r="B82" t="str">
            <v>PETERSEN</v>
          </cell>
          <cell r="C82" t="str">
            <v>Lucas</v>
          </cell>
          <cell r="D82" t="str">
            <v>Brasil - Porto Alegre</v>
          </cell>
          <cell r="E82">
            <v>89065</v>
          </cell>
          <cell r="F82">
            <v>8710</v>
          </cell>
          <cell r="G82">
            <v>80355</v>
          </cell>
          <cell r="H82">
            <v>0</v>
          </cell>
          <cell r="I82">
            <v>80355</v>
          </cell>
        </row>
        <row r="83">
          <cell r="A83">
            <v>1010636377</v>
          </cell>
          <cell r="B83" t="str">
            <v>LARPIN</v>
          </cell>
          <cell r="C83" t="str">
            <v>José</v>
          </cell>
          <cell r="D83" t="str">
            <v>Brasil - Porto Alegre</v>
          </cell>
          <cell r="E83">
            <v>191638</v>
          </cell>
          <cell r="F83">
            <v>23419</v>
          </cell>
          <cell r="G83">
            <v>168219</v>
          </cell>
          <cell r="H83">
            <v>0</v>
          </cell>
          <cell r="I83">
            <v>168219</v>
          </cell>
        </row>
        <row r="84">
          <cell r="A84">
            <v>1012395306</v>
          </cell>
          <cell r="B84" t="str">
            <v>MADOERY</v>
          </cell>
          <cell r="C84" t="str">
            <v>Ruben</v>
          </cell>
          <cell r="D84" t="str">
            <v>Brasil - Porto Alegre</v>
          </cell>
          <cell r="E84">
            <v>179642</v>
          </cell>
          <cell r="F84">
            <v>17413</v>
          </cell>
          <cell r="G84">
            <v>162229</v>
          </cell>
          <cell r="H84">
            <v>0</v>
          </cell>
          <cell r="I84">
            <v>162229</v>
          </cell>
        </row>
        <row r="85">
          <cell r="A85">
            <v>1012780048</v>
          </cell>
          <cell r="B85" t="str">
            <v>ANGIOLINI</v>
          </cell>
          <cell r="C85" t="str">
            <v>Fernando</v>
          </cell>
          <cell r="D85" t="str">
            <v>Brasil - Porto Alegre</v>
          </cell>
          <cell r="E85">
            <v>145876</v>
          </cell>
          <cell r="F85">
            <v>13070</v>
          </cell>
          <cell r="G85">
            <v>132806</v>
          </cell>
          <cell r="H85">
            <v>0</v>
          </cell>
          <cell r="I85">
            <v>132806</v>
          </cell>
        </row>
        <row r="86">
          <cell r="A86">
            <v>1014471318</v>
          </cell>
          <cell r="B86" t="str">
            <v>MAFFONI</v>
          </cell>
          <cell r="C86" t="str">
            <v>Antonio</v>
          </cell>
          <cell r="D86" t="str">
            <v>Venezuela - Caracas</v>
          </cell>
          <cell r="E86">
            <v>114281</v>
          </cell>
          <cell r="F86">
            <v>11788</v>
          </cell>
          <cell r="G86">
            <v>102493</v>
          </cell>
          <cell r="H86">
            <v>47051</v>
          </cell>
          <cell r="I86">
            <v>55442</v>
          </cell>
        </row>
        <row r="87">
          <cell r="A87">
            <v>1013789218</v>
          </cell>
          <cell r="B87" t="str">
            <v>ARIAS</v>
          </cell>
          <cell r="C87" t="str">
            <v>Carlos</v>
          </cell>
          <cell r="D87" t="str">
            <v>Ecuador - Quito</v>
          </cell>
          <cell r="E87">
            <v>130479</v>
          </cell>
          <cell r="F87">
            <v>13310</v>
          </cell>
          <cell r="G87">
            <v>117169</v>
          </cell>
          <cell r="H87">
            <v>0</v>
          </cell>
          <cell r="I87">
            <v>117169</v>
          </cell>
        </row>
        <row r="88">
          <cell r="A88">
            <v>1016837842</v>
          </cell>
          <cell r="B88" t="str">
            <v>SUBBOTIN</v>
          </cell>
          <cell r="C88" t="str">
            <v>Juan</v>
          </cell>
          <cell r="D88" t="str">
            <v>Bolivia - Sta. Cruz de la Sierra</v>
          </cell>
          <cell r="E88">
            <v>38801</v>
          </cell>
          <cell r="F88">
            <v>0</v>
          </cell>
          <cell r="G88">
            <v>38801</v>
          </cell>
          <cell r="H88">
            <v>0</v>
          </cell>
          <cell r="I88">
            <v>38801</v>
          </cell>
        </row>
        <row r="89">
          <cell r="A89">
            <v>1016509195</v>
          </cell>
          <cell r="B89" t="str">
            <v>CIFUENTES</v>
          </cell>
          <cell r="C89" t="str">
            <v>Gabriel</v>
          </cell>
          <cell r="D89" t="str">
            <v>Venezuela - Caracas</v>
          </cell>
          <cell r="E89">
            <v>143982</v>
          </cell>
          <cell r="F89">
            <v>20342</v>
          </cell>
          <cell r="G89">
            <v>123640</v>
          </cell>
          <cell r="H89">
            <v>46222</v>
          </cell>
          <cell r="I89">
            <v>77418</v>
          </cell>
        </row>
        <row r="90">
          <cell r="A90">
            <v>1014349559</v>
          </cell>
          <cell r="B90" t="str">
            <v>GIAMPAOLI</v>
          </cell>
          <cell r="C90" t="str">
            <v>Hugo</v>
          </cell>
          <cell r="D90" t="str">
            <v>Ecuador - Quito</v>
          </cell>
          <cell r="E90">
            <v>310277</v>
          </cell>
          <cell r="F90">
            <v>53502</v>
          </cell>
          <cell r="G90">
            <v>256775</v>
          </cell>
          <cell r="H90">
            <v>49934</v>
          </cell>
          <cell r="I90">
            <v>206841</v>
          </cell>
        </row>
        <row r="91">
          <cell r="A91">
            <v>1008429015</v>
          </cell>
          <cell r="B91" t="str">
            <v>SILVESTRE</v>
          </cell>
          <cell r="C91" t="str">
            <v>Luis</v>
          </cell>
          <cell r="D91" t="str">
            <v>Ecuador - Quito</v>
          </cell>
          <cell r="E91">
            <v>140846</v>
          </cell>
          <cell r="F91">
            <v>13065</v>
          </cell>
          <cell r="G91">
            <v>127781</v>
          </cell>
          <cell r="H91">
            <v>0</v>
          </cell>
          <cell r="I91">
            <v>127781</v>
          </cell>
        </row>
        <row r="92">
          <cell r="A92">
            <v>1013810557</v>
          </cell>
          <cell r="B92" t="str">
            <v>KRAEMER</v>
          </cell>
          <cell r="C92" t="str">
            <v>Pablo</v>
          </cell>
          <cell r="D92" t="str">
            <v>Francia - París</v>
          </cell>
          <cell r="E92">
            <v>110758</v>
          </cell>
          <cell r="F92">
            <v>15599</v>
          </cell>
          <cell r="G92">
            <v>95159</v>
          </cell>
          <cell r="H92">
            <v>0</v>
          </cell>
          <cell r="I92">
            <v>95159</v>
          </cell>
        </row>
        <row r="93">
          <cell r="A93">
            <v>1008429709</v>
          </cell>
          <cell r="B93" t="str">
            <v>FAVORETTI</v>
          </cell>
          <cell r="C93" t="str">
            <v>Daniel Hugo</v>
          </cell>
          <cell r="D93" t="str">
            <v>Ecuador - Quito</v>
          </cell>
          <cell r="E93">
            <v>318346</v>
          </cell>
          <cell r="F93">
            <v>52372</v>
          </cell>
          <cell r="G93">
            <v>265974</v>
          </cell>
          <cell r="H93">
            <v>0</v>
          </cell>
          <cell r="I93">
            <v>265974</v>
          </cell>
        </row>
        <row r="94">
          <cell r="A94">
            <v>1007889569</v>
          </cell>
          <cell r="B94" t="str">
            <v>CHELAR</v>
          </cell>
          <cell r="C94" t="str">
            <v>Miguel</v>
          </cell>
          <cell r="D94" t="str">
            <v>Ecuador - Quito</v>
          </cell>
          <cell r="E94">
            <v>233754</v>
          </cell>
          <cell r="F94">
            <v>33629</v>
          </cell>
          <cell r="G94">
            <v>200125</v>
          </cell>
          <cell r="H94">
            <v>0</v>
          </cell>
          <cell r="I94">
            <v>200125</v>
          </cell>
        </row>
        <row r="95">
          <cell r="A95">
            <v>1008390299</v>
          </cell>
          <cell r="B95" t="str">
            <v>SOSA</v>
          </cell>
          <cell r="C95" t="str">
            <v>Héctor</v>
          </cell>
          <cell r="D95" t="str">
            <v>Ecuador - Quito</v>
          </cell>
          <cell r="E95">
            <v>173868</v>
          </cell>
          <cell r="F95">
            <v>22061</v>
          </cell>
          <cell r="G95">
            <v>151807</v>
          </cell>
          <cell r="H95">
            <v>0</v>
          </cell>
          <cell r="I95">
            <v>151807</v>
          </cell>
        </row>
        <row r="96">
          <cell r="A96">
            <v>1012676951</v>
          </cell>
          <cell r="B96" t="str">
            <v>VILLALBA</v>
          </cell>
          <cell r="C96" t="str">
            <v>Enrique  Gaspar</v>
          </cell>
          <cell r="D96" t="str">
            <v>Ecuador - Quito</v>
          </cell>
          <cell r="E96">
            <v>158854</v>
          </cell>
          <cell r="F96">
            <v>19384</v>
          </cell>
          <cell r="G96">
            <v>139470</v>
          </cell>
          <cell r="H96">
            <v>46222</v>
          </cell>
          <cell r="I96">
            <v>93248</v>
          </cell>
        </row>
        <row r="97">
          <cell r="A97">
            <v>1012942976</v>
          </cell>
          <cell r="B97" t="str">
            <v>GOMEZ</v>
          </cell>
          <cell r="C97" t="str">
            <v>Marcelo Gerardo</v>
          </cell>
          <cell r="D97" t="str">
            <v>Venezuela - Caracas</v>
          </cell>
          <cell r="E97">
            <v>252068</v>
          </cell>
          <cell r="F97">
            <v>39041</v>
          </cell>
          <cell r="G97">
            <v>213027</v>
          </cell>
          <cell r="H97">
            <v>51927</v>
          </cell>
          <cell r="I97">
            <v>161100</v>
          </cell>
        </row>
        <row r="98">
          <cell r="A98">
            <v>1022510672</v>
          </cell>
          <cell r="B98" t="str">
            <v>BUSTOS CAMPORA</v>
          </cell>
          <cell r="C98" t="str">
            <v>Yanina</v>
          </cell>
          <cell r="D98" t="str">
            <v>Ecuador - Quito</v>
          </cell>
          <cell r="E98">
            <v>83869</v>
          </cell>
          <cell r="F98">
            <v>4779</v>
          </cell>
          <cell r="G98">
            <v>79090</v>
          </cell>
          <cell r="H98">
            <v>40678</v>
          </cell>
          <cell r="I98">
            <v>38412</v>
          </cell>
        </row>
        <row r="99">
          <cell r="A99">
            <v>1021612453</v>
          </cell>
          <cell r="B99" t="str">
            <v>MENDIZABAL</v>
          </cell>
          <cell r="C99" t="str">
            <v>Andrés</v>
          </cell>
          <cell r="D99" t="str">
            <v>Ecuador - Quito</v>
          </cell>
          <cell r="E99">
            <v>73461</v>
          </cell>
          <cell r="F99">
            <v>8829</v>
          </cell>
          <cell r="G99">
            <v>64632</v>
          </cell>
          <cell r="H99">
            <v>47730</v>
          </cell>
          <cell r="I99">
            <v>16902</v>
          </cell>
        </row>
        <row r="100">
          <cell r="A100">
            <v>1024069415</v>
          </cell>
          <cell r="B100" t="str">
            <v>ARNAUDE</v>
          </cell>
          <cell r="C100" t="str">
            <v>Pablo</v>
          </cell>
          <cell r="D100" t="str">
            <v>Cayman Islands</v>
          </cell>
          <cell r="E100">
            <v>100302</v>
          </cell>
          <cell r="F100">
            <v>5287</v>
          </cell>
          <cell r="G100">
            <v>95015</v>
          </cell>
          <cell r="H100">
            <v>0</v>
          </cell>
          <cell r="I100">
            <v>95015</v>
          </cell>
        </row>
        <row r="101">
          <cell r="A101">
            <v>1021368232</v>
          </cell>
          <cell r="B101" t="str">
            <v>RECIO</v>
          </cell>
          <cell r="C101" t="str">
            <v>Mauricio Nestor</v>
          </cell>
          <cell r="D101" t="str">
            <v>Ecuador - Quito</v>
          </cell>
          <cell r="E101">
            <v>84559</v>
          </cell>
          <cell r="F101">
            <v>3193</v>
          </cell>
          <cell r="G101">
            <v>81366</v>
          </cell>
          <cell r="H101">
            <v>40732</v>
          </cell>
          <cell r="I101">
            <v>40634</v>
          </cell>
        </row>
        <row r="102">
          <cell r="A102">
            <v>1012219406</v>
          </cell>
          <cell r="B102" t="str">
            <v>CASALIS</v>
          </cell>
          <cell r="C102" t="str">
            <v>Daniel Jorge</v>
          </cell>
          <cell r="D102" t="str">
            <v>Ecuador - Quito</v>
          </cell>
          <cell r="E102">
            <v>123547</v>
          </cell>
          <cell r="F102">
            <v>15007</v>
          </cell>
          <cell r="G102">
            <v>108540</v>
          </cell>
          <cell r="H102">
            <v>47730</v>
          </cell>
          <cell r="I102">
            <v>60810</v>
          </cell>
        </row>
        <row r="103">
          <cell r="A103">
            <v>1020049433</v>
          </cell>
          <cell r="B103" t="str">
            <v>DUBE</v>
          </cell>
          <cell r="C103" t="str">
            <v>Darío Edgardo</v>
          </cell>
          <cell r="D103" t="str">
            <v>Venezuela - El Tigre</v>
          </cell>
          <cell r="E103">
            <v>79239</v>
          </cell>
          <cell r="F103">
            <v>7543</v>
          </cell>
          <cell r="G103">
            <v>71696</v>
          </cell>
          <cell r="H103">
            <v>42419</v>
          </cell>
          <cell r="I103">
            <v>29277</v>
          </cell>
        </row>
        <row r="104">
          <cell r="A104">
            <v>19</v>
          </cell>
          <cell r="B104">
            <v>0</v>
          </cell>
          <cell r="C104">
            <v>0</v>
          </cell>
          <cell r="D104">
            <v>0</v>
          </cell>
          <cell r="E104" t="e">
            <v>#N/A</v>
          </cell>
          <cell r="F104">
            <v>0</v>
          </cell>
          <cell r="G104" t="e">
            <v>#N/A</v>
          </cell>
          <cell r="H104">
            <v>0</v>
          </cell>
          <cell r="I104" t="e">
            <v>#N/A</v>
          </cell>
        </row>
        <row r="105">
          <cell r="A105">
            <v>20</v>
          </cell>
          <cell r="B105">
            <v>0</v>
          </cell>
          <cell r="C105">
            <v>0</v>
          </cell>
          <cell r="D105">
            <v>0</v>
          </cell>
          <cell r="E105" t="e">
            <v>#N/A</v>
          </cell>
          <cell r="F105">
            <v>0</v>
          </cell>
          <cell r="G105" t="e">
            <v>#N/A</v>
          </cell>
          <cell r="H105">
            <v>0</v>
          </cell>
          <cell r="I105" t="e">
            <v>#N/A</v>
          </cell>
        </row>
        <row r="106">
          <cell r="A106">
            <v>21</v>
          </cell>
          <cell r="B106">
            <v>0</v>
          </cell>
          <cell r="C106">
            <v>0</v>
          </cell>
          <cell r="D106">
            <v>0</v>
          </cell>
          <cell r="E106" t="e">
            <v>#N/A</v>
          </cell>
          <cell r="F106">
            <v>0</v>
          </cell>
          <cell r="G106" t="e">
            <v>#N/A</v>
          </cell>
          <cell r="H106">
            <v>0</v>
          </cell>
          <cell r="I106" t="e">
            <v>#N/A</v>
          </cell>
        </row>
      </sheetData>
      <sheetData sheetId="3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  <row r="57">
          <cell r="B57" t="str">
            <v>El Medanito</v>
          </cell>
        </row>
        <row r="58">
          <cell r="B58" t="str">
            <v>Punta Barda</v>
          </cell>
        </row>
        <row r="59">
          <cell r="B59" t="str">
            <v>Señal Picada</v>
          </cell>
        </row>
        <row r="60">
          <cell r="B60" t="str">
            <v>Volcán Auca Mahiuida</v>
          </cell>
        </row>
        <row r="61">
          <cell r="B61" t="str">
            <v>Señal Cerro Bayo</v>
          </cell>
        </row>
        <row r="62">
          <cell r="B62" t="str">
            <v>Cerro Hamaca Oeste</v>
          </cell>
        </row>
        <row r="63">
          <cell r="B63" t="str">
            <v>Bajo del Piche</v>
          </cell>
        </row>
        <row r="64">
          <cell r="B64" t="str">
            <v>Barranca los Loros</v>
          </cell>
        </row>
        <row r="65">
          <cell r="B65" t="str">
            <v>Catriel Oeste</v>
          </cell>
        </row>
      </sheetData>
      <sheetData sheetId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"/>
      <sheetName val="Diagrama de trabajo"/>
      <sheetName val="MO - Rotativo 12hs x turno (A)"/>
      <sheetName val="MO - Diurno 12hs (B)"/>
      <sheetName val="BD- BASICOS"/>
    </sheetNames>
    <sheetDataSet>
      <sheetData sheetId="0">
        <row r="7">
          <cell r="D7" t="str">
            <v>Etapa N° 1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METROS"/>
      <sheetName val="ESPESOR"/>
      <sheetName val="Hoja2"/>
      <sheetName val="Hoja3"/>
    </sheetNames>
    <sheetDataSet>
      <sheetData sheetId="0" refreshError="1"/>
      <sheetData sheetId="1" refreshError="1">
        <row r="13">
          <cell r="C13">
            <v>10</v>
          </cell>
        </row>
        <row r="14">
          <cell r="C14">
            <v>8.9</v>
          </cell>
        </row>
        <row r="15">
          <cell r="C15">
            <v>0.5</v>
          </cell>
        </row>
        <row r="16">
          <cell r="C16">
            <v>1</v>
          </cell>
        </row>
        <row r="21">
          <cell r="B21">
            <v>9.8999810903814716</v>
          </cell>
        </row>
      </sheetData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 SCADA"/>
      <sheetName val="S-102"/>
      <sheetName val="SCADA"/>
      <sheetName val="Correcciones"/>
      <sheetName val="Novedades"/>
      <sheetName val="Curvas"/>
      <sheetName val="MiniDB"/>
      <sheetName val="DB_declinacion"/>
      <sheetName val="Impr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>
        <row r="1">
          <cell r="D1" t="str">
            <v>R-15</v>
          </cell>
        </row>
        <row r="2">
          <cell r="D2">
            <v>37765</v>
          </cell>
        </row>
        <row r="3">
          <cell r="D3">
            <v>1237</v>
          </cell>
        </row>
        <row r="4">
          <cell r="D4">
            <v>485888</v>
          </cell>
        </row>
        <row r="5">
          <cell r="D5" t="str">
            <v>128/64 2R</v>
          </cell>
        </row>
        <row r="6">
          <cell r="D6" t="str">
            <v>Standard</v>
          </cell>
        </row>
        <row r="7">
          <cell r="D7">
            <v>37753</v>
          </cell>
        </row>
        <row r="8">
          <cell r="D8">
            <v>1244</v>
          </cell>
        </row>
        <row r="9">
          <cell r="D9">
            <v>522625</v>
          </cell>
        </row>
        <row r="10">
          <cell r="D10">
            <v>37638</v>
          </cell>
        </row>
        <row r="11">
          <cell r="D11">
            <v>1341</v>
          </cell>
        </row>
        <row r="12">
          <cell r="D12">
            <v>504162</v>
          </cell>
        </row>
        <row r="13">
          <cell r="D13">
            <v>1230</v>
          </cell>
        </row>
        <row r="14">
          <cell r="D14">
            <v>1237</v>
          </cell>
        </row>
        <row r="15">
          <cell r="D15">
            <v>1330</v>
          </cell>
        </row>
        <row r="16">
          <cell r="D16">
            <v>1119</v>
          </cell>
        </row>
        <row r="17">
          <cell r="D17">
            <v>1130</v>
          </cell>
        </row>
        <row r="18">
          <cell r="D18">
            <v>1115.2</v>
          </cell>
        </row>
        <row r="19">
          <cell r="D19">
            <v>0.6</v>
          </cell>
        </row>
        <row r="20">
          <cell r="D20">
            <v>0.43</v>
          </cell>
        </row>
        <row r="22">
          <cell r="D22">
            <v>25.911000000000001</v>
          </cell>
        </row>
        <row r="24">
          <cell r="D24">
            <v>27.558</v>
          </cell>
        </row>
        <row r="25">
          <cell r="D25">
            <v>2.6259999999999999</v>
          </cell>
        </row>
        <row r="27">
          <cell r="D27">
            <v>3.3319999999999999</v>
          </cell>
        </row>
        <row r="28">
          <cell r="D28">
            <v>59</v>
          </cell>
        </row>
        <row r="29">
          <cell r="D29">
            <v>60</v>
          </cell>
        </row>
        <row r="30">
          <cell r="D30">
            <v>60</v>
          </cell>
        </row>
        <row r="31">
          <cell r="D31">
            <v>33.799999999999997</v>
          </cell>
        </row>
        <row r="32">
          <cell r="D32">
            <v>32.799999999999997</v>
          </cell>
        </row>
        <row r="33">
          <cell r="D33">
            <v>25.14</v>
          </cell>
        </row>
        <row r="34">
          <cell r="D34" t="str">
            <v xml:space="preserve">Control Std. realizado con la surgencia de las dos ramas, para ello se cerro el R1001. </v>
          </cell>
        </row>
        <row r="35">
          <cell r="D35">
            <v>4315.7700000000004</v>
          </cell>
        </row>
        <row r="36">
          <cell r="D36">
            <v>3.8260000000000001</v>
          </cell>
        </row>
        <row r="37">
          <cell r="D37" t="str">
            <v>Control por 12 horas, se tomó cloruros de Bdp. En producción estable toda la semana con variaciones el dia 28 de mayo y  02 de junio por la compresora Chango Norte</v>
          </cell>
        </row>
        <row r="38">
          <cell r="D38">
            <v>1407.81</v>
          </cell>
        </row>
        <row r="39">
          <cell r="D39">
            <v>-0.54663074</v>
          </cell>
        </row>
        <row r="40">
          <cell r="D40">
            <v>382.56658055999998</v>
          </cell>
        </row>
        <row r="41">
          <cell r="D41">
            <v>1004566.3479349</v>
          </cell>
        </row>
        <row r="42">
          <cell r="D42">
            <v>-155475.79529256001</v>
          </cell>
        </row>
        <row r="44">
          <cell r="D44">
            <v>1254</v>
          </cell>
        </row>
        <row r="45">
          <cell r="D45">
            <v>1245</v>
          </cell>
        </row>
        <row r="46">
          <cell r="D46">
            <v>1249.4613037109375</v>
          </cell>
        </row>
        <row r="47">
          <cell r="D47">
            <v>1252</v>
          </cell>
        </row>
        <row r="48">
          <cell r="D48">
            <v>1254.9107360839844</v>
          </cell>
        </row>
        <row r="49">
          <cell r="D49">
            <v>1268</v>
          </cell>
        </row>
        <row r="50">
          <cell r="D50">
            <v>5.75</v>
          </cell>
        </row>
        <row r="51">
          <cell r="D51">
            <v>0</v>
          </cell>
        </row>
        <row r="52">
          <cell r="D52">
            <v>1204</v>
          </cell>
        </row>
        <row r="53">
          <cell r="D53">
            <v>1254</v>
          </cell>
        </row>
        <row r="54">
          <cell r="D54">
            <v>1304</v>
          </cell>
        </row>
        <row r="55">
          <cell r="D55">
            <v>1354</v>
          </cell>
        </row>
        <row r="56">
          <cell r="D56">
            <v>1404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113</v>
          </cell>
        </row>
        <row r="60">
          <cell r="D60">
            <v>55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</row>
        <row r="65">
          <cell r="D65">
            <v>0.67261904761904767</v>
          </cell>
        </row>
        <row r="66">
          <cell r="D66">
            <v>0.32738095238095238</v>
          </cell>
        </row>
        <row r="67">
          <cell r="D67">
            <v>0</v>
          </cell>
        </row>
        <row r="68">
          <cell r="D68">
            <v>0</v>
          </cell>
        </row>
        <row r="69">
          <cell r="D69" t="str">
            <v>0 % de la semana entre 0 - 1204 psi</v>
          </cell>
        </row>
        <row r="70">
          <cell r="D70" t="str">
            <v>67.26 % de la semana entre 1205 - 1254 psi</v>
          </cell>
        </row>
        <row r="71">
          <cell r="D71" t="str">
            <v>32.74 % de la semana entre 1255 - 1304 psi</v>
          </cell>
        </row>
        <row r="72">
          <cell r="D72" t="str">
            <v>0 % de la semana entre 1305 - 1354 psi</v>
          </cell>
        </row>
        <row r="73">
          <cell r="D73" t="str">
            <v>0 % de la semana entre 1355 - 1404 psi</v>
          </cell>
        </row>
      </sheetData>
      <sheetData sheetId="7"/>
      <sheetData sheetId="8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iterios casos criticos"/>
      <sheetName val="Gráfico1"/>
      <sheetName val="Gráfico2"/>
      <sheetName val="grafico"/>
      <sheetName val="RESUMEN GENERAL"/>
      <sheetName val="PRES-"/>
      <sheetName val="Base General"/>
      <sheetName val="RESUMEN por planta"/>
      <sheetName val="Resumen por Gcia.Div y cat"/>
      <sheetName val="TD SUELDOS ANUALES"/>
      <sheetName val="td ing. y tecno."/>
      <sheetName val="td EYC"/>
      <sheetName val="td FERTILIZANTES"/>
      <sheetName val="td GETRAN"/>
      <sheetName val="td sum y trading"/>
      <sheetName val="td refino y op."/>
      <sheetName val="td (pyl)"/>
      <sheetName val="td pnp"/>
      <sheetName val="td general"/>
      <sheetName val="Gráfico % MP"/>
      <sheetName val="ESTRUCTURAS actu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alacion"/>
      <sheetName val="DataCombos"/>
      <sheetName val="DataCombos2"/>
      <sheetName val="Validacion"/>
      <sheetName val="MappedFields"/>
    </sheetNames>
    <sheetDataSet>
      <sheetData sheetId="0" refreshError="1"/>
      <sheetData sheetId="1" refreshError="1"/>
      <sheetData sheetId="2">
        <row r="6">
          <cell r="B6" t="str">
            <v>N / A</v>
          </cell>
        </row>
        <row r="7">
          <cell r="B7" t="str">
            <v>—</v>
          </cell>
        </row>
        <row r="8">
          <cell r="B8" t="str">
            <v>DRS</v>
          </cell>
        </row>
        <row r="9">
          <cell r="B9" t="str">
            <v>DRSBARHVH6</v>
          </cell>
        </row>
        <row r="10">
          <cell r="B10" t="str">
            <v>DRSBCHVH6</v>
          </cell>
        </row>
        <row r="11">
          <cell r="B11" t="str">
            <v>DRSHV</v>
          </cell>
        </row>
        <row r="12">
          <cell r="B12" t="str">
            <v>DRST</v>
          </cell>
        </row>
        <row r="13">
          <cell r="B13" t="str">
            <v>ESP</v>
          </cell>
        </row>
        <row r="14">
          <cell r="B14" t="str">
            <v>FP</v>
          </cell>
        </row>
        <row r="15">
          <cell r="B15" t="str">
            <v>FPA</v>
          </cell>
        </row>
        <row r="16">
          <cell r="B16" t="str">
            <v>FPAINT</v>
          </cell>
        </row>
        <row r="17">
          <cell r="B17" t="str">
            <v>FPAINTJ</v>
          </cell>
        </row>
        <row r="18">
          <cell r="B18" t="str">
            <v>FPARCINT</v>
          </cell>
        </row>
        <row r="19">
          <cell r="B19" t="str">
            <v>FPARCINTH6</v>
          </cell>
        </row>
        <row r="20">
          <cell r="B20" t="str">
            <v>FPDSARCINT</v>
          </cell>
        </row>
        <row r="21">
          <cell r="B21" t="str">
            <v>FPDSARCINTH6</v>
          </cell>
        </row>
        <row r="22">
          <cell r="B22" t="str">
            <v>FPDSINT</v>
          </cell>
        </row>
        <row r="23">
          <cell r="B23" t="str">
            <v>FPHVINT</v>
          </cell>
        </row>
        <row r="24">
          <cell r="B24" t="str">
            <v>FPINT</v>
          </cell>
        </row>
        <row r="25">
          <cell r="B25" t="str">
            <v>FPINTAR</v>
          </cell>
        </row>
        <row r="26">
          <cell r="B26" t="str">
            <v>FPINTH6</v>
          </cell>
        </row>
        <row r="27">
          <cell r="B27" t="str">
            <v>FPINTJ</v>
          </cell>
        </row>
        <row r="28">
          <cell r="B28" t="str">
            <v>FPINTX</v>
          </cell>
        </row>
        <row r="29">
          <cell r="B29" t="str">
            <v>FPXARCINT</v>
          </cell>
        </row>
        <row r="30">
          <cell r="B30" t="str">
            <v>FPXARINT</v>
          </cell>
        </row>
        <row r="31">
          <cell r="B31" t="str">
            <v>FPXINT</v>
          </cell>
        </row>
        <row r="32">
          <cell r="B32" t="str">
            <v>FPXINTJ</v>
          </cell>
        </row>
        <row r="33">
          <cell r="B33" t="str">
            <v>FRS</v>
          </cell>
        </row>
        <row r="34">
          <cell r="B34" t="str">
            <v>FRS3</v>
          </cell>
        </row>
        <row r="35">
          <cell r="B35" t="str">
            <v>FRS3AR</v>
          </cell>
        </row>
        <row r="36">
          <cell r="B36" t="str">
            <v>FRS3X</v>
          </cell>
        </row>
        <row r="37">
          <cell r="B37" t="str">
            <v>FRSBC</v>
          </cell>
        </row>
        <row r="38">
          <cell r="B38" t="str">
            <v>FRSBCH6</v>
          </cell>
        </row>
        <row r="39">
          <cell r="B39" t="str">
            <v>FRSC</v>
          </cell>
        </row>
        <row r="40">
          <cell r="B40" t="str">
            <v>FRSDAR</v>
          </cell>
        </row>
        <row r="41">
          <cell r="B41" t="str">
            <v>FRSHV</v>
          </cell>
        </row>
        <row r="42">
          <cell r="B42" t="str">
            <v>FRSINT</v>
          </cell>
        </row>
        <row r="43">
          <cell r="B43" t="str">
            <v>FRST</v>
          </cell>
        </row>
        <row r="44">
          <cell r="B44" t="str">
            <v>FRST3AR</v>
          </cell>
        </row>
        <row r="45">
          <cell r="B45" t="str">
            <v>FRSX</v>
          </cell>
        </row>
        <row r="46">
          <cell r="B46" t="str">
            <v>FRSX3</v>
          </cell>
        </row>
        <row r="47">
          <cell r="B47" t="str">
            <v>FRSXAR</v>
          </cell>
        </row>
        <row r="48">
          <cell r="B48" t="str">
            <v>FRSXARH6</v>
          </cell>
        </row>
        <row r="49">
          <cell r="B49" t="str">
            <v>FRSXARL</v>
          </cell>
        </row>
        <row r="50">
          <cell r="B50" t="str">
            <v>FRSXDARWCHS</v>
          </cell>
        </row>
        <row r="51">
          <cell r="B51" t="str">
            <v>FRSXH6</v>
          </cell>
        </row>
        <row r="52">
          <cell r="B52" t="str">
            <v>FRSXINT</v>
          </cell>
        </row>
        <row r="53">
          <cell r="B53" t="str">
            <v>FRSXINTJ</v>
          </cell>
        </row>
        <row r="54">
          <cell r="B54" t="str">
            <v>FRSXJ</v>
          </cell>
        </row>
        <row r="55">
          <cell r="B55" t="str">
            <v>FRSXJINT</v>
          </cell>
        </row>
        <row r="56">
          <cell r="B56" t="str">
            <v>FRSXT</v>
          </cell>
        </row>
        <row r="57">
          <cell r="B57" t="str">
            <v>FRSXT3</v>
          </cell>
        </row>
        <row r="58">
          <cell r="B58" t="str">
            <v>FRSXTAR</v>
          </cell>
        </row>
        <row r="59">
          <cell r="B59" t="str">
            <v>FRSXTARC</v>
          </cell>
        </row>
        <row r="60">
          <cell r="B60" t="str">
            <v>FRSXTC</v>
          </cell>
        </row>
        <row r="61">
          <cell r="B61" t="str">
            <v>FRSXTCH6</v>
          </cell>
        </row>
        <row r="62">
          <cell r="B62" t="str">
            <v>GP</v>
          </cell>
        </row>
        <row r="63">
          <cell r="B63" t="str">
            <v>GPARCINT</v>
          </cell>
        </row>
        <row r="64">
          <cell r="B64" t="str">
            <v>GPF</v>
          </cell>
        </row>
        <row r="65">
          <cell r="B65" t="str">
            <v>GPFINT</v>
          </cell>
        </row>
        <row r="66">
          <cell r="B66" t="str">
            <v>GPFINTJ</v>
          </cell>
        </row>
        <row r="67">
          <cell r="B67" t="str">
            <v>GPFS</v>
          </cell>
        </row>
        <row r="68">
          <cell r="B68" t="str">
            <v>GPFSINT</v>
          </cell>
        </row>
        <row r="69">
          <cell r="B69" t="str">
            <v>GPFSXINT</v>
          </cell>
        </row>
        <row r="70">
          <cell r="B70" t="str">
            <v>GPINT</v>
          </cell>
        </row>
        <row r="71">
          <cell r="B71" t="str">
            <v>GPINTAR</v>
          </cell>
        </row>
        <row r="72">
          <cell r="B72" t="str">
            <v>GPINTARC</v>
          </cell>
        </row>
        <row r="73">
          <cell r="B73" t="str">
            <v>GPINTC</v>
          </cell>
        </row>
        <row r="74">
          <cell r="B74" t="str">
            <v>GPXARCINT</v>
          </cell>
        </row>
        <row r="75">
          <cell r="B75" t="str">
            <v>GPXARINT</v>
          </cell>
        </row>
        <row r="76">
          <cell r="B76" t="str">
            <v>GPXCINT</v>
          </cell>
        </row>
        <row r="77">
          <cell r="B77" t="str">
            <v>GPXINT</v>
          </cell>
        </row>
        <row r="78">
          <cell r="B78" t="str">
            <v>GRS</v>
          </cell>
        </row>
        <row r="79">
          <cell r="B79" t="str">
            <v>GRS3</v>
          </cell>
        </row>
        <row r="80">
          <cell r="B80" t="str">
            <v>GRS3AR</v>
          </cell>
        </row>
        <row r="81">
          <cell r="B81" t="str">
            <v>GRSC</v>
          </cell>
        </row>
        <row r="82">
          <cell r="B82" t="str">
            <v>GRSFXAR</v>
          </cell>
        </row>
        <row r="83">
          <cell r="B83" t="str">
            <v>GRST</v>
          </cell>
        </row>
        <row r="84">
          <cell r="B84" t="str">
            <v>GRSTAR</v>
          </cell>
        </row>
        <row r="85">
          <cell r="B85" t="str">
            <v>GRSX</v>
          </cell>
        </row>
        <row r="86">
          <cell r="B86" t="str">
            <v>GRSX3</v>
          </cell>
        </row>
        <row r="87">
          <cell r="B87" t="str">
            <v>GRSXTAR</v>
          </cell>
        </row>
        <row r="88">
          <cell r="B88" t="str">
            <v>REDA</v>
          </cell>
        </row>
      </sheetData>
      <sheetData sheetId="3" refreshError="1"/>
      <sheetData sheetId="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OR MATRIX"/>
      <sheetName val="MASTER TABLE"/>
      <sheetName val="COVER"/>
      <sheetName val="TOC"/>
      <sheetName val="DPUMPS-338 p.01"/>
      <sheetName val="DC800 p.02"/>
      <sheetName val="DC1000 &amp; DC1250 p.03"/>
      <sheetName val="DC2200 &amp; DC2500 p.04"/>
      <sheetName val="FPUMPS-400 (1 OF 2) p.05"/>
      <sheetName val="FPUMPS-400 (2 OF 2) p.06"/>
      <sheetName val="FS400 &amp; FS650 p.07"/>
      <sheetName val="FS950 &amp; FS1200 p.08"/>
      <sheetName val="FS1650 p.9"/>
      <sheetName val="FC450 &amp; FC650 p.10"/>
      <sheetName val="FC925 &amp; FC1200 p.11"/>
      <sheetName val="FC1600 &amp; FC1800 (resv.)  p.12"/>
      <sheetName val="FC2200 &amp; FC2700 p.13"/>
      <sheetName val="FC4300 &amp; FC6000 p.14"/>
      <sheetName val="FCNPSH p.15"/>
      <sheetName val="FPUMPS-400 AR p.16"/>
      <sheetName val="GPUMPS-513 (1 OF 2) p.17"/>
      <sheetName val="GPUMPS-513 (2 OF 2) p.18"/>
      <sheetName val="GS2300 p.19"/>
      <sheetName val="GC1150 &amp; GC1700 p.20"/>
      <sheetName val="GC2200 &amp; GC2900 p.21"/>
      <sheetName val="GC3000 &amp; GC3500 p.22"/>
      <sheetName val="GC4100 &amp; GC6100 p.23"/>
      <sheetName val="GC8200 &amp; GC10000 p.24"/>
      <sheetName val="GCNPSH p.25"/>
      <sheetName val="GPUMPS-513 AR p.26"/>
      <sheetName val="KPUMPS - 562 SERIES p.27"/>
      <sheetName val="KC12000 p.28"/>
      <sheetName val="KC16000 p.29"/>
      <sheetName val="KC20000 p.30"/>
      <sheetName val="KPUMPS-562 AR p.31 "/>
      <sheetName val="HPUMPS - 675 SERIES p.32"/>
      <sheetName val="HC7800-10000 p.33"/>
      <sheetName val="HC12500-16000 p34  "/>
      <sheetName val="HC19000 p.35"/>
      <sheetName val="HC27000-35000  p.36"/>
      <sheetName val="HPUMPS-675 AR p.37"/>
      <sheetName val="I-J PUMPS 875-1025 SERIES p.38"/>
      <sheetName val="WI600 p.39"/>
      <sheetName val="WI700 PUMP p.40"/>
      <sheetName val="WJ1000 p.41"/>
      <sheetName val="WJ1200 p.42"/>
      <sheetName val="Centurion Pump p.43"/>
      <sheetName val="400P6p.44"/>
      <sheetName val="400P8 p.45"/>
      <sheetName val="400P12 p.46"/>
      <sheetName val="400P16 p.47"/>
      <sheetName val="400P18 p.48"/>
      <sheetName val="400P30 p.49"/>
      <sheetName val="538p17 p50"/>
      <sheetName val="538p23 p.51"/>
      <sheetName val="538p37 p.52"/>
      <sheetName val="538p47 p.53"/>
      <sheetName val="538p62 p.54"/>
      <sheetName val="538p100 p.55"/>
      <sheetName val="375 MOTORS-338 SEALS p.56"/>
      <sheetName val="375 MOTORS p.57"/>
      <sheetName val="450 MOTORS-400 SEALS p.58"/>
      <sheetName val="FMH 450 MOTORS p.59"/>
      <sheetName val="562 MOTORS-513 SEALS p.60"/>
      <sheetName val="562 KMH-MOTORS p.61"/>
      <sheetName val="562 KMH-MOTORS p.62"/>
      <sheetName val="725 MOTORS-675 SEALS p.63"/>
      <sheetName val="725 MOTORS p.64"/>
      <sheetName val="MLE 1 OF 4 p.65"/>
      <sheetName val="MLE 2 OF 4 p.66"/>
      <sheetName val="MLE 3 OF 4 p.67"/>
      <sheetName val="MLE 4 OF 4 p.68"/>
      <sheetName val="CABLE 1 OF 2 p.60"/>
      <sheetName val="CABLE 2 OF 3 p.70"/>
      <sheetName val="CABLE 3 OF 3 p.71"/>
      <sheetName val="SWITCHBOARDS 1 OF 2 p.72"/>
      <sheetName val="SWITCHBOARDS 2 OF 2 p.73"/>
      <sheetName val="VSD 1 OF 3 p.74"/>
      <sheetName val="VSD 2 OF 3 p.75"/>
      <sheetName val="VSD 3 OF 3 p.76"/>
      <sheetName val="GCS1 p.77"/>
      <sheetName val="GCS2 p.78"/>
      <sheetName val="GCS3 p.79"/>
      <sheetName val="PumpMate p.80"/>
      <sheetName val="Sensor Centinel p.81"/>
      <sheetName val="Recirculation Pump p.82"/>
      <sheetName val="XFORMERS 1 OF 2 p.83"/>
      <sheetName val="XFORMERS 2 OF 2  p.84"/>
      <sheetName val="XFORMERS VSC p.85"/>
      <sheetName val="Transformer VSD Argentina p.86"/>
      <sheetName val="XFORMERS Arg. p.87"/>
      <sheetName val="SURFACE EQUIPMENT  p.88"/>
      <sheetName val="ACCESSORIES (1 OF 2) p.89"/>
      <sheetName val="ACCESSORIES (2 OF 2) p.90"/>
      <sheetName val="INSPECCION Y REPARACION p.91"/>
      <sheetName val="Glossary p.92"/>
      <sheetName val="Glossary2 p.93"/>
      <sheetName val="Glossary3 p.94"/>
    </sheetNames>
    <sheetDataSet>
      <sheetData sheetId="0" refreshError="1"/>
      <sheetData sheetId="1">
        <row r="547">
          <cell r="I547">
            <v>2814.1189999999997</v>
          </cell>
        </row>
        <row r="548">
          <cell r="I548">
            <v>3361.7374999999997</v>
          </cell>
        </row>
        <row r="549">
          <cell r="I549">
            <v>4130.4779999999992</v>
          </cell>
        </row>
        <row r="550">
          <cell r="I550">
            <v>4491.7619999999997</v>
          </cell>
        </row>
        <row r="551">
          <cell r="I551">
            <v>4762.7249999999995</v>
          </cell>
        </row>
        <row r="552">
          <cell r="I552">
            <v>5522.99</v>
          </cell>
        </row>
        <row r="553">
          <cell r="I553">
            <v>6274.4</v>
          </cell>
        </row>
        <row r="554">
          <cell r="I554">
            <v>7030.87</v>
          </cell>
        </row>
        <row r="555">
          <cell r="I555">
            <v>7697.5249999999996</v>
          </cell>
        </row>
        <row r="556">
          <cell r="I556">
            <v>10150.866</v>
          </cell>
        </row>
        <row r="557">
          <cell r="I557">
            <v>10488.747499999999</v>
          </cell>
        </row>
        <row r="558">
          <cell r="I558">
            <v>10864.832</v>
          </cell>
        </row>
        <row r="559">
          <cell r="I559">
            <v>10637.384999999998</v>
          </cell>
        </row>
        <row r="560">
          <cell r="I560">
            <v>11837.364</v>
          </cell>
        </row>
        <row r="561">
          <cell r="I561">
            <v>12057.98</v>
          </cell>
        </row>
        <row r="562">
          <cell r="I562">
            <v>12816.98</v>
          </cell>
        </row>
        <row r="563">
          <cell r="I563">
            <v>13479.84</v>
          </cell>
        </row>
        <row r="564">
          <cell r="I564">
            <v>14142.699999999999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PO0197"/>
      <sheetName val="PDBase"/>
    </sheetNames>
    <sheetDataSet>
      <sheetData sheetId="0" refreshError="1"/>
      <sheetData sheetId="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atula"/>
      <sheetName val="Costo Venta"/>
      <sheetName val="Resumen"/>
      <sheetName val="MOD"/>
      <sheetName val="MOI"/>
      <sheetName val="Materiales"/>
      <sheetName val="Herramientas"/>
      <sheetName val="Consumibles"/>
      <sheetName val="Equipos"/>
      <sheetName val="Subc"/>
      <sheetName val="Gastos"/>
      <sheetName val="Valores FASPyGP"/>
      <sheetName val="CSoc"/>
      <sheetName val="I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non Taller "/>
      <sheetName val="N de Crédito"/>
      <sheetName val="N de Crédito-Niveles"/>
      <sheetName val="Cargo Mensual"/>
      <sheetName val="PH 0573"/>
      <sheetName val="Cotizacion PH 1411"/>
      <sheetName val="PH 1411"/>
      <sheetName val="Diferencia "/>
      <sheetName val="Sop Dif "/>
      <sheetName val="Resumen"/>
    </sheetNames>
    <sheetDataSet>
      <sheetData sheetId="0" refreshError="1">
        <row r="15">
          <cell r="I15">
            <v>0.4</v>
          </cell>
          <cell r="J15" t="str">
            <v>182-92-48-00009</v>
          </cell>
        </row>
        <row r="16">
          <cell r="I16">
            <v>0.6</v>
          </cell>
          <cell r="J16" t="str">
            <v>182-92-48-00010</v>
          </cell>
        </row>
        <row r="17">
          <cell r="I17">
            <v>1</v>
          </cell>
          <cell r="J17" t="str">
            <v>182-92-48-00011</v>
          </cell>
        </row>
        <row r="18">
          <cell r="I18">
            <v>1.2</v>
          </cell>
          <cell r="J18" t="str">
            <v>182-92-48-00012</v>
          </cell>
        </row>
        <row r="19">
          <cell r="I19">
            <v>1.4</v>
          </cell>
          <cell r="J19" t="str">
            <v>182-92-48-00013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e global"/>
      <sheetName val="Informe Individual Nva Pol"/>
      <sheetName val="Netos  país"/>
      <sheetName val="Remun. Bruta Teorica"/>
      <sheetName val="Dic2001"/>
    </sheetNames>
    <sheetDataSet>
      <sheetData sheetId="0">
        <row r="6">
          <cell r="A6" t="str">
            <v>LEGAJO</v>
          </cell>
          <cell r="B6" t="str">
            <v>APELLIDO</v>
          </cell>
          <cell r="C6" t="str">
            <v>NOMBRES</v>
          </cell>
          <cell r="D6" t="str">
            <v>PUESTO /FUNCION</v>
          </cell>
          <cell r="E6" t="str">
            <v>CATEG</v>
          </cell>
          <cell r="F6" t="str">
            <v>REMUNERAC. BRUTA MENSUAL</v>
          </cell>
          <cell r="G6" t="str">
            <v>ADICIONAL TAREA SUPERIOR</v>
          </cell>
          <cell r="H6" t="str">
            <v xml:space="preserve">CANTIDAD SUELDOS COMPENS. VARIABLE </v>
          </cell>
          <cell r="I6" t="str">
            <v xml:space="preserve">IMPORTE COMPENS. VARIABLE </v>
          </cell>
          <cell r="J6" t="str">
            <v>REMUNERAC. BRUTA ANUAL EN ARGENTINA</v>
          </cell>
          <cell r="K6" t="str">
            <v>REM. NETA ANUAL SIN COMP. VARIABLE</v>
          </cell>
          <cell r="L6" t="str">
            <v>COMPENSAC. VARIABLE NETA</v>
          </cell>
          <cell r="M6" t="str">
            <v>REMUN, NETA ANUAL EN ARGENTINA C / COMP.VAR.</v>
          </cell>
          <cell r="N6" t="str">
            <v>DESTINO</v>
          </cell>
          <cell r="O6" t="str">
            <v>% ADIC. DE ASIG.</v>
          </cell>
          <cell r="P6" t="str">
            <v>ADICIONAL DE ASIGNACIÓN  NETO</v>
          </cell>
          <cell r="Q6" t="str">
            <v>ADICIONAL DE ASIGNACIÓN S / COMP. VAR. NETO</v>
          </cell>
          <cell r="R6" t="str">
            <v>% HARDSHIP</v>
          </cell>
          <cell r="S6" t="str">
            <v>HARDSHIP NETO</v>
          </cell>
          <cell r="T6" t="str">
            <v>% BIENES Y SERVIC.</v>
          </cell>
          <cell r="U6" t="str">
            <v>BIENES Y SERVICIOS NETO</v>
          </cell>
          <cell r="V6" t="str">
            <v>ADICIONAL PERSONAL NETO</v>
          </cell>
          <cell r="W6" t="str">
            <v>OTROS</v>
          </cell>
          <cell r="X6" t="str">
            <v>NETO TOTAL DE ADIC. EN EL EXTERIOR</v>
          </cell>
          <cell r="Y6" t="str">
            <v>BRUTO TOTAL DE ADIC. EL EXTERIOR</v>
          </cell>
          <cell r="Z6" t="str">
            <v>NETO DE LA ASIG. INTERN.</v>
          </cell>
          <cell r="AA6" t="str">
            <v>BRUTO DE LA ASIG. INTERN.</v>
          </cell>
        </row>
        <row r="7">
          <cell r="A7">
            <v>501093254</v>
          </cell>
          <cell r="B7" t="str">
            <v>ALFARO PEREZ</v>
          </cell>
          <cell r="C7" t="str">
            <v>Anthony</v>
          </cell>
          <cell r="D7" t="str">
            <v>Technical Advisor</v>
          </cell>
          <cell r="E7">
            <v>59</v>
          </cell>
          <cell r="F7">
            <v>7875</v>
          </cell>
          <cell r="G7">
            <v>0</v>
          </cell>
          <cell r="H7">
            <v>3</v>
          </cell>
          <cell r="I7">
            <v>23625</v>
          </cell>
          <cell r="J7">
            <v>126000</v>
          </cell>
          <cell r="K7">
            <v>75006</v>
          </cell>
          <cell r="L7">
            <v>16662</v>
          </cell>
          <cell r="M7">
            <v>91668</v>
          </cell>
          <cell r="N7" t="str">
            <v>Venezuela - Maracaibo</v>
          </cell>
          <cell r="O7">
            <v>0.15</v>
          </cell>
          <cell r="P7">
            <v>15356</v>
          </cell>
          <cell r="Q7">
            <v>3544</v>
          </cell>
          <cell r="R7">
            <v>0.2</v>
          </cell>
          <cell r="S7">
            <v>20475</v>
          </cell>
          <cell r="T7">
            <v>0</v>
          </cell>
          <cell r="U7">
            <v>92519</v>
          </cell>
          <cell r="V7">
            <v>0</v>
          </cell>
          <cell r="W7">
            <v>0</v>
          </cell>
          <cell r="X7">
            <v>131894</v>
          </cell>
          <cell r="Y7">
            <v>207780</v>
          </cell>
          <cell r="Z7">
            <v>223562</v>
          </cell>
          <cell r="AA7">
            <v>333780</v>
          </cell>
        </row>
        <row r="8">
          <cell r="A8">
            <v>1010670880</v>
          </cell>
          <cell r="B8" t="str">
            <v>MONACO</v>
          </cell>
          <cell r="C8" t="str">
            <v>Daniel Hugo</v>
          </cell>
          <cell r="D8" t="str">
            <v>Jefe Produccion SR.</v>
          </cell>
          <cell r="E8">
            <v>58</v>
          </cell>
          <cell r="F8">
            <v>6600</v>
          </cell>
          <cell r="G8">
            <v>0</v>
          </cell>
          <cell r="H8">
            <v>3</v>
          </cell>
          <cell r="I8">
            <v>19800</v>
          </cell>
          <cell r="J8">
            <v>105600</v>
          </cell>
          <cell r="K8">
            <v>63880</v>
          </cell>
          <cell r="L8">
            <v>13342</v>
          </cell>
          <cell r="M8">
            <v>77222</v>
          </cell>
          <cell r="N8" t="str">
            <v>Venezuela - Maracaibo</v>
          </cell>
          <cell r="O8">
            <v>0.15</v>
          </cell>
          <cell r="P8">
            <v>12870</v>
          </cell>
          <cell r="Q8">
            <v>2970</v>
          </cell>
          <cell r="R8">
            <v>0.2</v>
          </cell>
          <cell r="S8">
            <v>17160</v>
          </cell>
          <cell r="T8">
            <v>0</v>
          </cell>
          <cell r="U8">
            <v>99608</v>
          </cell>
          <cell r="V8">
            <v>2383</v>
          </cell>
          <cell r="W8">
            <v>0</v>
          </cell>
          <cell r="X8">
            <v>134991</v>
          </cell>
          <cell r="Y8">
            <v>210720</v>
          </cell>
          <cell r="Z8">
            <v>212213</v>
          </cell>
          <cell r="AA8">
            <v>316320</v>
          </cell>
        </row>
        <row r="9">
          <cell r="A9">
            <v>1011355230</v>
          </cell>
          <cell r="B9" t="str">
            <v>MOHANNA</v>
          </cell>
          <cell r="C9" t="str">
            <v>Julio César</v>
          </cell>
          <cell r="D9" t="str">
            <v>Supervisor Principal</v>
          </cell>
          <cell r="E9">
            <v>55</v>
          </cell>
          <cell r="F9">
            <v>4114.8</v>
          </cell>
          <cell r="G9">
            <v>0</v>
          </cell>
          <cell r="H9">
            <v>0</v>
          </cell>
          <cell r="I9">
            <v>0</v>
          </cell>
          <cell r="J9">
            <v>53492</v>
          </cell>
          <cell r="K9">
            <v>41326</v>
          </cell>
          <cell r="L9">
            <v>0</v>
          </cell>
          <cell r="M9">
            <v>41326</v>
          </cell>
          <cell r="N9" t="str">
            <v>Venezuela - Maracaibo</v>
          </cell>
          <cell r="O9">
            <v>0.15</v>
          </cell>
          <cell r="P9">
            <v>8024</v>
          </cell>
          <cell r="Q9">
            <v>0</v>
          </cell>
          <cell r="R9">
            <v>0.2</v>
          </cell>
          <cell r="S9">
            <v>10698</v>
          </cell>
          <cell r="T9">
            <v>0</v>
          </cell>
          <cell r="U9">
            <v>67639</v>
          </cell>
          <cell r="V9">
            <v>1331</v>
          </cell>
          <cell r="W9">
            <v>0</v>
          </cell>
          <cell r="X9">
            <v>87692</v>
          </cell>
          <cell r="Y9">
            <v>131182</v>
          </cell>
          <cell r="Z9">
            <v>129018</v>
          </cell>
          <cell r="AA9">
            <v>184674</v>
          </cell>
        </row>
        <row r="10">
          <cell r="A10">
            <v>1018773481</v>
          </cell>
          <cell r="B10" t="str">
            <v>NOTA</v>
          </cell>
          <cell r="C10" t="str">
            <v>Sebastian</v>
          </cell>
          <cell r="D10">
            <v>0</v>
          </cell>
          <cell r="E10">
            <v>0</v>
          </cell>
          <cell r="F10">
            <v>2275</v>
          </cell>
          <cell r="G10">
            <v>0</v>
          </cell>
          <cell r="H10">
            <v>0</v>
          </cell>
          <cell r="I10">
            <v>0</v>
          </cell>
          <cell r="J10">
            <v>29575</v>
          </cell>
          <cell r="K10">
            <v>24187</v>
          </cell>
          <cell r="L10">
            <v>0</v>
          </cell>
          <cell r="M10">
            <v>24187</v>
          </cell>
          <cell r="N10" t="str">
            <v>Bolivia - Sta. Cruz de la Sierra</v>
          </cell>
          <cell r="O10">
            <v>0.15</v>
          </cell>
          <cell r="P10">
            <v>4436</v>
          </cell>
          <cell r="Q10">
            <v>0</v>
          </cell>
          <cell r="R10">
            <v>0.15</v>
          </cell>
          <cell r="S10">
            <v>4436</v>
          </cell>
          <cell r="T10">
            <v>0</v>
          </cell>
          <cell r="U10">
            <v>14487</v>
          </cell>
          <cell r="V10">
            <v>0</v>
          </cell>
          <cell r="W10">
            <v>0</v>
          </cell>
          <cell r="X10">
            <v>23359</v>
          </cell>
          <cell r="Y10">
            <v>33535</v>
          </cell>
          <cell r="Z10">
            <v>47546</v>
          </cell>
          <cell r="AA10">
            <v>63110</v>
          </cell>
        </row>
        <row r="11">
          <cell r="A11">
            <v>1012057492</v>
          </cell>
          <cell r="B11" t="str">
            <v>CORFIELD</v>
          </cell>
          <cell r="C11" t="str">
            <v>Ricardo J.</v>
          </cell>
          <cell r="D11" t="str">
            <v>Jefe Produccion SR.</v>
          </cell>
          <cell r="E11">
            <v>58</v>
          </cell>
          <cell r="F11">
            <v>10395</v>
          </cell>
          <cell r="G11">
            <v>0</v>
          </cell>
          <cell r="H11">
            <v>4.09</v>
          </cell>
          <cell r="I11">
            <v>42481</v>
          </cell>
          <cell r="J11">
            <v>177616</v>
          </cell>
          <cell r="K11">
            <v>97339</v>
          </cell>
          <cell r="L11">
            <v>26556</v>
          </cell>
          <cell r="M11">
            <v>123895</v>
          </cell>
          <cell r="N11" t="str">
            <v>Venezuela - El Tigre</v>
          </cell>
          <cell r="O11">
            <v>0.15</v>
          </cell>
          <cell r="P11">
            <v>20270</v>
          </cell>
          <cell r="Q11">
            <v>6372</v>
          </cell>
          <cell r="R11">
            <v>0.15</v>
          </cell>
          <cell r="S11">
            <v>20270</v>
          </cell>
          <cell r="T11">
            <v>0</v>
          </cell>
          <cell r="U11">
            <v>35329</v>
          </cell>
          <cell r="V11">
            <v>9241</v>
          </cell>
          <cell r="W11">
            <v>0</v>
          </cell>
          <cell r="X11">
            <v>91482</v>
          </cell>
          <cell r="Y11">
            <v>143572</v>
          </cell>
          <cell r="Z11">
            <v>215377</v>
          </cell>
          <cell r="AA11">
            <v>321188</v>
          </cell>
        </row>
        <row r="12">
          <cell r="A12">
            <v>12</v>
          </cell>
          <cell r="B12" t="str">
            <v>EJEMPLO2</v>
          </cell>
          <cell r="C12">
            <v>0</v>
          </cell>
          <cell r="D12">
            <v>0</v>
          </cell>
          <cell r="E12">
            <v>57</v>
          </cell>
          <cell r="F12">
            <v>2400</v>
          </cell>
          <cell r="G12">
            <v>0</v>
          </cell>
          <cell r="H12">
            <v>0</v>
          </cell>
          <cell r="I12">
            <v>0</v>
          </cell>
          <cell r="J12">
            <v>31200</v>
          </cell>
          <cell r="K12">
            <v>25509</v>
          </cell>
          <cell r="L12">
            <v>0</v>
          </cell>
          <cell r="M12">
            <v>25509</v>
          </cell>
          <cell r="N12" t="str">
            <v>Brasil . Rio de Janeiro</v>
          </cell>
          <cell r="O12">
            <v>0.15</v>
          </cell>
          <cell r="P12">
            <v>4680</v>
          </cell>
          <cell r="Q12">
            <v>0</v>
          </cell>
          <cell r="R12">
            <v>0.1</v>
          </cell>
          <cell r="S12">
            <v>3120</v>
          </cell>
          <cell r="T12">
            <v>0</v>
          </cell>
          <cell r="U12">
            <v>27515</v>
          </cell>
          <cell r="V12">
            <v>0</v>
          </cell>
          <cell r="W12">
            <v>0</v>
          </cell>
          <cell r="X12">
            <v>35315</v>
          </cell>
          <cell r="Y12">
            <v>50377</v>
          </cell>
          <cell r="Z12">
            <v>60824</v>
          </cell>
          <cell r="AA12">
            <v>81577</v>
          </cell>
        </row>
        <row r="13">
          <cell r="A13">
            <v>1013733981</v>
          </cell>
          <cell r="B13" t="str">
            <v>ALMONACID</v>
          </cell>
          <cell r="C13" t="str">
            <v>Jorge Daniel</v>
          </cell>
          <cell r="D13" t="str">
            <v>Jefe de Producción</v>
          </cell>
          <cell r="E13">
            <v>57</v>
          </cell>
          <cell r="F13">
            <v>6132</v>
          </cell>
          <cell r="G13">
            <v>0</v>
          </cell>
          <cell r="H13">
            <v>2.5</v>
          </cell>
          <cell r="I13">
            <v>15330</v>
          </cell>
          <cell r="J13">
            <v>95046</v>
          </cell>
          <cell r="K13">
            <v>59391</v>
          </cell>
          <cell r="L13">
            <v>11431</v>
          </cell>
          <cell r="M13">
            <v>70822</v>
          </cell>
          <cell r="N13" t="str">
            <v>Venezuela - El Tigre</v>
          </cell>
          <cell r="O13">
            <v>0.15</v>
          </cell>
          <cell r="P13">
            <v>11957</v>
          </cell>
          <cell r="Q13">
            <v>2300</v>
          </cell>
          <cell r="R13">
            <v>0.15</v>
          </cell>
          <cell r="S13">
            <v>11957</v>
          </cell>
          <cell r="T13">
            <v>0</v>
          </cell>
          <cell r="U13">
            <v>87775</v>
          </cell>
          <cell r="V13">
            <v>5021</v>
          </cell>
          <cell r="W13">
            <v>0</v>
          </cell>
          <cell r="X13">
            <v>119010</v>
          </cell>
          <cell r="Y13">
            <v>186842</v>
          </cell>
          <cell r="Z13">
            <v>189832</v>
          </cell>
          <cell r="AA13">
            <v>281888</v>
          </cell>
        </row>
        <row r="14">
          <cell r="A14">
            <v>1020049433</v>
          </cell>
          <cell r="B14" t="str">
            <v>DUBE</v>
          </cell>
          <cell r="C14" t="str">
            <v>Darío Edgardo</v>
          </cell>
          <cell r="D14" t="str">
            <v>Profesional Sr.</v>
          </cell>
          <cell r="E14">
            <v>0</v>
          </cell>
          <cell r="F14">
            <v>5877.6</v>
          </cell>
          <cell r="G14">
            <v>0</v>
          </cell>
          <cell r="H14">
            <v>2</v>
          </cell>
          <cell r="I14">
            <v>11755.2</v>
          </cell>
          <cell r="J14">
            <v>88164</v>
          </cell>
          <cell r="K14">
            <v>56844</v>
          </cell>
          <cell r="L14">
            <v>8954</v>
          </cell>
          <cell r="M14">
            <v>65798</v>
          </cell>
          <cell r="N14" t="str">
            <v>Venezuela - El Tigre</v>
          </cell>
          <cell r="O14">
            <v>0.15</v>
          </cell>
          <cell r="P14">
            <v>11461</v>
          </cell>
          <cell r="Q14">
            <v>1763</v>
          </cell>
          <cell r="R14">
            <v>0.15</v>
          </cell>
          <cell r="S14">
            <v>11461</v>
          </cell>
          <cell r="T14">
            <v>0</v>
          </cell>
          <cell r="U14">
            <v>83605</v>
          </cell>
          <cell r="V14">
            <v>0</v>
          </cell>
          <cell r="W14">
            <v>0</v>
          </cell>
          <cell r="X14">
            <v>108290</v>
          </cell>
          <cell r="Y14">
            <v>169502</v>
          </cell>
          <cell r="Z14">
            <v>174088</v>
          </cell>
          <cell r="AA14">
            <v>257666</v>
          </cell>
        </row>
        <row r="15">
          <cell r="A15">
            <v>1011303322</v>
          </cell>
          <cell r="B15" t="str">
            <v>GIONGO</v>
          </cell>
          <cell r="C15" t="str">
            <v>Luis</v>
          </cell>
          <cell r="D15" t="str">
            <v>Supervisor Principal</v>
          </cell>
          <cell r="E15">
            <v>55</v>
          </cell>
          <cell r="F15">
            <v>5538</v>
          </cell>
          <cell r="G15">
            <v>0</v>
          </cell>
          <cell r="H15">
            <v>0</v>
          </cell>
          <cell r="I15">
            <v>0</v>
          </cell>
          <cell r="J15">
            <v>71994</v>
          </cell>
          <cell r="K15">
            <v>53594</v>
          </cell>
          <cell r="L15">
            <v>0</v>
          </cell>
          <cell r="M15">
            <v>53594</v>
          </cell>
          <cell r="N15" t="str">
            <v>Venezuela - El Tigre</v>
          </cell>
          <cell r="O15">
            <v>0.15</v>
          </cell>
          <cell r="P15">
            <v>10799</v>
          </cell>
          <cell r="Q15">
            <v>0</v>
          </cell>
          <cell r="R15">
            <v>0.15</v>
          </cell>
          <cell r="S15">
            <v>10799</v>
          </cell>
          <cell r="T15">
            <v>0</v>
          </cell>
          <cell r="U15">
            <v>65698</v>
          </cell>
          <cell r="V15">
            <v>5727</v>
          </cell>
          <cell r="W15">
            <v>0</v>
          </cell>
          <cell r="X15">
            <v>93023</v>
          </cell>
          <cell r="Y15">
            <v>140579</v>
          </cell>
          <cell r="Z15">
            <v>146617</v>
          </cell>
          <cell r="AA15">
            <v>212573</v>
          </cell>
        </row>
        <row r="16">
          <cell r="A16">
            <v>1007687952</v>
          </cell>
          <cell r="B16" t="str">
            <v>GAREIS</v>
          </cell>
          <cell r="C16" t="str">
            <v>Juan Eduardo</v>
          </cell>
          <cell r="D16" t="str">
            <v>Spervisor Principal</v>
          </cell>
          <cell r="E16">
            <v>55</v>
          </cell>
          <cell r="F16">
            <v>5538</v>
          </cell>
          <cell r="G16">
            <v>0</v>
          </cell>
          <cell r="H16">
            <v>0</v>
          </cell>
          <cell r="I16">
            <v>0</v>
          </cell>
          <cell r="J16">
            <v>71994</v>
          </cell>
          <cell r="K16">
            <v>54650</v>
          </cell>
          <cell r="L16">
            <v>0</v>
          </cell>
          <cell r="M16">
            <v>54650</v>
          </cell>
          <cell r="N16" t="str">
            <v>Venezuela - El Tigre</v>
          </cell>
          <cell r="O16">
            <v>0.15</v>
          </cell>
          <cell r="P16">
            <v>10799</v>
          </cell>
          <cell r="Q16">
            <v>0</v>
          </cell>
          <cell r="R16">
            <v>0.15</v>
          </cell>
          <cell r="S16">
            <v>10799</v>
          </cell>
          <cell r="T16">
            <v>0</v>
          </cell>
          <cell r="U16">
            <v>77124</v>
          </cell>
          <cell r="V16">
            <v>5027</v>
          </cell>
          <cell r="W16">
            <v>0</v>
          </cell>
          <cell r="X16">
            <v>103749</v>
          </cell>
          <cell r="Y16">
            <v>160318</v>
          </cell>
          <cell r="Z16">
            <v>158399</v>
          </cell>
          <cell r="AA16">
            <v>232312</v>
          </cell>
        </row>
        <row r="17">
          <cell r="A17">
            <v>1007602217</v>
          </cell>
          <cell r="B17" t="str">
            <v>BAUZA</v>
          </cell>
          <cell r="C17" t="str">
            <v>Carlos</v>
          </cell>
          <cell r="D17" t="str">
            <v>Spervisor Principal</v>
          </cell>
          <cell r="E17">
            <v>55</v>
          </cell>
          <cell r="F17">
            <v>4800</v>
          </cell>
          <cell r="G17">
            <v>576</v>
          </cell>
          <cell r="H17">
            <v>2</v>
          </cell>
          <cell r="I17">
            <v>10752</v>
          </cell>
          <cell r="J17">
            <v>80640</v>
          </cell>
          <cell r="K17">
            <v>52817</v>
          </cell>
          <cell r="L17">
            <v>7285</v>
          </cell>
          <cell r="M17">
            <v>60102</v>
          </cell>
          <cell r="N17" t="str">
            <v>Venezuela - El Tigre</v>
          </cell>
          <cell r="O17">
            <v>0.15</v>
          </cell>
          <cell r="P17">
            <v>10483</v>
          </cell>
          <cell r="Q17">
            <v>1613</v>
          </cell>
          <cell r="R17">
            <v>0.15</v>
          </cell>
          <cell r="S17">
            <v>10483</v>
          </cell>
          <cell r="T17">
            <v>0</v>
          </cell>
          <cell r="U17">
            <v>78734</v>
          </cell>
          <cell r="V17">
            <v>0</v>
          </cell>
          <cell r="W17">
            <v>0</v>
          </cell>
          <cell r="X17">
            <v>101313</v>
          </cell>
          <cell r="Y17">
            <v>156366</v>
          </cell>
          <cell r="Z17">
            <v>161415</v>
          </cell>
          <cell r="AA17">
            <v>237006</v>
          </cell>
        </row>
        <row r="18">
          <cell r="A18">
            <v>1014781064</v>
          </cell>
          <cell r="B18" t="str">
            <v>ROLANDO</v>
          </cell>
          <cell r="C18" t="str">
            <v>Roberto</v>
          </cell>
          <cell r="D18" t="str">
            <v>Asist. Producción</v>
          </cell>
          <cell r="E18">
            <v>56</v>
          </cell>
          <cell r="F18">
            <v>4002</v>
          </cell>
          <cell r="G18">
            <v>0</v>
          </cell>
          <cell r="H18">
            <v>0</v>
          </cell>
          <cell r="I18">
            <v>0</v>
          </cell>
          <cell r="J18">
            <v>52026</v>
          </cell>
          <cell r="K18">
            <v>40349</v>
          </cell>
          <cell r="L18">
            <v>0</v>
          </cell>
          <cell r="M18">
            <v>40349</v>
          </cell>
          <cell r="N18" t="str">
            <v>Venezuela - El Tigre</v>
          </cell>
          <cell r="O18">
            <v>0.15</v>
          </cell>
          <cell r="P18">
            <v>7804</v>
          </cell>
          <cell r="Q18">
            <v>0</v>
          </cell>
          <cell r="R18">
            <v>0.15</v>
          </cell>
          <cell r="S18">
            <v>7804</v>
          </cell>
          <cell r="T18">
            <v>0</v>
          </cell>
          <cell r="U18">
            <v>56270</v>
          </cell>
          <cell r="V18">
            <v>4779</v>
          </cell>
          <cell r="W18">
            <v>0</v>
          </cell>
          <cell r="X18">
            <v>76657</v>
          </cell>
          <cell r="Y18">
            <v>114168</v>
          </cell>
          <cell r="Z18">
            <v>117006</v>
          </cell>
          <cell r="AA18">
            <v>166194</v>
          </cell>
        </row>
        <row r="19">
          <cell r="A19">
            <v>300</v>
          </cell>
          <cell r="B19" t="str">
            <v>GONZALEZ1</v>
          </cell>
          <cell r="C19" t="str">
            <v>Marcelo A.</v>
          </cell>
          <cell r="D19">
            <v>0</v>
          </cell>
          <cell r="E19">
            <v>64</v>
          </cell>
          <cell r="F19">
            <v>4270</v>
          </cell>
          <cell r="G19">
            <v>3000</v>
          </cell>
          <cell r="H19">
            <v>2</v>
          </cell>
          <cell r="I19">
            <v>8540</v>
          </cell>
          <cell r="J19">
            <v>103050</v>
          </cell>
          <cell r="K19">
            <v>70624</v>
          </cell>
          <cell r="L19">
            <v>5012</v>
          </cell>
          <cell r="M19">
            <v>75636</v>
          </cell>
          <cell r="N19" t="str">
            <v>Brasil . Rio de Janeiro</v>
          </cell>
          <cell r="O19">
            <v>0.15</v>
          </cell>
          <cell r="P19">
            <v>14177</v>
          </cell>
          <cell r="Q19">
            <v>1281</v>
          </cell>
          <cell r="R19">
            <v>0.1</v>
          </cell>
          <cell r="S19">
            <v>9451</v>
          </cell>
          <cell r="T19">
            <v>0</v>
          </cell>
          <cell r="U19">
            <v>42412</v>
          </cell>
          <cell r="V19">
            <v>0</v>
          </cell>
          <cell r="W19">
            <v>0</v>
          </cell>
          <cell r="X19">
            <v>67321</v>
          </cell>
          <cell r="Y19">
            <v>103069</v>
          </cell>
          <cell r="Z19">
            <v>142957</v>
          </cell>
          <cell r="AA19">
            <v>206119</v>
          </cell>
        </row>
        <row r="20">
          <cell r="A20">
            <v>1012942976</v>
          </cell>
          <cell r="B20" t="str">
            <v>GOMEZ</v>
          </cell>
          <cell r="C20" t="str">
            <v>Marcelo Gerardo</v>
          </cell>
          <cell r="D20" t="str">
            <v>Gte.Operaciones</v>
          </cell>
          <cell r="E20">
            <v>62</v>
          </cell>
          <cell r="F20">
            <v>15000</v>
          </cell>
          <cell r="G20">
            <v>0</v>
          </cell>
          <cell r="H20">
            <v>5</v>
          </cell>
          <cell r="I20">
            <v>75000</v>
          </cell>
          <cell r="J20">
            <v>270000</v>
          </cell>
          <cell r="K20">
            <v>135730</v>
          </cell>
          <cell r="L20">
            <v>46375</v>
          </cell>
          <cell r="M20">
            <v>182105</v>
          </cell>
          <cell r="N20" t="str">
            <v>Venezuela - Caracas</v>
          </cell>
          <cell r="O20">
            <v>0.15</v>
          </cell>
          <cell r="P20">
            <v>29250</v>
          </cell>
          <cell r="Q20">
            <v>11250</v>
          </cell>
          <cell r="R20">
            <v>0.05</v>
          </cell>
          <cell r="S20">
            <v>9750</v>
          </cell>
          <cell r="T20">
            <v>0</v>
          </cell>
          <cell r="U20">
            <v>245124</v>
          </cell>
          <cell r="V20">
            <v>0</v>
          </cell>
          <cell r="W20">
            <v>0</v>
          </cell>
          <cell r="X20">
            <v>295374</v>
          </cell>
          <cell r="Y20">
            <v>454422</v>
          </cell>
          <cell r="Z20">
            <v>477479</v>
          </cell>
          <cell r="AA20">
            <v>724422</v>
          </cell>
        </row>
        <row r="21">
          <cell r="A21">
            <v>1011413232</v>
          </cell>
          <cell r="B21" t="str">
            <v>NAVARRO</v>
          </cell>
          <cell r="C21" t="str">
            <v>Jorge Rafael</v>
          </cell>
          <cell r="D21" t="str">
            <v>Gte. De Ingenieria</v>
          </cell>
          <cell r="E21">
            <v>61</v>
          </cell>
          <cell r="F21">
            <v>14400</v>
          </cell>
          <cell r="G21">
            <v>0</v>
          </cell>
          <cell r="H21">
            <v>5</v>
          </cell>
          <cell r="I21">
            <v>72000</v>
          </cell>
          <cell r="J21">
            <v>259200</v>
          </cell>
          <cell r="K21">
            <v>130874</v>
          </cell>
          <cell r="L21">
            <v>44211</v>
          </cell>
          <cell r="M21">
            <v>175085</v>
          </cell>
          <cell r="N21" t="str">
            <v>Venezuela - Caracas</v>
          </cell>
          <cell r="O21">
            <v>0.15</v>
          </cell>
          <cell r="P21">
            <v>28080</v>
          </cell>
          <cell r="Q21">
            <v>10800</v>
          </cell>
          <cell r="R21">
            <v>0.05</v>
          </cell>
          <cell r="S21">
            <v>9360</v>
          </cell>
          <cell r="T21">
            <v>0</v>
          </cell>
          <cell r="U21">
            <v>264552</v>
          </cell>
          <cell r="V21">
            <v>9926</v>
          </cell>
          <cell r="W21">
            <v>0</v>
          </cell>
          <cell r="X21">
            <v>322718</v>
          </cell>
          <cell r="Y21">
            <v>496490</v>
          </cell>
          <cell r="Z21">
            <v>497803</v>
          </cell>
          <cell r="AA21">
            <v>755690</v>
          </cell>
        </row>
        <row r="22">
          <cell r="A22">
            <v>1012089758</v>
          </cell>
          <cell r="B22" t="str">
            <v>SATO</v>
          </cell>
          <cell r="C22" t="str">
            <v>Javier</v>
          </cell>
          <cell r="D22">
            <v>0</v>
          </cell>
          <cell r="E22">
            <v>0</v>
          </cell>
          <cell r="F22">
            <v>17800</v>
          </cell>
          <cell r="G22">
            <v>0</v>
          </cell>
          <cell r="H22">
            <v>4</v>
          </cell>
          <cell r="I22">
            <v>71200</v>
          </cell>
          <cell r="J22">
            <v>302600</v>
          </cell>
          <cell r="K22">
            <v>157771</v>
          </cell>
          <cell r="L22">
            <v>45524</v>
          </cell>
          <cell r="M22">
            <v>203295</v>
          </cell>
          <cell r="N22" t="str">
            <v>Brasil . Rio de Janeiro</v>
          </cell>
          <cell r="O22">
            <v>0.15</v>
          </cell>
          <cell r="P22">
            <v>34710</v>
          </cell>
          <cell r="Q22">
            <v>10680</v>
          </cell>
          <cell r="R22">
            <v>0.1</v>
          </cell>
          <cell r="S22">
            <v>23140</v>
          </cell>
          <cell r="T22">
            <v>0</v>
          </cell>
          <cell r="U22">
            <v>56534</v>
          </cell>
          <cell r="V22">
            <v>0</v>
          </cell>
          <cell r="W22">
            <v>0</v>
          </cell>
          <cell r="X22">
            <v>125064</v>
          </cell>
          <cell r="Y22">
            <v>192406</v>
          </cell>
          <cell r="Z22">
            <v>328359</v>
          </cell>
          <cell r="AA22">
            <v>495006</v>
          </cell>
        </row>
        <row r="23">
          <cell r="A23">
            <v>1008318885</v>
          </cell>
          <cell r="B23" t="str">
            <v>AMOROSO</v>
          </cell>
          <cell r="C23" t="str">
            <v>Juan Carlos</v>
          </cell>
          <cell r="D23" t="str">
            <v>Gte. Areas de Produc</v>
          </cell>
          <cell r="E23">
            <v>61</v>
          </cell>
          <cell r="F23">
            <v>17000</v>
          </cell>
          <cell r="G23">
            <v>0</v>
          </cell>
          <cell r="H23">
            <v>5</v>
          </cell>
          <cell r="I23">
            <v>85000</v>
          </cell>
          <cell r="J23">
            <v>306000</v>
          </cell>
          <cell r="K23">
            <v>151154</v>
          </cell>
          <cell r="L23">
            <v>54351</v>
          </cell>
          <cell r="M23">
            <v>205505</v>
          </cell>
          <cell r="N23" t="str">
            <v>México - Reynosa</v>
          </cell>
          <cell r="O23">
            <v>0.15</v>
          </cell>
          <cell r="P23">
            <v>33150</v>
          </cell>
          <cell r="Q23">
            <v>12750</v>
          </cell>
          <cell r="R23">
            <v>0.15</v>
          </cell>
          <cell r="S23">
            <v>33150</v>
          </cell>
          <cell r="T23">
            <v>0</v>
          </cell>
          <cell r="U23">
            <v>141869</v>
          </cell>
          <cell r="V23">
            <v>0</v>
          </cell>
          <cell r="W23">
            <v>0</v>
          </cell>
          <cell r="X23">
            <v>220919</v>
          </cell>
          <cell r="Y23">
            <v>339876</v>
          </cell>
          <cell r="Z23">
            <v>426424</v>
          </cell>
          <cell r="AA23">
            <v>645876</v>
          </cell>
        </row>
        <row r="24">
          <cell r="A24">
            <v>1012057492</v>
          </cell>
          <cell r="B24" t="str">
            <v>CORFIELD</v>
          </cell>
          <cell r="C24" t="str">
            <v>Ricardo J.</v>
          </cell>
          <cell r="D24" t="str">
            <v>Jefe Produccion SR.</v>
          </cell>
          <cell r="E24">
            <v>58</v>
          </cell>
          <cell r="F24">
            <v>10395</v>
          </cell>
          <cell r="G24">
            <v>0</v>
          </cell>
          <cell r="H24">
            <v>4.09</v>
          </cell>
          <cell r="I24">
            <v>42481</v>
          </cell>
          <cell r="J24">
            <v>177616</v>
          </cell>
          <cell r="K24">
            <v>97339</v>
          </cell>
          <cell r="L24">
            <v>26556</v>
          </cell>
          <cell r="M24">
            <v>123895</v>
          </cell>
          <cell r="N24" t="str">
            <v>Venezuela - El Tigre</v>
          </cell>
          <cell r="O24">
            <v>0.15</v>
          </cell>
          <cell r="P24">
            <v>20270</v>
          </cell>
          <cell r="Q24">
            <v>6372</v>
          </cell>
          <cell r="R24">
            <v>0.15</v>
          </cell>
          <cell r="S24">
            <v>20270</v>
          </cell>
          <cell r="T24">
            <v>0</v>
          </cell>
          <cell r="U24">
            <v>35329</v>
          </cell>
          <cell r="V24">
            <v>9241</v>
          </cell>
          <cell r="W24">
            <v>0</v>
          </cell>
          <cell r="X24">
            <v>91482</v>
          </cell>
          <cell r="Y24">
            <v>143572</v>
          </cell>
          <cell r="Z24">
            <v>215377</v>
          </cell>
          <cell r="AA24">
            <v>321188</v>
          </cell>
        </row>
        <row r="25">
          <cell r="A25">
            <v>1017616061</v>
          </cell>
          <cell r="B25" t="str">
            <v>GOMEZ</v>
          </cell>
          <cell r="C25" t="str">
            <v>Pablo</v>
          </cell>
          <cell r="D25">
            <v>0</v>
          </cell>
          <cell r="E25">
            <v>0</v>
          </cell>
          <cell r="F25">
            <v>7370</v>
          </cell>
          <cell r="G25">
            <v>0</v>
          </cell>
          <cell r="H25">
            <v>3</v>
          </cell>
          <cell r="I25">
            <v>22110</v>
          </cell>
          <cell r="J25">
            <v>117920</v>
          </cell>
          <cell r="K25">
            <v>71380</v>
          </cell>
          <cell r="L25">
            <v>14713</v>
          </cell>
          <cell r="M25">
            <v>86093</v>
          </cell>
          <cell r="N25" t="str">
            <v>México - Reynosa</v>
          </cell>
          <cell r="O25">
            <v>0.15</v>
          </cell>
          <cell r="P25">
            <v>14372</v>
          </cell>
          <cell r="Q25">
            <v>3317</v>
          </cell>
          <cell r="R25">
            <v>0.15</v>
          </cell>
          <cell r="S25">
            <v>14372</v>
          </cell>
          <cell r="T25">
            <v>0</v>
          </cell>
          <cell r="U25">
            <v>54366</v>
          </cell>
          <cell r="V25">
            <v>0</v>
          </cell>
          <cell r="W25">
            <v>0</v>
          </cell>
          <cell r="X25">
            <v>86427</v>
          </cell>
          <cell r="Y25">
            <v>137334</v>
          </cell>
          <cell r="Z25">
            <v>172520</v>
          </cell>
          <cell r="AA25">
            <v>255254</v>
          </cell>
        </row>
        <row r="26">
          <cell r="A26">
            <v>1016509195</v>
          </cell>
          <cell r="B26" t="str">
            <v>CIFUENTES</v>
          </cell>
          <cell r="C26" t="str">
            <v>Gabriel</v>
          </cell>
          <cell r="D26" t="str">
            <v>Gte. Producción</v>
          </cell>
          <cell r="E26">
            <v>59</v>
          </cell>
          <cell r="F26">
            <v>11000</v>
          </cell>
          <cell r="G26">
            <v>0</v>
          </cell>
          <cell r="H26">
            <v>4</v>
          </cell>
          <cell r="I26">
            <v>44000</v>
          </cell>
          <cell r="J26">
            <v>187000</v>
          </cell>
          <cell r="K26">
            <v>101930</v>
          </cell>
          <cell r="L26">
            <v>28600</v>
          </cell>
          <cell r="M26">
            <v>130530</v>
          </cell>
          <cell r="N26" t="str">
            <v>Venezuela - Caracas</v>
          </cell>
          <cell r="O26">
            <v>0.15</v>
          </cell>
          <cell r="P26">
            <v>21450</v>
          </cell>
          <cell r="Q26">
            <v>6600</v>
          </cell>
          <cell r="R26">
            <v>0.05</v>
          </cell>
          <cell r="S26">
            <v>7150</v>
          </cell>
          <cell r="T26">
            <v>0</v>
          </cell>
          <cell r="U26">
            <v>167260</v>
          </cell>
          <cell r="V26">
            <v>0</v>
          </cell>
          <cell r="W26">
            <v>0</v>
          </cell>
          <cell r="X26">
            <v>202460</v>
          </cell>
          <cell r="Y26">
            <v>315131</v>
          </cell>
          <cell r="Z26">
            <v>332990</v>
          </cell>
          <cell r="AA26">
            <v>502131</v>
          </cell>
        </row>
        <row r="27">
          <cell r="A27">
            <v>266</v>
          </cell>
          <cell r="B27" t="str">
            <v>DALLASTA</v>
          </cell>
          <cell r="C27" t="str">
            <v>Alejandro</v>
          </cell>
          <cell r="D27">
            <v>0</v>
          </cell>
          <cell r="E27">
            <v>59</v>
          </cell>
          <cell r="F27">
            <v>7700</v>
          </cell>
          <cell r="G27">
            <v>2800</v>
          </cell>
          <cell r="H27">
            <v>4</v>
          </cell>
          <cell r="I27">
            <v>42000</v>
          </cell>
          <cell r="J27">
            <v>178500</v>
          </cell>
          <cell r="K27">
            <v>99546</v>
          </cell>
          <cell r="L27">
            <v>25780</v>
          </cell>
          <cell r="M27">
            <v>125326</v>
          </cell>
          <cell r="N27" t="str">
            <v>Brasil . Rio de Janeiro</v>
          </cell>
          <cell r="O27">
            <v>0.15</v>
          </cell>
          <cell r="P27">
            <v>20475</v>
          </cell>
          <cell r="Q27">
            <v>6300</v>
          </cell>
          <cell r="R27">
            <v>0.1</v>
          </cell>
          <cell r="S27">
            <v>13650</v>
          </cell>
          <cell r="T27">
            <v>0</v>
          </cell>
          <cell r="U27">
            <v>55227</v>
          </cell>
          <cell r="V27">
            <v>0</v>
          </cell>
          <cell r="W27">
            <v>0</v>
          </cell>
          <cell r="X27">
            <v>95652</v>
          </cell>
          <cell r="Y27">
            <v>151305</v>
          </cell>
          <cell r="Z27">
            <v>220978</v>
          </cell>
          <cell r="AA27">
            <v>329805</v>
          </cell>
        </row>
        <row r="28">
          <cell r="A28">
            <v>300</v>
          </cell>
          <cell r="B28" t="str">
            <v>GONZALEZ1</v>
          </cell>
          <cell r="C28" t="str">
            <v>Marcelo A.</v>
          </cell>
          <cell r="D28">
            <v>0</v>
          </cell>
          <cell r="E28">
            <v>64</v>
          </cell>
          <cell r="F28">
            <v>4270</v>
          </cell>
          <cell r="G28">
            <v>3000</v>
          </cell>
          <cell r="H28">
            <v>2</v>
          </cell>
          <cell r="I28">
            <v>8540</v>
          </cell>
          <cell r="J28">
            <v>103050</v>
          </cell>
          <cell r="K28">
            <v>70624</v>
          </cell>
          <cell r="L28">
            <v>5012</v>
          </cell>
          <cell r="M28">
            <v>75636</v>
          </cell>
          <cell r="N28" t="str">
            <v>Brasil . Rio de Janeiro</v>
          </cell>
          <cell r="O28">
            <v>0.15</v>
          </cell>
          <cell r="P28">
            <v>14177</v>
          </cell>
          <cell r="Q28">
            <v>1281</v>
          </cell>
          <cell r="R28">
            <v>0.1</v>
          </cell>
          <cell r="S28">
            <v>9451</v>
          </cell>
          <cell r="T28">
            <v>0</v>
          </cell>
          <cell r="U28">
            <v>42412</v>
          </cell>
          <cell r="V28">
            <v>0</v>
          </cell>
          <cell r="W28">
            <v>0</v>
          </cell>
          <cell r="X28">
            <v>67321</v>
          </cell>
          <cell r="Y28">
            <v>103069</v>
          </cell>
          <cell r="Z28">
            <v>142957</v>
          </cell>
          <cell r="AA28">
            <v>206119</v>
          </cell>
        </row>
        <row r="29">
          <cell r="A29">
            <v>1008311034</v>
          </cell>
          <cell r="B29" t="str">
            <v>IANNACI</v>
          </cell>
          <cell r="C29" t="str">
            <v>Nestor</v>
          </cell>
          <cell r="D29" t="str">
            <v>Gte. Comp. Y Contr.</v>
          </cell>
          <cell r="E29">
            <v>58</v>
          </cell>
          <cell r="F29">
            <v>7465.2</v>
          </cell>
          <cell r="G29">
            <v>0</v>
          </cell>
          <cell r="H29">
            <v>2</v>
          </cell>
          <cell r="I29">
            <v>14930.4</v>
          </cell>
          <cell r="J29">
            <v>111978</v>
          </cell>
          <cell r="K29">
            <v>72091</v>
          </cell>
          <cell r="L29">
            <v>9744</v>
          </cell>
          <cell r="M29">
            <v>81835</v>
          </cell>
          <cell r="N29" t="str">
            <v>Venezuela - Caracas</v>
          </cell>
          <cell r="O29">
            <v>0.15</v>
          </cell>
          <cell r="P29">
            <v>14557</v>
          </cell>
          <cell r="Q29">
            <v>2240</v>
          </cell>
          <cell r="R29">
            <v>0.05</v>
          </cell>
          <cell r="S29">
            <v>4852</v>
          </cell>
          <cell r="T29">
            <v>0</v>
          </cell>
          <cell r="U29">
            <v>125042</v>
          </cell>
          <cell r="V29">
            <v>15171</v>
          </cell>
          <cell r="W29">
            <v>0</v>
          </cell>
          <cell r="X29">
            <v>161862</v>
          </cell>
          <cell r="Y29">
            <v>252779</v>
          </cell>
          <cell r="Z29">
            <v>243697</v>
          </cell>
          <cell r="AA29">
            <v>364757</v>
          </cell>
        </row>
        <row r="30">
          <cell r="A30">
            <v>100</v>
          </cell>
          <cell r="B30" t="str">
            <v>MOUNTAFIAN</v>
          </cell>
          <cell r="C30" t="str">
            <v>Alejandro</v>
          </cell>
          <cell r="D30" t="str">
            <v>Gerente de Contraloría</v>
          </cell>
          <cell r="E30">
            <v>59</v>
          </cell>
          <cell r="F30">
            <v>6740</v>
          </cell>
          <cell r="G30">
            <v>0</v>
          </cell>
          <cell r="H30">
            <v>1</v>
          </cell>
          <cell r="I30">
            <v>6740</v>
          </cell>
          <cell r="J30">
            <v>94360</v>
          </cell>
          <cell r="K30">
            <v>65401</v>
          </cell>
          <cell r="L30">
            <v>4920</v>
          </cell>
          <cell r="M30">
            <v>70321</v>
          </cell>
          <cell r="N30" t="str">
            <v>Brasil . Rio de Janeiro</v>
          </cell>
          <cell r="O30">
            <v>0.15</v>
          </cell>
          <cell r="P30">
            <v>13143</v>
          </cell>
          <cell r="Q30">
            <v>1011</v>
          </cell>
          <cell r="R30">
            <v>0.1</v>
          </cell>
          <cell r="S30">
            <v>8762</v>
          </cell>
          <cell r="T30">
            <v>0</v>
          </cell>
          <cell r="U30">
            <v>32956</v>
          </cell>
          <cell r="V30">
            <v>0</v>
          </cell>
          <cell r="W30">
            <v>0</v>
          </cell>
          <cell r="X30">
            <v>55872</v>
          </cell>
          <cell r="Y30">
            <v>86133</v>
          </cell>
          <cell r="Z30">
            <v>126193</v>
          </cell>
          <cell r="AA30">
            <v>180493</v>
          </cell>
        </row>
        <row r="31">
          <cell r="A31">
            <v>1010189991</v>
          </cell>
          <cell r="B31" t="str">
            <v>ORTULAN</v>
          </cell>
          <cell r="C31" t="str">
            <v>Jorge Carlos</v>
          </cell>
          <cell r="D31" t="str">
            <v>Jefe de Producción</v>
          </cell>
          <cell r="E31">
            <v>57</v>
          </cell>
          <cell r="F31">
            <v>7140</v>
          </cell>
          <cell r="G31">
            <v>0</v>
          </cell>
          <cell r="H31">
            <v>3</v>
          </cell>
          <cell r="I31">
            <v>21420</v>
          </cell>
          <cell r="J31">
            <v>114240</v>
          </cell>
          <cell r="K31">
            <v>69390</v>
          </cell>
          <cell r="L31">
            <v>14322</v>
          </cell>
          <cell r="M31">
            <v>83712</v>
          </cell>
          <cell r="N31" t="str">
            <v>Venezuela - Caracas</v>
          </cell>
          <cell r="O31">
            <v>0.15</v>
          </cell>
          <cell r="P31">
            <v>13923</v>
          </cell>
          <cell r="Q31">
            <v>3213</v>
          </cell>
          <cell r="R31">
            <v>0.05</v>
          </cell>
          <cell r="S31">
            <v>4641</v>
          </cell>
          <cell r="T31">
            <v>0</v>
          </cell>
          <cell r="U31">
            <v>141892</v>
          </cell>
          <cell r="V31">
            <v>7308</v>
          </cell>
          <cell r="W31">
            <v>0</v>
          </cell>
          <cell r="X31">
            <v>170977</v>
          </cell>
          <cell r="Y31">
            <v>267428</v>
          </cell>
          <cell r="Z31">
            <v>254689</v>
          </cell>
          <cell r="AA31">
            <v>381668</v>
          </cell>
        </row>
        <row r="32">
          <cell r="A32">
            <v>1014471318</v>
          </cell>
          <cell r="B32" t="str">
            <v>MAFFONI</v>
          </cell>
          <cell r="C32" t="str">
            <v>Antonio</v>
          </cell>
          <cell r="D32" t="str">
            <v>Gte. Reservorio</v>
          </cell>
          <cell r="E32">
            <v>58</v>
          </cell>
          <cell r="F32">
            <v>6720</v>
          </cell>
          <cell r="G32">
            <v>0</v>
          </cell>
          <cell r="H32">
            <v>3</v>
          </cell>
          <cell r="I32">
            <v>20160</v>
          </cell>
          <cell r="J32">
            <v>107520</v>
          </cell>
          <cell r="K32">
            <v>65211</v>
          </cell>
          <cell r="L32">
            <v>13551</v>
          </cell>
          <cell r="M32">
            <v>78762</v>
          </cell>
          <cell r="N32" t="str">
            <v>Venezuela - Caracas</v>
          </cell>
          <cell r="O32">
            <v>0.15</v>
          </cell>
          <cell r="P32">
            <v>13104</v>
          </cell>
          <cell r="Q32">
            <v>3024</v>
          </cell>
          <cell r="R32">
            <v>0.05</v>
          </cell>
          <cell r="S32">
            <v>4368</v>
          </cell>
          <cell r="T32">
            <v>0</v>
          </cell>
          <cell r="U32">
            <v>128995</v>
          </cell>
          <cell r="V32">
            <v>0</v>
          </cell>
          <cell r="W32">
            <v>0</v>
          </cell>
          <cell r="X32">
            <v>149491</v>
          </cell>
          <cell r="Y32">
            <v>233477</v>
          </cell>
          <cell r="Z32">
            <v>228253</v>
          </cell>
          <cell r="AA32">
            <v>340997</v>
          </cell>
        </row>
        <row r="33">
          <cell r="A33">
            <v>1012591991</v>
          </cell>
          <cell r="B33" t="str">
            <v>DIODATTI</v>
          </cell>
          <cell r="C33" t="str">
            <v>Horacio</v>
          </cell>
          <cell r="D33" t="str">
            <v>Gete. Abastecimiento</v>
          </cell>
          <cell r="E33">
            <v>59</v>
          </cell>
          <cell r="F33">
            <v>6720</v>
          </cell>
          <cell r="G33">
            <v>0</v>
          </cell>
          <cell r="H33">
            <v>3</v>
          </cell>
          <cell r="I33">
            <v>20160</v>
          </cell>
          <cell r="J33">
            <v>107520</v>
          </cell>
          <cell r="K33">
            <v>65769</v>
          </cell>
          <cell r="L33">
            <v>13406</v>
          </cell>
          <cell r="M33">
            <v>79175</v>
          </cell>
          <cell r="N33" t="str">
            <v>Venezuela - Caracas</v>
          </cell>
          <cell r="O33">
            <v>0.15</v>
          </cell>
          <cell r="P33">
            <v>13104</v>
          </cell>
          <cell r="Q33">
            <v>3024</v>
          </cell>
          <cell r="R33">
            <v>0.05</v>
          </cell>
          <cell r="S33">
            <v>4368</v>
          </cell>
          <cell r="T33">
            <v>0</v>
          </cell>
          <cell r="U33">
            <v>143380</v>
          </cell>
          <cell r="V33">
            <v>0</v>
          </cell>
          <cell r="W33">
            <v>0</v>
          </cell>
          <cell r="X33">
            <v>163876</v>
          </cell>
          <cell r="Y33">
            <v>256243</v>
          </cell>
          <cell r="Z33">
            <v>243051</v>
          </cell>
          <cell r="AA33">
            <v>363763</v>
          </cell>
        </row>
        <row r="34">
          <cell r="A34">
            <v>15</v>
          </cell>
          <cell r="B34" t="str">
            <v>EJEMPLO5</v>
          </cell>
          <cell r="C34">
            <v>0</v>
          </cell>
          <cell r="D34">
            <v>0</v>
          </cell>
          <cell r="E34">
            <v>59</v>
          </cell>
          <cell r="F34">
            <v>9118</v>
          </cell>
          <cell r="G34">
            <v>0</v>
          </cell>
          <cell r="H34">
            <v>4</v>
          </cell>
          <cell r="I34">
            <v>36472</v>
          </cell>
          <cell r="J34">
            <v>155006</v>
          </cell>
          <cell r="K34">
            <v>86517</v>
          </cell>
          <cell r="L34">
            <v>23110</v>
          </cell>
          <cell r="M34">
            <v>109627</v>
          </cell>
          <cell r="N34" t="str">
            <v>México - Reynosa</v>
          </cell>
          <cell r="O34">
            <v>0.15</v>
          </cell>
          <cell r="P34">
            <v>17780</v>
          </cell>
          <cell r="Q34">
            <v>5471</v>
          </cell>
          <cell r="R34">
            <v>0.15</v>
          </cell>
          <cell r="S34">
            <v>17780</v>
          </cell>
          <cell r="T34">
            <v>0</v>
          </cell>
          <cell r="U34">
            <v>97213</v>
          </cell>
          <cell r="V34">
            <v>0</v>
          </cell>
          <cell r="W34">
            <v>0</v>
          </cell>
          <cell r="X34">
            <v>138244</v>
          </cell>
          <cell r="Y34">
            <v>216173</v>
          </cell>
          <cell r="Z34">
            <v>247871</v>
          </cell>
          <cell r="AA34">
            <v>371179</v>
          </cell>
        </row>
        <row r="35">
          <cell r="A35">
            <v>1013727062</v>
          </cell>
          <cell r="B35" t="str">
            <v>ARGUELLO</v>
          </cell>
          <cell r="C35" t="str">
            <v>Jorge</v>
          </cell>
          <cell r="D35" t="str">
            <v>Profesional Principal</v>
          </cell>
          <cell r="E35">
            <v>57</v>
          </cell>
          <cell r="F35">
            <v>5476.8</v>
          </cell>
          <cell r="G35">
            <v>0</v>
          </cell>
          <cell r="H35">
            <v>2.67</v>
          </cell>
          <cell r="I35">
            <v>14628</v>
          </cell>
          <cell r="J35">
            <v>85826</v>
          </cell>
          <cell r="K35">
            <v>54037</v>
          </cell>
          <cell r="L35">
            <v>10223</v>
          </cell>
          <cell r="M35">
            <v>64260</v>
          </cell>
          <cell r="N35" t="str">
            <v>Venezuela - Caracas</v>
          </cell>
          <cell r="O35">
            <v>0.15</v>
          </cell>
          <cell r="P35">
            <v>10680</v>
          </cell>
          <cell r="Q35">
            <v>2194</v>
          </cell>
          <cell r="R35">
            <v>0.05</v>
          </cell>
          <cell r="S35">
            <v>3560</v>
          </cell>
          <cell r="T35">
            <v>0</v>
          </cell>
          <cell r="U35">
            <v>117464</v>
          </cell>
          <cell r="V35">
            <v>0</v>
          </cell>
          <cell r="W35">
            <v>0</v>
          </cell>
          <cell r="X35">
            <v>133898</v>
          </cell>
          <cell r="Y35">
            <v>208871</v>
          </cell>
          <cell r="Z35">
            <v>198158</v>
          </cell>
          <cell r="AA35">
            <v>294697</v>
          </cell>
        </row>
        <row r="36">
          <cell r="A36">
            <v>1013259141</v>
          </cell>
          <cell r="B36" t="str">
            <v>MOLINA</v>
          </cell>
          <cell r="C36" t="str">
            <v>Alfredo</v>
          </cell>
          <cell r="D36" t="str">
            <v>Profesional Principal</v>
          </cell>
          <cell r="E36">
            <v>57</v>
          </cell>
          <cell r="F36">
            <v>5094</v>
          </cell>
          <cell r="G36">
            <v>2211.6</v>
          </cell>
          <cell r="H36">
            <v>0</v>
          </cell>
          <cell r="I36">
            <v>0</v>
          </cell>
          <cell r="J36">
            <v>94973</v>
          </cell>
          <cell r="K36">
            <v>70962</v>
          </cell>
          <cell r="L36">
            <v>0</v>
          </cell>
          <cell r="M36">
            <v>70962</v>
          </cell>
          <cell r="N36" t="str">
            <v>Venezuela - Caracas</v>
          </cell>
          <cell r="O36">
            <v>0.15</v>
          </cell>
          <cell r="P36">
            <v>14246</v>
          </cell>
          <cell r="Q36">
            <v>0</v>
          </cell>
          <cell r="R36">
            <v>0.05</v>
          </cell>
          <cell r="S36">
            <v>4749</v>
          </cell>
          <cell r="T36">
            <v>0</v>
          </cell>
          <cell r="U36">
            <v>125650</v>
          </cell>
          <cell r="V36">
            <v>0</v>
          </cell>
          <cell r="W36">
            <v>0</v>
          </cell>
          <cell r="X36">
            <v>144645</v>
          </cell>
          <cell r="Y36">
            <v>226569</v>
          </cell>
          <cell r="Z36">
            <v>215607</v>
          </cell>
          <cell r="AA36">
            <v>321542</v>
          </cell>
        </row>
        <row r="37">
          <cell r="A37">
            <v>1016951326</v>
          </cell>
          <cell r="B37" t="str">
            <v>GROSSO</v>
          </cell>
          <cell r="C37" t="str">
            <v>Santiago</v>
          </cell>
          <cell r="D37" t="str">
            <v xml:space="preserve">Profesional SR. </v>
          </cell>
          <cell r="E37">
            <v>57</v>
          </cell>
          <cell r="F37">
            <v>5002.8</v>
          </cell>
          <cell r="G37">
            <v>0</v>
          </cell>
          <cell r="H37">
            <v>2</v>
          </cell>
          <cell r="I37">
            <v>10005.6</v>
          </cell>
          <cell r="J37">
            <v>75042</v>
          </cell>
          <cell r="K37">
            <v>49292</v>
          </cell>
          <cell r="L37">
            <v>7705</v>
          </cell>
          <cell r="M37">
            <v>56997</v>
          </cell>
          <cell r="N37" t="str">
            <v>Venezuela - Caracas</v>
          </cell>
          <cell r="O37">
            <v>0.15</v>
          </cell>
          <cell r="P37">
            <v>9755</v>
          </cell>
          <cell r="Q37">
            <v>1501</v>
          </cell>
          <cell r="R37">
            <v>0.05</v>
          </cell>
          <cell r="S37">
            <v>3252</v>
          </cell>
          <cell r="T37">
            <v>0</v>
          </cell>
          <cell r="U37">
            <v>107405</v>
          </cell>
          <cell r="V37">
            <v>0</v>
          </cell>
          <cell r="W37">
            <v>0</v>
          </cell>
          <cell r="X37">
            <v>121913</v>
          </cell>
          <cell r="Y37">
            <v>190043</v>
          </cell>
          <cell r="Z37">
            <v>178910</v>
          </cell>
          <cell r="AA37">
            <v>265085</v>
          </cell>
        </row>
        <row r="38">
          <cell r="A38">
            <v>1010709840</v>
          </cell>
          <cell r="B38" t="str">
            <v>CRUZ</v>
          </cell>
          <cell r="C38" t="str">
            <v>Daniel</v>
          </cell>
          <cell r="D38" t="str">
            <v xml:space="preserve"> -</v>
          </cell>
          <cell r="E38">
            <v>0</v>
          </cell>
          <cell r="F38">
            <v>3152</v>
          </cell>
          <cell r="G38">
            <v>0</v>
          </cell>
          <cell r="H38">
            <v>0</v>
          </cell>
          <cell r="I38">
            <v>0</v>
          </cell>
          <cell r="J38">
            <v>40976</v>
          </cell>
          <cell r="K38">
            <v>32200</v>
          </cell>
          <cell r="L38">
            <v>0</v>
          </cell>
          <cell r="M38">
            <v>32200</v>
          </cell>
          <cell r="N38" t="str">
            <v>Bolivia - Sta. Cruz de la Sierra</v>
          </cell>
          <cell r="O38">
            <v>0.15</v>
          </cell>
          <cell r="P38">
            <v>6146</v>
          </cell>
          <cell r="Q38">
            <v>0</v>
          </cell>
          <cell r="R38">
            <v>0.15</v>
          </cell>
          <cell r="S38">
            <v>6146</v>
          </cell>
          <cell r="T38">
            <v>0</v>
          </cell>
          <cell r="U38">
            <v>12652</v>
          </cell>
          <cell r="V38">
            <v>0</v>
          </cell>
          <cell r="W38">
            <v>0</v>
          </cell>
          <cell r="X38">
            <v>24944</v>
          </cell>
          <cell r="Y38">
            <v>36675</v>
          </cell>
          <cell r="Z38">
            <v>57144</v>
          </cell>
          <cell r="AA38">
            <v>77651</v>
          </cell>
        </row>
        <row r="39">
          <cell r="A39">
            <v>1013735426</v>
          </cell>
          <cell r="B39" t="str">
            <v>NOVILLO</v>
          </cell>
          <cell r="C39" t="str">
            <v>Gumersindo Sergio</v>
          </cell>
          <cell r="D39" t="str">
            <v>Lider Equipos SR.</v>
          </cell>
          <cell r="E39">
            <v>58</v>
          </cell>
          <cell r="F39">
            <v>6600</v>
          </cell>
          <cell r="G39">
            <v>0</v>
          </cell>
          <cell r="H39">
            <v>3.5</v>
          </cell>
          <cell r="I39">
            <v>23100</v>
          </cell>
          <cell r="J39">
            <v>108900</v>
          </cell>
          <cell r="K39">
            <v>64404</v>
          </cell>
          <cell r="L39">
            <v>15641</v>
          </cell>
          <cell r="M39">
            <v>80045</v>
          </cell>
          <cell r="N39" t="str">
            <v>USA - Lubbock</v>
          </cell>
          <cell r="O39">
            <v>0.15</v>
          </cell>
          <cell r="P39">
            <v>12870</v>
          </cell>
          <cell r="Q39">
            <v>3465</v>
          </cell>
          <cell r="R39">
            <v>0</v>
          </cell>
          <cell r="S39">
            <v>0</v>
          </cell>
          <cell r="T39">
            <v>0</v>
          </cell>
          <cell r="U39">
            <v>161090</v>
          </cell>
          <cell r="V39">
            <v>0</v>
          </cell>
          <cell r="W39">
            <v>0</v>
          </cell>
          <cell r="X39">
            <v>177425</v>
          </cell>
          <cell r="Y39">
            <v>277046</v>
          </cell>
          <cell r="Z39">
            <v>257470</v>
          </cell>
          <cell r="AA39">
            <v>385946</v>
          </cell>
        </row>
        <row r="40">
          <cell r="A40">
            <v>1013128656</v>
          </cell>
          <cell r="B40" t="str">
            <v>WEIMANN</v>
          </cell>
          <cell r="C40" t="str">
            <v>Pablo</v>
          </cell>
          <cell r="D40">
            <v>0</v>
          </cell>
          <cell r="E40">
            <v>57</v>
          </cell>
          <cell r="F40">
            <v>4440</v>
          </cell>
          <cell r="G40">
            <v>2765</v>
          </cell>
          <cell r="H40">
            <v>1.6</v>
          </cell>
          <cell r="I40">
            <v>11544</v>
          </cell>
          <cell r="J40">
            <v>105209</v>
          </cell>
          <cell r="K40">
            <v>69043</v>
          </cell>
          <cell r="L40">
            <v>7481</v>
          </cell>
          <cell r="M40">
            <v>76524</v>
          </cell>
          <cell r="N40" t="str">
            <v>USA - Houston</v>
          </cell>
          <cell r="O40">
            <v>0.15</v>
          </cell>
          <cell r="P40">
            <v>14050</v>
          </cell>
          <cell r="Q40">
            <v>1732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10743</v>
          </cell>
          <cell r="X40">
            <v>26525</v>
          </cell>
          <cell r="Y40">
            <v>38450</v>
          </cell>
          <cell r="Z40">
            <v>103049</v>
          </cell>
          <cell r="AA40">
            <v>143659</v>
          </cell>
        </row>
        <row r="41">
          <cell r="A41">
            <v>1012447277</v>
          </cell>
          <cell r="B41" t="str">
            <v>CARRO</v>
          </cell>
          <cell r="C41" t="str">
            <v>José Luis</v>
          </cell>
          <cell r="D41" t="str">
            <v>Lider Equipo SR.</v>
          </cell>
          <cell r="E41">
            <v>58</v>
          </cell>
          <cell r="F41">
            <v>6240</v>
          </cell>
          <cell r="G41">
            <v>0</v>
          </cell>
          <cell r="H41">
            <v>4</v>
          </cell>
          <cell r="I41">
            <v>24960</v>
          </cell>
          <cell r="J41">
            <v>106080</v>
          </cell>
          <cell r="K41">
            <v>60964</v>
          </cell>
          <cell r="L41">
            <v>17160</v>
          </cell>
          <cell r="M41">
            <v>78124</v>
          </cell>
          <cell r="N41" t="str">
            <v>Perú - Talara</v>
          </cell>
          <cell r="O41">
            <v>0.15</v>
          </cell>
          <cell r="P41">
            <v>12168</v>
          </cell>
          <cell r="Q41">
            <v>3744</v>
          </cell>
          <cell r="R41">
            <v>0.4</v>
          </cell>
          <cell r="S41">
            <v>32448</v>
          </cell>
          <cell r="T41">
            <v>0</v>
          </cell>
          <cell r="U41">
            <v>151692</v>
          </cell>
          <cell r="V41">
            <v>0</v>
          </cell>
          <cell r="W41">
            <v>0</v>
          </cell>
          <cell r="X41">
            <v>200052</v>
          </cell>
          <cell r="Y41">
            <v>311722</v>
          </cell>
          <cell r="Z41">
            <v>278176</v>
          </cell>
          <cell r="AA41">
            <v>417802</v>
          </cell>
        </row>
        <row r="42">
          <cell r="A42">
            <v>1012495096</v>
          </cell>
          <cell r="B42" t="str">
            <v>TORRES</v>
          </cell>
          <cell r="C42" t="str">
            <v>Rodolfo</v>
          </cell>
          <cell r="D42" t="str">
            <v>Lider Equipo</v>
          </cell>
          <cell r="E42">
            <v>57</v>
          </cell>
          <cell r="F42">
            <v>6000</v>
          </cell>
          <cell r="G42">
            <v>0</v>
          </cell>
          <cell r="H42">
            <v>3</v>
          </cell>
          <cell r="I42">
            <v>18000</v>
          </cell>
          <cell r="J42">
            <v>96000</v>
          </cell>
          <cell r="K42">
            <v>58234</v>
          </cell>
          <cell r="L42">
            <v>13477</v>
          </cell>
          <cell r="M42">
            <v>71711</v>
          </cell>
          <cell r="N42" t="str">
            <v>Perú - Talara</v>
          </cell>
          <cell r="O42">
            <v>0.15</v>
          </cell>
          <cell r="P42">
            <v>11700</v>
          </cell>
          <cell r="Q42">
            <v>2700</v>
          </cell>
          <cell r="R42">
            <v>0.4</v>
          </cell>
          <cell r="S42">
            <v>31200</v>
          </cell>
          <cell r="T42">
            <v>0</v>
          </cell>
          <cell r="U42">
            <v>134977</v>
          </cell>
          <cell r="V42">
            <v>0</v>
          </cell>
          <cell r="W42">
            <v>0</v>
          </cell>
          <cell r="X42">
            <v>180577</v>
          </cell>
          <cell r="Y42">
            <v>281974</v>
          </cell>
          <cell r="Z42">
            <v>252288</v>
          </cell>
          <cell r="AA42">
            <v>377974</v>
          </cell>
        </row>
        <row r="43">
          <cell r="A43">
            <v>1013708736</v>
          </cell>
          <cell r="B43" t="str">
            <v>LOPEZ</v>
          </cell>
          <cell r="C43" t="str">
            <v>Leandro Leslie</v>
          </cell>
          <cell r="D43" t="str">
            <v>Lider SR.</v>
          </cell>
          <cell r="E43">
            <v>55</v>
          </cell>
          <cell r="F43">
            <v>5280</v>
          </cell>
          <cell r="G43">
            <v>0</v>
          </cell>
          <cell r="H43">
            <v>0</v>
          </cell>
          <cell r="I43">
            <v>0</v>
          </cell>
          <cell r="J43">
            <v>68640</v>
          </cell>
          <cell r="K43">
            <v>52278</v>
          </cell>
          <cell r="L43">
            <v>0</v>
          </cell>
          <cell r="M43">
            <v>52278</v>
          </cell>
          <cell r="N43" t="str">
            <v>Perú - Talara</v>
          </cell>
          <cell r="O43">
            <v>0.15</v>
          </cell>
          <cell r="P43">
            <v>10296</v>
          </cell>
          <cell r="Q43">
            <v>0</v>
          </cell>
          <cell r="R43">
            <v>0.4</v>
          </cell>
          <cell r="S43">
            <v>27456</v>
          </cell>
          <cell r="T43">
            <v>0</v>
          </cell>
          <cell r="U43">
            <v>109180</v>
          </cell>
          <cell r="V43">
            <v>0</v>
          </cell>
          <cell r="W43">
            <v>0</v>
          </cell>
          <cell r="X43">
            <v>146932</v>
          </cell>
          <cell r="Y43">
            <v>227676</v>
          </cell>
          <cell r="Z43">
            <v>199210</v>
          </cell>
          <cell r="AA43">
            <v>296316</v>
          </cell>
        </row>
        <row r="44">
          <cell r="A44">
            <v>1013997164</v>
          </cell>
          <cell r="B44" t="str">
            <v>JARAMILLO</v>
          </cell>
          <cell r="C44" t="str">
            <v>Carlos Alberto</v>
          </cell>
          <cell r="D44" t="str">
            <v>Profesional SR.</v>
          </cell>
          <cell r="E44">
            <v>56</v>
          </cell>
          <cell r="F44">
            <v>4854</v>
          </cell>
          <cell r="G44">
            <v>0</v>
          </cell>
          <cell r="H44">
            <v>0</v>
          </cell>
          <cell r="I44">
            <v>0</v>
          </cell>
          <cell r="J44">
            <v>63102</v>
          </cell>
          <cell r="K44">
            <v>47592</v>
          </cell>
          <cell r="L44">
            <v>0</v>
          </cell>
          <cell r="M44">
            <v>47592</v>
          </cell>
          <cell r="N44" t="str">
            <v>Perú - Talara</v>
          </cell>
          <cell r="O44">
            <v>0.15</v>
          </cell>
          <cell r="P44">
            <v>9465</v>
          </cell>
          <cell r="Q44">
            <v>0</v>
          </cell>
          <cell r="R44">
            <v>0.4</v>
          </cell>
          <cell r="S44">
            <v>25241</v>
          </cell>
          <cell r="T44">
            <v>0</v>
          </cell>
          <cell r="U44">
            <v>97805</v>
          </cell>
          <cell r="V44">
            <v>0</v>
          </cell>
          <cell r="W44">
            <v>0</v>
          </cell>
          <cell r="X44">
            <v>132511</v>
          </cell>
          <cell r="Y44">
            <v>203818</v>
          </cell>
          <cell r="Z44">
            <v>180103</v>
          </cell>
          <cell r="AA44">
            <v>266920</v>
          </cell>
        </row>
        <row r="45">
          <cell r="A45">
            <v>1006437773</v>
          </cell>
          <cell r="B45" t="str">
            <v>PETROBRAS</v>
          </cell>
          <cell r="C45" t="str">
            <v>Ramón</v>
          </cell>
          <cell r="D45" t="str">
            <v xml:space="preserve"> X </v>
          </cell>
          <cell r="E45">
            <v>56</v>
          </cell>
          <cell r="F45">
            <v>10003</v>
          </cell>
          <cell r="G45">
            <v>0</v>
          </cell>
          <cell r="H45">
            <v>0</v>
          </cell>
          <cell r="I45">
            <v>0</v>
          </cell>
          <cell r="J45">
            <v>130039</v>
          </cell>
          <cell r="K45">
            <v>94455</v>
          </cell>
          <cell r="L45">
            <v>0</v>
          </cell>
          <cell r="M45">
            <v>94455</v>
          </cell>
          <cell r="N45" t="str">
            <v>Brasil . Rio de Janeiro</v>
          </cell>
          <cell r="O45">
            <v>0.15</v>
          </cell>
          <cell r="P45">
            <v>19506</v>
          </cell>
          <cell r="Q45">
            <v>0</v>
          </cell>
          <cell r="R45">
            <v>0.1</v>
          </cell>
          <cell r="S45">
            <v>13004</v>
          </cell>
          <cell r="T45">
            <v>0</v>
          </cell>
          <cell r="U45">
            <v>42336</v>
          </cell>
          <cell r="V45">
            <v>0</v>
          </cell>
          <cell r="W45">
            <v>0</v>
          </cell>
          <cell r="X45">
            <v>74846</v>
          </cell>
          <cell r="Y45">
            <v>120263</v>
          </cell>
          <cell r="Z45">
            <v>169301</v>
          </cell>
          <cell r="AA45">
            <v>250302</v>
          </cell>
        </row>
        <row r="46">
          <cell r="A46" t="str">
            <v>1008318885/2</v>
          </cell>
          <cell r="B46" t="str">
            <v>AMOROSO/</v>
          </cell>
          <cell r="C46" t="str">
            <v>Juan Carlos</v>
          </cell>
          <cell r="D46" t="str">
            <v>Gte. Areas de Produc</v>
          </cell>
          <cell r="E46">
            <v>61</v>
          </cell>
          <cell r="F46">
            <v>17000</v>
          </cell>
          <cell r="G46">
            <v>1400</v>
          </cell>
          <cell r="H46">
            <v>5</v>
          </cell>
          <cell r="I46">
            <v>85000</v>
          </cell>
          <cell r="J46">
            <v>324200</v>
          </cell>
          <cell r="K46" t="e">
            <v>#N/A</v>
          </cell>
          <cell r="L46" t="e">
            <v>#N/A</v>
          </cell>
          <cell r="M46" t="e">
            <v>#N/A</v>
          </cell>
          <cell r="N46" t="str">
            <v>México - Reynosa</v>
          </cell>
          <cell r="O46">
            <v>0.15</v>
          </cell>
          <cell r="P46">
            <v>35880</v>
          </cell>
          <cell r="Q46">
            <v>12750</v>
          </cell>
          <cell r="R46">
            <v>0.15</v>
          </cell>
          <cell r="S46">
            <v>35880</v>
          </cell>
          <cell r="T46">
            <v>0</v>
          </cell>
          <cell r="U46">
            <v>135656</v>
          </cell>
          <cell r="V46">
            <v>0</v>
          </cell>
          <cell r="W46">
            <v>0</v>
          </cell>
          <cell r="X46">
            <v>220166</v>
          </cell>
          <cell r="Y46" t="e">
            <v>#N/A</v>
          </cell>
          <cell r="Z46" t="e">
            <v>#N/A</v>
          </cell>
          <cell r="AA46" t="e">
            <v>#N/A</v>
          </cell>
        </row>
        <row r="47">
          <cell r="A47">
            <v>1008150982</v>
          </cell>
          <cell r="B47" t="str">
            <v>BLAZQUEZ</v>
          </cell>
          <cell r="C47" t="str">
            <v>Ricardo Gerónimo</v>
          </cell>
          <cell r="D47" t="str">
            <v>Gte. Producción</v>
          </cell>
          <cell r="E47">
            <v>0</v>
          </cell>
          <cell r="F47">
            <v>10200</v>
          </cell>
          <cell r="G47">
            <v>0</v>
          </cell>
          <cell r="H47">
            <v>5</v>
          </cell>
          <cell r="I47">
            <v>51000</v>
          </cell>
          <cell r="J47">
            <v>183600</v>
          </cell>
          <cell r="K47">
            <v>96222</v>
          </cell>
          <cell r="L47">
            <v>31991</v>
          </cell>
          <cell r="M47">
            <v>128213</v>
          </cell>
          <cell r="N47" t="str">
            <v>Perú - Lima</v>
          </cell>
          <cell r="O47">
            <v>0.15</v>
          </cell>
          <cell r="P47">
            <v>19890</v>
          </cell>
          <cell r="Q47">
            <v>7650</v>
          </cell>
          <cell r="R47">
            <v>0.25</v>
          </cell>
          <cell r="S47">
            <v>33150</v>
          </cell>
          <cell r="T47">
            <v>0</v>
          </cell>
          <cell r="U47">
            <v>216332</v>
          </cell>
          <cell r="V47">
            <v>0</v>
          </cell>
          <cell r="W47">
            <v>0</v>
          </cell>
          <cell r="X47">
            <v>277022</v>
          </cell>
          <cell r="Y47">
            <v>429677</v>
          </cell>
          <cell r="Z47">
            <v>405235</v>
          </cell>
          <cell r="AA47">
            <v>613277</v>
          </cell>
        </row>
        <row r="48">
          <cell r="A48">
            <v>1013566176</v>
          </cell>
          <cell r="B48" t="str">
            <v>SEIJO</v>
          </cell>
          <cell r="C48" t="str">
            <v>Carlos</v>
          </cell>
          <cell r="D48">
            <v>0</v>
          </cell>
          <cell r="E48">
            <v>62</v>
          </cell>
          <cell r="F48">
            <v>18500</v>
          </cell>
          <cell r="G48">
            <v>0</v>
          </cell>
          <cell r="H48">
            <v>5</v>
          </cell>
          <cell r="I48">
            <v>92500</v>
          </cell>
          <cell r="J48">
            <v>333000</v>
          </cell>
          <cell r="K48">
            <v>162930</v>
          </cell>
          <cell r="L48">
            <v>60125</v>
          </cell>
          <cell r="M48">
            <v>223055</v>
          </cell>
          <cell r="N48" t="str">
            <v>Brasil . Rio de Janeiro</v>
          </cell>
          <cell r="O48">
            <v>0.15</v>
          </cell>
          <cell r="P48">
            <v>36075</v>
          </cell>
          <cell r="Q48">
            <v>13875</v>
          </cell>
          <cell r="R48">
            <v>0.1</v>
          </cell>
          <cell r="S48">
            <v>24050</v>
          </cell>
          <cell r="T48">
            <v>0</v>
          </cell>
          <cell r="U48">
            <v>89982</v>
          </cell>
          <cell r="V48">
            <v>0</v>
          </cell>
          <cell r="W48">
            <v>0</v>
          </cell>
          <cell r="X48">
            <v>163982</v>
          </cell>
          <cell r="Y48">
            <v>252280</v>
          </cell>
          <cell r="Z48">
            <v>387037</v>
          </cell>
          <cell r="AA48">
            <v>585280</v>
          </cell>
        </row>
        <row r="49">
          <cell r="A49">
            <v>1016415959</v>
          </cell>
          <cell r="B49" t="str">
            <v>GUTIERREZ</v>
          </cell>
          <cell r="C49" t="str">
            <v>Fabián Edgardo</v>
          </cell>
          <cell r="D49" t="str">
            <v>Lider Equipo SR.</v>
          </cell>
          <cell r="E49">
            <v>58</v>
          </cell>
          <cell r="F49">
            <v>6120</v>
          </cell>
          <cell r="G49">
            <v>0</v>
          </cell>
          <cell r="H49">
            <v>3</v>
          </cell>
          <cell r="I49">
            <v>18360</v>
          </cell>
          <cell r="J49">
            <v>97920</v>
          </cell>
          <cell r="K49">
            <v>59599</v>
          </cell>
          <cell r="L49">
            <v>13707</v>
          </cell>
          <cell r="M49">
            <v>73306</v>
          </cell>
          <cell r="N49" t="str">
            <v>Perú - Lima</v>
          </cell>
          <cell r="O49">
            <v>0.15</v>
          </cell>
          <cell r="P49">
            <v>11934</v>
          </cell>
          <cell r="Q49">
            <v>2754</v>
          </cell>
          <cell r="R49">
            <v>0.25</v>
          </cell>
          <cell r="S49">
            <v>19890</v>
          </cell>
          <cell r="T49">
            <v>0</v>
          </cell>
          <cell r="U49">
            <v>145808</v>
          </cell>
          <cell r="V49">
            <v>0</v>
          </cell>
          <cell r="W49">
            <v>0</v>
          </cell>
          <cell r="X49">
            <v>180386</v>
          </cell>
          <cell r="Y49">
            <v>282214</v>
          </cell>
          <cell r="Z49">
            <v>253692</v>
          </cell>
          <cell r="AA49">
            <v>380134</v>
          </cell>
        </row>
        <row r="50">
          <cell r="A50">
            <v>1008341804</v>
          </cell>
          <cell r="B50" t="str">
            <v>FUNARO CHAÑAL</v>
          </cell>
          <cell r="C50" t="str">
            <v>Juan Carlos</v>
          </cell>
          <cell r="D50" t="str">
            <v>Gte. Abastec.</v>
          </cell>
          <cell r="E50">
            <v>57</v>
          </cell>
          <cell r="F50">
            <v>5910</v>
          </cell>
          <cell r="G50">
            <v>0</v>
          </cell>
          <cell r="H50">
            <v>3</v>
          </cell>
          <cell r="I50">
            <v>17730</v>
          </cell>
          <cell r="J50">
            <v>94560</v>
          </cell>
          <cell r="K50">
            <v>56512</v>
          </cell>
          <cell r="L50">
            <v>13184</v>
          </cell>
          <cell r="M50">
            <v>69696</v>
          </cell>
          <cell r="N50" t="str">
            <v>Perú - Lima</v>
          </cell>
          <cell r="O50">
            <v>0.15</v>
          </cell>
          <cell r="P50">
            <v>11525</v>
          </cell>
          <cell r="Q50">
            <v>2660</v>
          </cell>
          <cell r="R50">
            <v>0.25</v>
          </cell>
          <cell r="S50">
            <v>19208</v>
          </cell>
          <cell r="T50">
            <v>0</v>
          </cell>
          <cell r="U50">
            <v>126015</v>
          </cell>
          <cell r="V50">
            <v>0</v>
          </cell>
          <cell r="W50">
            <v>0</v>
          </cell>
          <cell r="X50">
            <v>159408</v>
          </cell>
          <cell r="Y50">
            <v>247746</v>
          </cell>
          <cell r="Z50">
            <v>229104</v>
          </cell>
          <cell r="AA50">
            <v>342306</v>
          </cell>
        </row>
        <row r="51">
          <cell r="A51">
            <v>1014122177</v>
          </cell>
          <cell r="B51" t="str">
            <v>PARDO</v>
          </cell>
          <cell r="C51" t="str">
            <v>Jorge Héctor</v>
          </cell>
          <cell r="D51" t="str">
            <v>Profesional Principal</v>
          </cell>
          <cell r="E51">
            <v>57</v>
          </cell>
          <cell r="F51">
            <v>5820</v>
          </cell>
          <cell r="G51">
            <v>0</v>
          </cell>
          <cell r="H51">
            <v>3</v>
          </cell>
          <cell r="I51">
            <v>17460</v>
          </cell>
          <cell r="J51">
            <v>93120</v>
          </cell>
          <cell r="K51">
            <v>56432</v>
          </cell>
          <cell r="L51">
            <v>13177</v>
          </cell>
          <cell r="M51">
            <v>69609</v>
          </cell>
          <cell r="N51" t="str">
            <v>Perú - Lima</v>
          </cell>
          <cell r="O51">
            <v>0.15</v>
          </cell>
          <cell r="P51">
            <v>11349</v>
          </cell>
          <cell r="Q51">
            <v>2619</v>
          </cell>
          <cell r="R51">
            <v>0.25</v>
          </cell>
          <cell r="S51">
            <v>18915</v>
          </cell>
          <cell r="T51">
            <v>0</v>
          </cell>
          <cell r="U51">
            <v>149539</v>
          </cell>
          <cell r="V51">
            <v>0</v>
          </cell>
          <cell r="W51">
            <v>0</v>
          </cell>
          <cell r="X51">
            <v>182422</v>
          </cell>
          <cell r="Y51">
            <v>284459</v>
          </cell>
          <cell r="Z51">
            <v>252031</v>
          </cell>
          <cell r="AA51">
            <v>377579</v>
          </cell>
        </row>
        <row r="52">
          <cell r="A52">
            <v>1011741656</v>
          </cell>
          <cell r="B52" t="str">
            <v>LLOYD</v>
          </cell>
          <cell r="C52" t="str">
            <v>Roberto Daniel</v>
          </cell>
          <cell r="D52" t="str">
            <v>Profesional Principal</v>
          </cell>
          <cell r="E52">
            <v>57</v>
          </cell>
          <cell r="F52">
            <v>5820</v>
          </cell>
          <cell r="G52">
            <v>0</v>
          </cell>
          <cell r="H52">
            <v>3</v>
          </cell>
          <cell r="I52">
            <v>17460</v>
          </cell>
          <cell r="J52">
            <v>93120</v>
          </cell>
          <cell r="K52">
            <v>56596</v>
          </cell>
          <cell r="L52">
            <v>13206</v>
          </cell>
          <cell r="M52">
            <v>69802</v>
          </cell>
          <cell r="N52" t="str">
            <v>Perú - Lima</v>
          </cell>
          <cell r="O52">
            <v>0.15</v>
          </cell>
          <cell r="P52">
            <v>11349</v>
          </cell>
          <cell r="Q52">
            <v>2619</v>
          </cell>
          <cell r="R52">
            <v>0.25</v>
          </cell>
          <cell r="S52">
            <v>18915</v>
          </cell>
          <cell r="T52">
            <v>0</v>
          </cell>
          <cell r="U52">
            <v>157749</v>
          </cell>
          <cell r="V52">
            <v>0</v>
          </cell>
          <cell r="W52">
            <v>0</v>
          </cell>
          <cell r="X52">
            <v>190632</v>
          </cell>
          <cell r="Y52">
            <v>297386</v>
          </cell>
          <cell r="Z52">
            <v>260434</v>
          </cell>
          <cell r="AA52">
            <v>390506</v>
          </cell>
        </row>
        <row r="53">
          <cell r="A53">
            <v>200</v>
          </cell>
          <cell r="B53" t="str">
            <v>BB</v>
          </cell>
          <cell r="C53" t="str">
            <v xml:space="preserve"> </v>
          </cell>
          <cell r="D53" t="str">
            <v>Gerente de Planta</v>
          </cell>
          <cell r="E53">
            <v>60</v>
          </cell>
          <cell r="F53">
            <v>7700</v>
          </cell>
          <cell r="G53">
            <v>3800</v>
          </cell>
          <cell r="H53">
            <v>4</v>
          </cell>
          <cell r="I53">
            <v>46000</v>
          </cell>
          <cell r="J53">
            <v>195500</v>
          </cell>
          <cell r="K53">
            <v>106048</v>
          </cell>
          <cell r="L53">
            <v>29900</v>
          </cell>
          <cell r="M53">
            <v>135948</v>
          </cell>
          <cell r="N53" t="str">
            <v>Brasil . Rio de Janeiro</v>
          </cell>
          <cell r="O53">
            <v>0.15</v>
          </cell>
          <cell r="P53">
            <v>22425</v>
          </cell>
          <cell r="Q53">
            <v>6900</v>
          </cell>
          <cell r="R53">
            <v>0.1</v>
          </cell>
          <cell r="S53">
            <v>14950</v>
          </cell>
          <cell r="T53">
            <v>0</v>
          </cell>
          <cell r="U53">
            <v>61309</v>
          </cell>
          <cell r="V53">
            <v>0</v>
          </cell>
          <cell r="W53">
            <v>0</v>
          </cell>
          <cell r="X53">
            <v>105584</v>
          </cell>
          <cell r="Y53">
            <v>165926</v>
          </cell>
          <cell r="Z53">
            <v>241532</v>
          </cell>
          <cell r="AA53">
            <v>361426</v>
          </cell>
        </row>
        <row r="54">
          <cell r="A54">
            <v>1014349559</v>
          </cell>
          <cell r="B54" t="str">
            <v>GIAMPAOLI</v>
          </cell>
          <cell r="C54" t="str">
            <v>Hugo</v>
          </cell>
          <cell r="D54" t="str">
            <v>Gte. País</v>
          </cell>
          <cell r="E54">
            <v>62</v>
          </cell>
          <cell r="F54">
            <v>17160</v>
          </cell>
          <cell r="G54">
            <v>0</v>
          </cell>
          <cell r="H54">
            <v>6</v>
          </cell>
          <cell r="I54">
            <v>102960</v>
          </cell>
          <cell r="J54">
            <v>326040</v>
          </cell>
          <cell r="K54">
            <v>152363</v>
          </cell>
          <cell r="L54">
            <v>66168</v>
          </cell>
          <cell r="M54">
            <v>218531</v>
          </cell>
          <cell r="N54" t="str">
            <v>Ecuador - Quito</v>
          </cell>
          <cell r="O54">
            <v>0.15</v>
          </cell>
          <cell r="P54">
            <v>33462</v>
          </cell>
          <cell r="Q54">
            <v>15444</v>
          </cell>
          <cell r="R54">
            <v>0.15</v>
          </cell>
          <cell r="S54">
            <v>33462</v>
          </cell>
          <cell r="T54">
            <v>0</v>
          </cell>
          <cell r="U54">
            <v>246488</v>
          </cell>
          <cell r="V54">
            <v>0</v>
          </cell>
          <cell r="W54">
            <v>0</v>
          </cell>
          <cell r="X54">
            <v>328856</v>
          </cell>
          <cell r="Y54">
            <v>505933</v>
          </cell>
          <cell r="Z54">
            <v>547387</v>
          </cell>
          <cell r="AA54">
            <v>831973</v>
          </cell>
        </row>
        <row r="55">
          <cell r="A55">
            <v>1011863744</v>
          </cell>
          <cell r="B55" t="str">
            <v>XXXXX MEJICO</v>
          </cell>
          <cell r="C55" t="str">
            <v>Daniel Hugo</v>
          </cell>
          <cell r="D55">
            <v>0</v>
          </cell>
          <cell r="E55">
            <v>57</v>
          </cell>
          <cell r="F55">
            <v>7200</v>
          </cell>
          <cell r="G55">
            <v>0</v>
          </cell>
          <cell r="H55">
            <v>2</v>
          </cell>
          <cell r="I55">
            <v>14400</v>
          </cell>
          <cell r="J55">
            <v>108000</v>
          </cell>
          <cell r="K55">
            <v>69767</v>
          </cell>
          <cell r="L55">
            <v>9345</v>
          </cell>
          <cell r="M55">
            <v>79112</v>
          </cell>
          <cell r="N55" t="str">
            <v>México - Reynosa</v>
          </cell>
          <cell r="O55">
            <v>0.15</v>
          </cell>
          <cell r="P55">
            <v>14040</v>
          </cell>
          <cell r="Q55">
            <v>2160</v>
          </cell>
          <cell r="R55">
            <v>0.15</v>
          </cell>
          <cell r="S55">
            <v>14040</v>
          </cell>
          <cell r="T55">
            <v>0</v>
          </cell>
          <cell r="U55">
            <v>51643</v>
          </cell>
          <cell r="V55">
            <v>0</v>
          </cell>
          <cell r="W55">
            <v>0</v>
          </cell>
          <cell r="X55">
            <v>81883</v>
          </cell>
          <cell r="Y55">
            <v>128360</v>
          </cell>
          <cell r="Z55">
            <v>160995</v>
          </cell>
          <cell r="AA55">
            <v>236360</v>
          </cell>
        </row>
        <row r="56">
          <cell r="A56">
            <v>1008389973</v>
          </cell>
          <cell r="B56" t="str">
            <v>BEGARIES</v>
          </cell>
          <cell r="C56" t="str">
            <v xml:space="preserve">Horacio </v>
          </cell>
          <cell r="D56" t="str">
            <v>Gte. Comercial</v>
          </cell>
          <cell r="E56">
            <v>62</v>
          </cell>
          <cell r="F56">
            <v>16800</v>
          </cell>
          <cell r="G56">
            <v>0</v>
          </cell>
          <cell r="H56">
            <v>4.5</v>
          </cell>
          <cell r="I56">
            <v>75600</v>
          </cell>
          <cell r="J56">
            <v>294000</v>
          </cell>
          <cell r="K56">
            <v>149392</v>
          </cell>
          <cell r="L56">
            <v>48313</v>
          </cell>
          <cell r="M56">
            <v>197705</v>
          </cell>
          <cell r="N56" t="str">
            <v>Ecuador - Quito</v>
          </cell>
          <cell r="O56">
            <v>0.15</v>
          </cell>
          <cell r="P56">
            <v>32760</v>
          </cell>
          <cell r="Q56">
            <v>11340</v>
          </cell>
          <cell r="R56">
            <v>0.15</v>
          </cell>
          <cell r="S56">
            <v>32760</v>
          </cell>
          <cell r="T56">
            <v>0</v>
          </cell>
          <cell r="U56">
            <v>229954</v>
          </cell>
          <cell r="V56">
            <v>0</v>
          </cell>
          <cell r="W56">
            <v>0</v>
          </cell>
          <cell r="X56">
            <v>306814</v>
          </cell>
          <cell r="Y56">
            <v>472022</v>
          </cell>
          <cell r="Z56">
            <v>504519</v>
          </cell>
          <cell r="AA56">
            <v>766022</v>
          </cell>
        </row>
        <row r="57">
          <cell r="A57">
            <v>0</v>
          </cell>
          <cell r="B57" t="e">
            <v>#N/A</v>
          </cell>
          <cell r="C57" t="e">
            <v>#N/A</v>
          </cell>
          <cell r="D57">
            <v>0</v>
          </cell>
          <cell r="E57">
            <v>0</v>
          </cell>
          <cell r="F57" t="e">
            <v>#N/A</v>
          </cell>
          <cell r="G57" t="e">
            <v>#N/A</v>
          </cell>
          <cell r="H57">
            <v>0</v>
          </cell>
          <cell r="I57" t="e">
            <v>#N/A</v>
          </cell>
          <cell r="J57" t="e">
            <v>#N/A</v>
          </cell>
          <cell r="K57" t="e">
            <v>#N/A</v>
          </cell>
          <cell r="L57" t="e">
            <v>#N/A</v>
          </cell>
          <cell r="M57" t="e">
            <v>#N/A</v>
          </cell>
          <cell r="N57">
            <v>0</v>
          </cell>
          <cell r="O57">
            <v>0</v>
          </cell>
          <cell r="P57" t="e">
            <v>#N/A</v>
          </cell>
          <cell r="Q57" t="e">
            <v>#N/A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 t="e">
            <v>#N/A</v>
          </cell>
          <cell r="W57" t="e">
            <v>#N/A</v>
          </cell>
          <cell r="X57">
            <v>0</v>
          </cell>
          <cell r="Y57">
            <v>0</v>
          </cell>
          <cell r="Z57" t="e">
            <v>#N/A</v>
          </cell>
          <cell r="AA57">
            <v>0</v>
          </cell>
        </row>
        <row r="58">
          <cell r="A58">
            <v>1011863745</v>
          </cell>
          <cell r="B58" t="str">
            <v>YYYYY MEJICO</v>
          </cell>
          <cell r="C58" t="str">
            <v>Miguel</v>
          </cell>
          <cell r="D58">
            <v>0</v>
          </cell>
          <cell r="E58">
            <v>55</v>
          </cell>
          <cell r="F58">
            <v>5200</v>
          </cell>
          <cell r="G58">
            <v>0</v>
          </cell>
          <cell r="H58">
            <v>0</v>
          </cell>
          <cell r="I58">
            <v>0</v>
          </cell>
          <cell r="J58">
            <v>67600</v>
          </cell>
          <cell r="K58">
            <v>51055</v>
          </cell>
          <cell r="L58">
            <v>0</v>
          </cell>
          <cell r="M58">
            <v>51055</v>
          </cell>
          <cell r="N58" t="str">
            <v>México - Reynosa</v>
          </cell>
          <cell r="O58">
            <v>0.15</v>
          </cell>
          <cell r="P58">
            <v>10140</v>
          </cell>
          <cell r="Q58">
            <v>0</v>
          </cell>
          <cell r="R58">
            <v>0.15</v>
          </cell>
          <cell r="S58">
            <v>10140</v>
          </cell>
          <cell r="T58">
            <v>0</v>
          </cell>
          <cell r="U58">
            <v>37975</v>
          </cell>
          <cell r="V58">
            <v>0</v>
          </cell>
          <cell r="W58">
            <v>0</v>
          </cell>
          <cell r="X58">
            <v>58255</v>
          </cell>
          <cell r="Y58">
            <v>86919</v>
          </cell>
          <cell r="Z58">
            <v>109310</v>
          </cell>
          <cell r="AA58">
            <v>154519</v>
          </cell>
        </row>
        <row r="59">
          <cell r="A59" t="str">
            <v>1013566176/1</v>
          </cell>
          <cell r="B59" t="str">
            <v>SEIJO/1</v>
          </cell>
          <cell r="C59" t="str">
            <v>Carlos</v>
          </cell>
          <cell r="D59">
            <v>0</v>
          </cell>
          <cell r="E59">
            <v>63</v>
          </cell>
          <cell r="F59">
            <v>15150</v>
          </cell>
          <cell r="G59">
            <v>0</v>
          </cell>
          <cell r="H59">
            <v>3.5</v>
          </cell>
          <cell r="I59">
            <v>53025</v>
          </cell>
          <cell r="J59">
            <v>249975</v>
          </cell>
          <cell r="K59">
            <v>137104</v>
          </cell>
          <cell r="L59">
            <v>31985</v>
          </cell>
          <cell r="M59">
            <v>169089</v>
          </cell>
          <cell r="N59" t="str">
            <v>Brasil . Rio de Janeiro</v>
          </cell>
          <cell r="O59">
            <v>0.15</v>
          </cell>
          <cell r="P59">
            <v>29543</v>
          </cell>
          <cell r="Q59">
            <v>7954</v>
          </cell>
          <cell r="R59">
            <v>0.1</v>
          </cell>
          <cell r="S59">
            <v>19695</v>
          </cell>
          <cell r="T59">
            <v>0</v>
          </cell>
          <cell r="U59">
            <v>114442</v>
          </cell>
          <cell r="V59">
            <v>0</v>
          </cell>
          <cell r="W59">
            <v>0</v>
          </cell>
          <cell r="X59">
            <v>171634</v>
          </cell>
          <cell r="Y59">
            <v>264053</v>
          </cell>
          <cell r="Z59">
            <v>340723</v>
          </cell>
          <cell r="AA59">
            <v>514028</v>
          </cell>
        </row>
        <row r="60">
          <cell r="A60">
            <v>1011863746</v>
          </cell>
          <cell r="B60" t="str">
            <v>ZZZZZMEJICO</v>
          </cell>
          <cell r="C60" t="str">
            <v>Héctor</v>
          </cell>
          <cell r="D60">
            <v>0</v>
          </cell>
          <cell r="E60">
            <v>59</v>
          </cell>
          <cell r="F60">
            <v>9600</v>
          </cell>
          <cell r="G60">
            <v>0</v>
          </cell>
          <cell r="H60">
            <v>3</v>
          </cell>
          <cell r="I60">
            <v>28800</v>
          </cell>
          <cell r="J60">
            <v>153600</v>
          </cell>
          <cell r="K60">
            <v>90840</v>
          </cell>
          <cell r="L60">
            <v>17873</v>
          </cell>
          <cell r="M60">
            <v>108713</v>
          </cell>
          <cell r="N60" t="str">
            <v>México - Reynosa</v>
          </cell>
          <cell r="O60">
            <v>0.15</v>
          </cell>
          <cell r="P60">
            <v>18720</v>
          </cell>
          <cell r="Q60">
            <v>4320</v>
          </cell>
          <cell r="R60">
            <v>0.15</v>
          </cell>
          <cell r="S60">
            <v>18720</v>
          </cell>
          <cell r="T60">
            <v>0</v>
          </cell>
          <cell r="U60">
            <v>64169</v>
          </cell>
          <cell r="V60">
            <v>0</v>
          </cell>
          <cell r="W60">
            <v>0</v>
          </cell>
          <cell r="X60">
            <v>105929</v>
          </cell>
          <cell r="Y60">
            <v>166457</v>
          </cell>
          <cell r="Z60">
            <v>214642</v>
          </cell>
          <cell r="AA60">
            <v>320057</v>
          </cell>
        </row>
        <row r="61">
          <cell r="A61" t="str">
            <v>1021787741MP</v>
          </cell>
          <cell r="B61" t="str">
            <v>LEBON</v>
          </cell>
          <cell r="C61" t="str">
            <v>GUSTAVO LUIS</v>
          </cell>
          <cell r="D61" t="str">
            <v>Gte. Administración</v>
          </cell>
          <cell r="E61">
            <v>58</v>
          </cell>
          <cell r="F61">
            <v>4900</v>
          </cell>
          <cell r="G61">
            <v>2600</v>
          </cell>
          <cell r="H61">
            <v>2</v>
          </cell>
          <cell r="I61">
            <v>15000</v>
          </cell>
          <cell r="J61">
            <v>112500</v>
          </cell>
          <cell r="K61">
            <v>72806</v>
          </cell>
          <cell r="L61">
            <v>9706</v>
          </cell>
          <cell r="M61">
            <v>82512</v>
          </cell>
          <cell r="N61" t="str">
            <v>México - Reynosa</v>
          </cell>
          <cell r="O61">
            <v>0.15</v>
          </cell>
          <cell r="P61">
            <v>14625</v>
          </cell>
          <cell r="Q61">
            <v>2250</v>
          </cell>
          <cell r="R61">
            <v>0.15</v>
          </cell>
          <cell r="S61">
            <v>14625</v>
          </cell>
          <cell r="T61">
            <v>0</v>
          </cell>
          <cell r="U61">
            <v>47733</v>
          </cell>
          <cell r="V61">
            <v>0</v>
          </cell>
          <cell r="W61">
            <v>0</v>
          </cell>
          <cell r="X61">
            <v>79233</v>
          </cell>
          <cell r="Y61">
            <v>124959</v>
          </cell>
          <cell r="Z61">
            <v>161745</v>
          </cell>
          <cell r="AA61">
            <v>237459</v>
          </cell>
        </row>
        <row r="62">
          <cell r="A62">
            <v>1016868207</v>
          </cell>
          <cell r="B62" t="str">
            <v>MUSRI</v>
          </cell>
          <cell r="C62" t="str">
            <v>Daniel Amado</v>
          </cell>
          <cell r="D62" t="str">
            <v>Gte. Reservorio</v>
          </cell>
          <cell r="E62">
            <v>60</v>
          </cell>
          <cell r="F62">
            <v>8148</v>
          </cell>
          <cell r="G62">
            <v>0</v>
          </cell>
          <cell r="H62">
            <v>4</v>
          </cell>
          <cell r="I62">
            <v>32592</v>
          </cell>
          <cell r="J62">
            <v>138516</v>
          </cell>
          <cell r="K62">
            <v>77734</v>
          </cell>
          <cell r="L62">
            <v>22729</v>
          </cell>
          <cell r="M62">
            <v>100463</v>
          </cell>
          <cell r="N62" t="str">
            <v>Ecuador - Quito</v>
          </cell>
          <cell r="O62">
            <v>0.15</v>
          </cell>
          <cell r="P62">
            <v>15889</v>
          </cell>
          <cell r="Q62">
            <v>4889</v>
          </cell>
          <cell r="R62">
            <v>0.15</v>
          </cell>
          <cell r="S62">
            <v>15889</v>
          </cell>
          <cell r="T62">
            <v>0</v>
          </cell>
          <cell r="U62">
            <v>153582</v>
          </cell>
          <cell r="V62">
            <v>0</v>
          </cell>
          <cell r="W62">
            <v>0</v>
          </cell>
          <cell r="X62">
            <v>190249</v>
          </cell>
          <cell r="Y62">
            <v>298572</v>
          </cell>
          <cell r="Z62">
            <v>290712</v>
          </cell>
          <cell r="AA62">
            <v>437088</v>
          </cell>
        </row>
        <row r="63">
          <cell r="A63">
            <v>1011863743</v>
          </cell>
          <cell r="B63" t="str">
            <v>GARCIA DE LAS LONGAS</v>
          </cell>
          <cell r="C63" t="str">
            <v>Eduardo</v>
          </cell>
          <cell r="D63" t="str">
            <v>Gte Administrativo</v>
          </cell>
          <cell r="E63">
            <v>59</v>
          </cell>
          <cell r="F63">
            <v>9240</v>
          </cell>
          <cell r="G63">
            <v>0</v>
          </cell>
          <cell r="H63">
            <v>2</v>
          </cell>
          <cell r="I63">
            <v>18480</v>
          </cell>
          <cell r="J63">
            <v>138600</v>
          </cell>
          <cell r="K63">
            <v>87927</v>
          </cell>
          <cell r="L63">
            <v>12752</v>
          </cell>
          <cell r="M63">
            <v>100679</v>
          </cell>
          <cell r="N63" t="str">
            <v>México - Reynosa</v>
          </cell>
          <cell r="O63">
            <v>0.15</v>
          </cell>
          <cell r="P63">
            <v>18018</v>
          </cell>
          <cell r="Q63">
            <v>2772</v>
          </cell>
          <cell r="R63">
            <v>0.15</v>
          </cell>
          <cell r="S63">
            <v>18018</v>
          </cell>
          <cell r="T63">
            <v>0</v>
          </cell>
          <cell r="U63">
            <v>63960</v>
          </cell>
          <cell r="V63">
            <v>0</v>
          </cell>
          <cell r="W63">
            <v>0</v>
          </cell>
          <cell r="X63">
            <v>102768</v>
          </cell>
          <cell r="Y63">
            <v>164234</v>
          </cell>
          <cell r="Z63">
            <v>203447</v>
          </cell>
          <cell r="AA63">
            <v>302834</v>
          </cell>
        </row>
        <row r="64">
          <cell r="A64">
            <v>1020007228</v>
          </cell>
          <cell r="B64" t="str">
            <v>CARRO</v>
          </cell>
          <cell r="C64" t="str">
            <v>Carlos Alberto</v>
          </cell>
          <cell r="D64" t="str">
            <v>Jefe de Producción</v>
          </cell>
          <cell r="E64">
            <v>0</v>
          </cell>
          <cell r="F64">
            <v>7620</v>
          </cell>
          <cell r="G64">
            <v>0</v>
          </cell>
          <cell r="H64">
            <v>4</v>
          </cell>
          <cell r="I64">
            <v>30480</v>
          </cell>
          <cell r="J64">
            <v>129540</v>
          </cell>
          <cell r="K64">
            <v>73945</v>
          </cell>
          <cell r="L64">
            <v>20324</v>
          </cell>
          <cell r="M64">
            <v>94269</v>
          </cell>
          <cell r="N64" t="str">
            <v>Venezuela - El Tigre</v>
          </cell>
          <cell r="O64">
            <v>0.15</v>
          </cell>
          <cell r="P64">
            <v>14859</v>
          </cell>
          <cell r="Q64">
            <v>4572</v>
          </cell>
          <cell r="R64">
            <v>0.15</v>
          </cell>
          <cell r="S64">
            <v>14859</v>
          </cell>
          <cell r="T64">
            <v>0</v>
          </cell>
          <cell r="U64">
            <v>147092</v>
          </cell>
          <cell r="V64">
            <v>0</v>
          </cell>
          <cell r="W64">
            <v>0</v>
          </cell>
          <cell r="X64">
            <v>181382</v>
          </cell>
          <cell r="Y64">
            <v>284377</v>
          </cell>
          <cell r="Z64">
            <v>275651</v>
          </cell>
          <cell r="AA64">
            <v>413917</v>
          </cell>
        </row>
        <row r="65">
          <cell r="A65">
            <v>1013789218</v>
          </cell>
          <cell r="B65" t="str">
            <v>ARIAS</v>
          </cell>
          <cell r="C65" t="str">
            <v>Carlos</v>
          </cell>
          <cell r="D65" t="str">
            <v>Coord. Ambiental</v>
          </cell>
          <cell r="E65">
            <v>58</v>
          </cell>
          <cell r="F65">
            <v>7080</v>
          </cell>
          <cell r="G65">
            <v>0</v>
          </cell>
          <cell r="H65">
            <v>3</v>
          </cell>
          <cell r="I65">
            <v>21240</v>
          </cell>
          <cell r="J65">
            <v>113280</v>
          </cell>
          <cell r="K65">
            <v>68821</v>
          </cell>
          <cell r="L65">
            <v>14229</v>
          </cell>
          <cell r="M65">
            <v>83050</v>
          </cell>
          <cell r="N65" t="str">
            <v>Ecuador - Quito</v>
          </cell>
          <cell r="O65">
            <v>0.15</v>
          </cell>
          <cell r="P65">
            <v>13806</v>
          </cell>
          <cell r="Q65">
            <v>3186</v>
          </cell>
          <cell r="R65">
            <v>0.15</v>
          </cell>
          <cell r="S65">
            <v>13806</v>
          </cell>
          <cell r="T65">
            <v>0</v>
          </cell>
          <cell r="U65">
            <v>135087</v>
          </cell>
          <cell r="V65">
            <v>0</v>
          </cell>
          <cell r="W65">
            <v>0</v>
          </cell>
          <cell r="X65">
            <v>165885</v>
          </cell>
          <cell r="Y65">
            <v>259536</v>
          </cell>
          <cell r="Z65">
            <v>248935</v>
          </cell>
          <cell r="AA65">
            <v>372816</v>
          </cell>
        </row>
        <row r="66">
          <cell r="A66">
            <v>1012219406</v>
          </cell>
          <cell r="B66" t="str">
            <v>CASALIS</v>
          </cell>
          <cell r="C66" t="str">
            <v>Daniel Jorge</v>
          </cell>
          <cell r="D66" t="str">
            <v>Lider Equipo</v>
          </cell>
          <cell r="E66">
            <v>0</v>
          </cell>
          <cell r="F66">
            <v>6295.2</v>
          </cell>
          <cell r="G66">
            <v>0</v>
          </cell>
          <cell r="H66">
            <v>4</v>
          </cell>
          <cell r="I66">
            <v>25180.799999999999</v>
          </cell>
          <cell r="J66">
            <v>107018</v>
          </cell>
          <cell r="K66">
            <v>61189</v>
          </cell>
          <cell r="L66">
            <v>17344</v>
          </cell>
          <cell r="M66">
            <v>78533</v>
          </cell>
          <cell r="N66" t="str">
            <v>Ecuador - Quito</v>
          </cell>
          <cell r="O66">
            <v>0.15</v>
          </cell>
          <cell r="P66">
            <v>12276</v>
          </cell>
          <cell r="Q66">
            <v>3777</v>
          </cell>
          <cell r="R66">
            <v>0.15</v>
          </cell>
          <cell r="S66">
            <v>12276</v>
          </cell>
          <cell r="T66">
            <v>0</v>
          </cell>
          <cell r="U66">
            <v>130394</v>
          </cell>
          <cell r="V66">
            <v>0</v>
          </cell>
          <cell r="W66">
            <v>0</v>
          </cell>
          <cell r="X66">
            <v>158723</v>
          </cell>
          <cell r="Y66">
            <v>247830</v>
          </cell>
          <cell r="Z66">
            <v>237256</v>
          </cell>
          <cell r="AA66">
            <v>354848</v>
          </cell>
        </row>
        <row r="67">
          <cell r="A67">
            <v>1008435173</v>
          </cell>
          <cell r="B67" t="str">
            <v>MALFETANA</v>
          </cell>
          <cell r="C67" t="str">
            <v>Angel Omar</v>
          </cell>
          <cell r="D67" t="str">
            <v>Lider Equipo SR.</v>
          </cell>
          <cell r="E67">
            <v>58</v>
          </cell>
          <cell r="F67">
            <v>6120</v>
          </cell>
          <cell r="G67">
            <v>0</v>
          </cell>
          <cell r="H67">
            <v>3</v>
          </cell>
          <cell r="I67">
            <v>18360</v>
          </cell>
          <cell r="J67">
            <v>97920</v>
          </cell>
          <cell r="K67">
            <v>59763</v>
          </cell>
          <cell r="L67">
            <v>13735</v>
          </cell>
          <cell r="M67">
            <v>73498</v>
          </cell>
          <cell r="N67" t="str">
            <v>Ecuador - Quito</v>
          </cell>
          <cell r="O67">
            <v>0.15</v>
          </cell>
          <cell r="P67">
            <v>11934</v>
          </cell>
          <cell r="Q67">
            <v>2754</v>
          </cell>
          <cell r="R67">
            <v>0.15</v>
          </cell>
          <cell r="S67">
            <v>11934</v>
          </cell>
          <cell r="T67">
            <v>0</v>
          </cell>
          <cell r="U67">
            <v>123186</v>
          </cell>
          <cell r="V67">
            <v>0</v>
          </cell>
          <cell r="W67">
            <v>0</v>
          </cell>
          <cell r="X67">
            <v>149808</v>
          </cell>
          <cell r="Y67">
            <v>235466</v>
          </cell>
          <cell r="Z67">
            <v>223306</v>
          </cell>
          <cell r="AA67">
            <v>333386</v>
          </cell>
        </row>
        <row r="68">
          <cell r="A68">
            <v>4009804911</v>
          </cell>
          <cell r="B68" t="str">
            <v>LAMANNA</v>
          </cell>
          <cell r="C68" t="str">
            <v>Darío</v>
          </cell>
          <cell r="D68" t="str">
            <v>Abogado  Sr</v>
          </cell>
          <cell r="E68">
            <v>0</v>
          </cell>
          <cell r="F68">
            <v>5520</v>
          </cell>
          <cell r="G68">
            <v>0</v>
          </cell>
          <cell r="H68">
            <v>2</v>
          </cell>
          <cell r="I68">
            <v>11040</v>
          </cell>
          <cell r="J68">
            <v>82800</v>
          </cell>
          <cell r="K68">
            <v>54047</v>
          </cell>
          <cell r="L68">
            <v>7554</v>
          </cell>
          <cell r="M68">
            <v>61601</v>
          </cell>
          <cell r="N68" t="str">
            <v>Ecuador - Quito</v>
          </cell>
          <cell r="O68">
            <v>0.15</v>
          </cell>
          <cell r="P68">
            <v>10764</v>
          </cell>
          <cell r="Q68">
            <v>1656</v>
          </cell>
          <cell r="R68">
            <v>0.15</v>
          </cell>
          <cell r="S68">
            <v>10764</v>
          </cell>
          <cell r="T68">
            <v>0</v>
          </cell>
          <cell r="U68">
            <v>99078</v>
          </cell>
          <cell r="V68">
            <v>0</v>
          </cell>
          <cell r="W68">
            <v>0</v>
          </cell>
          <cell r="X68">
            <v>122262</v>
          </cell>
          <cell r="Y68">
            <v>189905</v>
          </cell>
          <cell r="Z68">
            <v>183863</v>
          </cell>
          <cell r="AA68">
            <v>272705</v>
          </cell>
        </row>
        <row r="69">
          <cell r="A69" t="str">
            <v>1021787741MIN</v>
          </cell>
          <cell r="B69" t="str">
            <v>LEBON</v>
          </cell>
          <cell r="C69" t="str">
            <v>GUSTAVO LUIS</v>
          </cell>
          <cell r="D69">
            <v>0</v>
          </cell>
          <cell r="E69">
            <v>0</v>
          </cell>
          <cell r="F69">
            <v>4900</v>
          </cell>
          <cell r="G69">
            <v>1100</v>
          </cell>
          <cell r="H69">
            <v>2</v>
          </cell>
          <cell r="I69">
            <v>12000</v>
          </cell>
          <cell r="J69">
            <v>90000</v>
          </cell>
          <cell r="K69">
            <v>58234</v>
          </cell>
          <cell r="L69">
            <v>9097</v>
          </cell>
          <cell r="M69">
            <v>67331</v>
          </cell>
          <cell r="N69" t="str">
            <v>México - Reynosa</v>
          </cell>
          <cell r="O69">
            <v>0.15</v>
          </cell>
          <cell r="P69">
            <v>11700</v>
          </cell>
          <cell r="Q69">
            <v>1800</v>
          </cell>
          <cell r="R69">
            <v>0.15</v>
          </cell>
          <cell r="S69">
            <v>11700</v>
          </cell>
          <cell r="T69">
            <v>0</v>
          </cell>
          <cell r="U69">
            <v>41338</v>
          </cell>
          <cell r="V69">
            <v>0</v>
          </cell>
          <cell r="W69">
            <v>0</v>
          </cell>
          <cell r="X69">
            <v>66538</v>
          </cell>
          <cell r="Y69">
            <v>102137</v>
          </cell>
          <cell r="Z69">
            <v>133869</v>
          </cell>
          <cell r="AA69">
            <v>192137</v>
          </cell>
        </row>
        <row r="70">
          <cell r="A70">
            <v>1018429834</v>
          </cell>
          <cell r="B70" t="str">
            <v>GUIÑAZU</v>
          </cell>
          <cell r="C70" t="str">
            <v>Alfredo Walter</v>
          </cell>
          <cell r="D70" t="str">
            <v>Jefe Perforac.</v>
          </cell>
          <cell r="E70">
            <v>56</v>
          </cell>
          <cell r="F70">
            <v>5280</v>
          </cell>
          <cell r="G70">
            <v>0</v>
          </cell>
          <cell r="H70">
            <v>2</v>
          </cell>
          <cell r="I70">
            <v>10560</v>
          </cell>
          <cell r="J70">
            <v>79200</v>
          </cell>
          <cell r="K70">
            <v>51856</v>
          </cell>
          <cell r="L70">
            <v>7137</v>
          </cell>
          <cell r="M70">
            <v>58993</v>
          </cell>
          <cell r="N70" t="str">
            <v>Ecuador - Quito</v>
          </cell>
          <cell r="O70">
            <v>0.15</v>
          </cell>
          <cell r="P70">
            <v>10296</v>
          </cell>
          <cell r="Q70">
            <v>1584</v>
          </cell>
          <cell r="R70">
            <v>0.15</v>
          </cell>
          <cell r="S70">
            <v>10296</v>
          </cell>
          <cell r="T70">
            <v>0</v>
          </cell>
          <cell r="U70">
            <v>102232</v>
          </cell>
          <cell r="V70">
            <v>0</v>
          </cell>
          <cell r="W70">
            <v>0</v>
          </cell>
          <cell r="X70">
            <v>124408</v>
          </cell>
          <cell r="Y70">
            <v>192794</v>
          </cell>
          <cell r="Z70">
            <v>183401</v>
          </cell>
          <cell r="AA70">
            <v>271994</v>
          </cell>
        </row>
        <row r="71">
          <cell r="A71" t="str">
            <v>1013566776-</v>
          </cell>
          <cell r="B71" t="str">
            <v>SEIJO - TAKE OVER</v>
          </cell>
          <cell r="C71" t="str">
            <v>Carlos</v>
          </cell>
          <cell r="D71">
            <v>0</v>
          </cell>
          <cell r="E71">
            <v>62</v>
          </cell>
          <cell r="F71">
            <v>18500</v>
          </cell>
          <cell r="G71">
            <v>4625</v>
          </cell>
          <cell r="H71">
            <v>4</v>
          </cell>
          <cell r="I71">
            <v>74000</v>
          </cell>
          <cell r="J71">
            <v>374625</v>
          </cell>
          <cell r="K71">
            <v>202011</v>
          </cell>
          <cell r="L71">
            <v>48100</v>
          </cell>
          <cell r="M71">
            <v>250111</v>
          </cell>
          <cell r="N71" t="str">
            <v>Francia - París</v>
          </cell>
          <cell r="O71">
            <v>0.15</v>
          </cell>
          <cell r="P71">
            <v>45094</v>
          </cell>
          <cell r="Q71">
            <v>11100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56194</v>
          </cell>
          <cell r="Y71">
            <v>86452</v>
          </cell>
          <cell r="Z71">
            <v>306305</v>
          </cell>
          <cell r="AA71">
            <v>461077</v>
          </cell>
        </row>
        <row r="72">
          <cell r="A72">
            <v>13</v>
          </cell>
          <cell r="B72" t="str">
            <v>EJEMPLO 3</v>
          </cell>
          <cell r="C72">
            <v>0</v>
          </cell>
          <cell r="D72">
            <v>0</v>
          </cell>
          <cell r="E72">
            <v>0</v>
          </cell>
          <cell r="F72">
            <v>6471</v>
          </cell>
          <cell r="G72">
            <v>0</v>
          </cell>
          <cell r="H72">
            <v>4</v>
          </cell>
          <cell r="I72">
            <v>25884</v>
          </cell>
          <cell r="J72">
            <v>110007</v>
          </cell>
          <cell r="K72">
            <v>62784</v>
          </cell>
          <cell r="L72">
            <v>17793</v>
          </cell>
          <cell r="M72">
            <v>80577</v>
          </cell>
          <cell r="N72" t="str">
            <v>México - Reynosa</v>
          </cell>
          <cell r="O72">
            <v>0.15</v>
          </cell>
          <cell r="P72">
            <v>12618</v>
          </cell>
          <cell r="Q72">
            <v>3883</v>
          </cell>
          <cell r="R72">
            <v>0.15</v>
          </cell>
          <cell r="S72">
            <v>12618</v>
          </cell>
          <cell r="T72">
            <v>0</v>
          </cell>
          <cell r="U72">
            <v>78461</v>
          </cell>
          <cell r="V72">
            <v>0</v>
          </cell>
          <cell r="W72">
            <v>0</v>
          </cell>
          <cell r="X72">
            <v>107580</v>
          </cell>
          <cell r="Y72">
            <v>169304</v>
          </cell>
          <cell r="Z72">
            <v>188157</v>
          </cell>
          <cell r="AA72">
            <v>279311</v>
          </cell>
        </row>
        <row r="73">
          <cell r="A73">
            <v>1021368232</v>
          </cell>
          <cell r="B73" t="str">
            <v>RECIO</v>
          </cell>
          <cell r="C73" t="str">
            <v>Mauricio Nestor</v>
          </cell>
          <cell r="D73" t="str">
            <v>Profesional Sr.</v>
          </cell>
          <cell r="E73">
            <v>0</v>
          </cell>
          <cell r="F73">
            <v>4879.2</v>
          </cell>
          <cell r="G73">
            <v>0</v>
          </cell>
          <cell r="H73">
            <v>1</v>
          </cell>
          <cell r="I73">
            <v>4879.2</v>
          </cell>
          <cell r="J73">
            <v>68309</v>
          </cell>
          <cell r="K73">
            <v>47844</v>
          </cell>
          <cell r="L73">
            <v>3757</v>
          </cell>
          <cell r="M73">
            <v>51601</v>
          </cell>
          <cell r="N73" t="str">
            <v>Ecuador - Quito</v>
          </cell>
          <cell r="O73">
            <v>0.15</v>
          </cell>
          <cell r="P73">
            <v>9514</v>
          </cell>
          <cell r="Q73">
            <v>732</v>
          </cell>
          <cell r="R73">
            <v>0.15</v>
          </cell>
          <cell r="S73">
            <v>9514</v>
          </cell>
          <cell r="T73">
            <v>0</v>
          </cell>
          <cell r="U73">
            <v>93079</v>
          </cell>
          <cell r="V73">
            <v>0</v>
          </cell>
          <cell r="W73">
            <v>0</v>
          </cell>
          <cell r="X73">
            <v>112839</v>
          </cell>
          <cell r="Y73">
            <v>173351</v>
          </cell>
          <cell r="Z73">
            <v>164440</v>
          </cell>
          <cell r="AA73">
            <v>241660</v>
          </cell>
        </row>
        <row r="74">
          <cell r="A74">
            <v>0</v>
          </cell>
          <cell r="B74" t="e">
            <v>#N/A</v>
          </cell>
          <cell r="C74" t="e">
            <v>#N/A</v>
          </cell>
          <cell r="D74">
            <v>0</v>
          </cell>
          <cell r="E74">
            <v>0</v>
          </cell>
          <cell r="F74" t="e">
            <v>#N/A</v>
          </cell>
          <cell r="G74" t="e">
            <v>#N/A</v>
          </cell>
          <cell r="H74">
            <v>0</v>
          </cell>
          <cell r="I74" t="e">
            <v>#N/A</v>
          </cell>
          <cell r="J74" t="e">
            <v>#N/A</v>
          </cell>
          <cell r="K74" t="e">
            <v>#N/A</v>
          </cell>
          <cell r="L74" t="e">
            <v>#N/A</v>
          </cell>
          <cell r="M74" t="e">
            <v>#N/A</v>
          </cell>
          <cell r="N74">
            <v>0</v>
          </cell>
          <cell r="O74">
            <v>0</v>
          </cell>
          <cell r="P74" t="e">
            <v>#N/A</v>
          </cell>
          <cell r="Q74" t="e">
            <v>#N/A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 t="e">
            <v>#N/A</v>
          </cell>
          <cell r="W74" t="e">
            <v>#N/A</v>
          </cell>
          <cell r="X74">
            <v>0</v>
          </cell>
          <cell r="Y74">
            <v>0</v>
          </cell>
          <cell r="Z74" t="e">
            <v>#N/A</v>
          </cell>
          <cell r="AA74">
            <v>0</v>
          </cell>
        </row>
        <row r="75">
          <cell r="A75">
            <v>1018084529</v>
          </cell>
          <cell r="B75" t="str">
            <v>CASTILLO</v>
          </cell>
          <cell r="C75" t="str">
            <v>Guillermo</v>
          </cell>
          <cell r="D75" t="str">
            <v>Gerente de Ventas</v>
          </cell>
          <cell r="E75">
            <v>0</v>
          </cell>
          <cell r="F75">
            <v>9000</v>
          </cell>
          <cell r="G75">
            <v>0</v>
          </cell>
          <cell r="H75">
            <v>0</v>
          </cell>
          <cell r="I75">
            <v>0</v>
          </cell>
          <cell r="J75">
            <v>117000</v>
          </cell>
          <cell r="K75">
            <v>85300</v>
          </cell>
          <cell r="L75">
            <v>0</v>
          </cell>
          <cell r="M75">
            <v>85300</v>
          </cell>
          <cell r="N75" t="str">
            <v>Brasil - San Pablo</v>
          </cell>
          <cell r="O75">
            <v>0.15</v>
          </cell>
          <cell r="P75">
            <v>17550</v>
          </cell>
          <cell r="Q75">
            <v>0</v>
          </cell>
          <cell r="R75">
            <v>0.05</v>
          </cell>
          <cell r="S75">
            <v>5850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23400</v>
          </cell>
          <cell r="Y75">
            <v>36745</v>
          </cell>
          <cell r="Z75">
            <v>108700</v>
          </cell>
          <cell r="AA75">
            <v>153745</v>
          </cell>
        </row>
        <row r="76">
          <cell r="A76">
            <v>1017653363</v>
          </cell>
          <cell r="B76" t="str">
            <v>MAS</v>
          </cell>
          <cell r="C76" t="str">
            <v>Gustavo</v>
          </cell>
          <cell r="D76">
            <v>0</v>
          </cell>
          <cell r="E76">
            <v>0</v>
          </cell>
          <cell r="F76">
            <v>14000</v>
          </cell>
          <cell r="G76">
            <v>0</v>
          </cell>
          <cell r="H76">
            <v>5</v>
          </cell>
          <cell r="I76">
            <v>70000</v>
          </cell>
          <cell r="J76">
            <v>252000</v>
          </cell>
          <cell r="K76">
            <v>127173</v>
          </cell>
          <cell r="L76">
            <v>43232</v>
          </cell>
          <cell r="M76">
            <v>170405</v>
          </cell>
          <cell r="N76" t="str">
            <v>Bolivia - Sta. Cruz de la Sierra</v>
          </cell>
          <cell r="O76">
            <v>0.15</v>
          </cell>
          <cell r="P76">
            <v>27300</v>
          </cell>
          <cell r="Q76">
            <v>10500</v>
          </cell>
          <cell r="R76">
            <v>0.15</v>
          </cell>
          <cell r="S76">
            <v>27300</v>
          </cell>
          <cell r="T76">
            <v>0</v>
          </cell>
          <cell r="U76">
            <v>128324</v>
          </cell>
          <cell r="V76">
            <v>0</v>
          </cell>
          <cell r="W76">
            <v>0</v>
          </cell>
          <cell r="X76">
            <v>193424</v>
          </cell>
          <cell r="Y76">
            <v>297576</v>
          </cell>
          <cell r="Z76">
            <v>363829</v>
          </cell>
          <cell r="AA76">
            <v>549576</v>
          </cell>
        </row>
        <row r="77">
          <cell r="A77">
            <v>1012780048</v>
          </cell>
          <cell r="B77" t="str">
            <v>ANGIOLINI</v>
          </cell>
          <cell r="C77" t="str">
            <v>Fernando</v>
          </cell>
          <cell r="D77">
            <v>0</v>
          </cell>
          <cell r="E77">
            <v>0</v>
          </cell>
          <cell r="F77">
            <v>7680</v>
          </cell>
          <cell r="G77">
            <v>0</v>
          </cell>
          <cell r="H77">
            <v>3</v>
          </cell>
          <cell r="I77">
            <v>23040</v>
          </cell>
          <cell r="J77">
            <v>122880</v>
          </cell>
          <cell r="K77">
            <v>73551</v>
          </cell>
          <cell r="L77">
            <v>15332</v>
          </cell>
          <cell r="M77">
            <v>88883</v>
          </cell>
          <cell r="N77" t="str">
            <v>Brasil - Porto Alegre</v>
          </cell>
          <cell r="O77">
            <v>0.15</v>
          </cell>
          <cell r="P77">
            <v>14976</v>
          </cell>
          <cell r="Q77">
            <v>3456</v>
          </cell>
          <cell r="R77">
            <v>0.05</v>
          </cell>
          <cell r="S77">
            <v>4992</v>
          </cell>
          <cell r="T77">
            <v>0</v>
          </cell>
          <cell r="U77">
            <v>37202</v>
          </cell>
          <cell r="V77">
            <v>0</v>
          </cell>
          <cell r="W77">
            <v>0</v>
          </cell>
          <cell r="X77">
            <v>60626</v>
          </cell>
          <cell r="Y77">
            <v>94142</v>
          </cell>
          <cell r="Z77">
            <v>149509</v>
          </cell>
          <cell r="AA77">
            <v>217022</v>
          </cell>
        </row>
        <row r="78">
          <cell r="A78">
            <v>1025647012</v>
          </cell>
          <cell r="B78" t="str">
            <v>BIGGI</v>
          </cell>
          <cell r="C78" t="str">
            <v>Diego</v>
          </cell>
          <cell r="D78">
            <v>0</v>
          </cell>
          <cell r="E78">
            <v>0</v>
          </cell>
          <cell r="F78">
            <v>4900</v>
          </cell>
          <cell r="G78">
            <v>0</v>
          </cell>
          <cell r="H78">
            <v>2</v>
          </cell>
          <cell r="I78">
            <v>9800</v>
          </cell>
          <cell r="J78">
            <v>73500</v>
          </cell>
          <cell r="K78">
            <v>48474</v>
          </cell>
          <cell r="L78">
            <v>7546</v>
          </cell>
          <cell r="M78">
            <v>56020</v>
          </cell>
          <cell r="N78" t="str">
            <v>Venezuela - Caracas</v>
          </cell>
          <cell r="O78">
            <v>0.15</v>
          </cell>
          <cell r="P78">
            <v>9555</v>
          </cell>
          <cell r="Q78">
            <v>1470</v>
          </cell>
          <cell r="R78">
            <v>0.05</v>
          </cell>
          <cell r="S78">
            <v>3185</v>
          </cell>
          <cell r="T78">
            <v>0</v>
          </cell>
          <cell r="U78">
            <v>80485</v>
          </cell>
          <cell r="V78">
            <v>0</v>
          </cell>
          <cell r="W78">
            <v>0</v>
          </cell>
          <cell r="X78">
            <v>94695</v>
          </cell>
          <cell r="Y78">
            <v>146935</v>
          </cell>
          <cell r="Z78">
            <v>150715</v>
          </cell>
          <cell r="AA78">
            <v>220435</v>
          </cell>
        </row>
        <row r="79">
          <cell r="A79">
            <v>14</v>
          </cell>
          <cell r="B79" t="str">
            <v>EJEMPLO 4</v>
          </cell>
          <cell r="C79">
            <v>0</v>
          </cell>
          <cell r="D79">
            <v>0</v>
          </cell>
          <cell r="E79">
            <v>0</v>
          </cell>
          <cell r="F79">
            <v>21053</v>
          </cell>
          <cell r="G79">
            <v>0</v>
          </cell>
          <cell r="H79">
            <v>6</v>
          </cell>
          <cell r="I79">
            <v>126318</v>
          </cell>
          <cell r="J79">
            <v>400007</v>
          </cell>
          <cell r="K79">
            <v>184503</v>
          </cell>
          <cell r="L79">
            <v>82106</v>
          </cell>
          <cell r="M79">
            <v>266609</v>
          </cell>
          <cell r="N79" t="str">
            <v>México - Reynosa</v>
          </cell>
          <cell r="O79">
            <v>0.15</v>
          </cell>
          <cell r="P79">
            <v>41053</v>
          </cell>
          <cell r="Q79">
            <v>18948</v>
          </cell>
          <cell r="R79">
            <v>0.15</v>
          </cell>
          <cell r="S79">
            <v>41053</v>
          </cell>
          <cell r="T79">
            <v>0</v>
          </cell>
          <cell r="U79">
            <v>172119</v>
          </cell>
          <cell r="V79">
            <v>0</v>
          </cell>
          <cell r="W79">
            <v>0</v>
          </cell>
          <cell r="X79">
            <v>273173</v>
          </cell>
          <cell r="Y79">
            <v>420266</v>
          </cell>
          <cell r="Z79">
            <v>539782</v>
          </cell>
          <cell r="AA79">
            <v>820273</v>
          </cell>
        </row>
        <row r="80">
          <cell r="A80">
            <v>1021787741</v>
          </cell>
          <cell r="B80" t="str">
            <v>LEBON</v>
          </cell>
          <cell r="C80" t="str">
            <v>GUSTAVO LUIS</v>
          </cell>
          <cell r="D80" t="str">
            <v>Gerente Operaciones</v>
          </cell>
          <cell r="E80">
            <v>58</v>
          </cell>
          <cell r="F80">
            <v>3465</v>
          </cell>
          <cell r="G80">
            <v>3135</v>
          </cell>
          <cell r="H80">
            <v>2</v>
          </cell>
          <cell r="I80">
            <v>13200</v>
          </cell>
          <cell r="J80">
            <v>99000</v>
          </cell>
          <cell r="K80">
            <v>64073</v>
          </cell>
          <cell r="L80">
            <v>9636</v>
          </cell>
          <cell r="M80">
            <v>73709</v>
          </cell>
          <cell r="N80" t="str">
            <v>México - Reynosa</v>
          </cell>
          <cell r="O80">
            <v>0.15</v>
          </cell>
          <cell r="P80">
            <v>12870</v>
          </cell>
          <cell r="Q80">
            <v>1980</v>
          </cell>
          <cell r="R80">
            <v>0.15</v>
          </cell>
          <cell r="S80">
            <v>12870</v>
          </cell>
          <cell r="T80">
            <v>0</v>
          </cell>
          <cell r="U80">
            <v>44236</v>
          </cell>
          <cell r="V80">
            <v>0</v>
          </cell>
          <cell r="W80">
            <v>0</v>
          </cell>
          <cell r="X80">
            <v>71956</v>
          </cell>
          <cell r="Y80">
            <v>113776</v>
          </cell>
          <cell r="Z80">
            <v>145665</v>
          </cell>
          <cell r="AA80">
            <v>212776</v>
          </cell>
        </row>
        <row r="81">
          <cell r="A81">
            <v>1020007227</v>
          </cell>
          <cell r="B81" t="str">
            <v>CARRO</v>
          </cell>
          <cell r="C81" t="str">
            <v>Carlos</v>
          </cell>
          <cell r="D81" t="str">
            <v>Jefe de Producción</v>
          </cell>
          <cell r="E81">
            <v>0</v>
          </cell>
          <cell r="F81">
            <v>8500</v>
          </cell>
          <cell r="G81">
            <v>1400</v>
          </cell>
          <cell r="H81">
            <v>4</v>
          </cell>
          <cell r="I81">
            <v>39600</v>
          </cell>
          <cell r="J81">
            <v>168300</v>
          </cell>
          <cell r="K81">
            <v>93690</v>
          </cell>
          <cell r="L81">
            <v>24685</v>
          </cell>
          <cell r="M81">
            <v>118375</v>
          </cell>
          <cell r="N81" t="str">
            <v>Venezuela - El Tigre</v>
          </cell>
          <cell r="O81">
            <v>0.15</v>
          </cell>
          <cell r="P81">
            <v>19305</v>
          </cell>
          <cell r="Q81">
            <v>5940</v>
          </cell>
          <cell r="R81">
            <v>0.15</v>
          </cell>
          <cell r="S81">
            <v>19305</v>
          </cell>
          <cell r="T81">
            <v>0</v>
          </cell>
          <cell r="U81">
            <v>119322</v>
          </cell>
          <cell r="V81">
            <v>0</v>
          </cell>
          <cell r="W81">
            <v>0</v>
          </cell>
          <cell r="X81">
            <v>163872</v>
          </cell>
          <cell r="Y81">
            <v>255765</v>
          </cell>
          <cell r="Z81">
            <v>282247</v>
          </cell>
          <cell r="AA81">
            <v>424065</v>
          </cell>
        </row>
        <row r="82">
          <cell r="A82">
            <v>1020007228</v>
          </cell>
          <cell r="B82" t="str">
            <v>CARRO</v>
          </cell>
          <cell r="C82" t="str">
            <v>Carlos Alberto</v>
          </cell>
          <cell r="D82" t="str">
            <v>Jefe de Producción</v>
          </cell>
          <cell r="E82">
            <v>0</v>
          </cell>
          <cell r="F82">
            <v>7620</v>
          </cell>
          <cell r="G82">
            <v>0</v>
          </cell>
          <cell r="H82">
            <v>4</v>
          </cell>
          <cell r="I82">
            <v>30480</v>
          </cell>
          <cell r="J82">
            <v>129540</v>
          </cell>
          <cell r="K82">
            <v>73945</v>
          </cell>
          <cell r="L82">
            <v>20324</v>
          </cell>
          <cell r="M82">
            <v>94269</v>
          </cell>
          <cell r="N82" t="str">
            <v>Venezuela - El Tigre</v>
          </cell>
          <cell r="O82">
            <v>0.15</v>
          </cell>
          <cell r="P82">
            <v>14859</v>
          </cell>
          <cell r="Q82">
            <v>4572</v>
          </cell>
          <cell r="R82">
            <v>0.15</v>
          </cell>
          <cell r="S82">
            <v>14859</v>
          </cell>
          <cell r="T82">
            <v>0</v>
          </cell>
          <cell r="U82">
            <v>147092</v>
          </cell>
          <cell r="V82">
            <v>0</v>
          </cell>
          <cell r="W82">
            <v>0</v>
          </cell>
          <cell r="X82">
            <v>181382</v>
          </cell>
          <cell r="Y82">
            <v>284377</v>
          </cell>
          <cell r="Z82">
            <v>275651</v>
          </cell>
          <cell r="AA82">
            <v>413917</v>
          </cell>
        </row>
        <row r="83">
          <cell r="A83">
            <v>0</v>
          </cell>
          <cell r="B83" t="e">
            <v>#N/A</v>
          </cell>
          <cell r="C83" t="e">
            <v>#N/A</v>
          </cell>
          <cell r="D83">
            <v>0</v>
          </cell>
          <cell r="E83">
            <v>0</v>
          </cell>
          <cell r="F83" t="e">
            <v>#N/A</v>
          </cell>
          <cell r="G83" t="e">
            <v>#N/A</v>
          </cell>
          <cell r="H83">
            <v>0</v>
          </cell>
          <cell r="I83" t="e">
            <v>#N/A</v>
          </cell>
          <cell r="J83" t="e">
            <v>#N/A</v>
          </cell>
          <cell r="K83" t="e">
            <v>#N/A</v>
          </cell>
          <cell r="L83" t="e">
            <v>#N/A</v>
          </cell>
          <cell r="M83" t="e">
            <v>#N/A</v>
          </cell>
          <cell r="N83">
            <v>0</v>
          </cell>
          <cell r="O83">
            <v>0</v>
          </cell>
          <cell r="P83" t="e">
            <v>#N/A</v>
          </cell>
          <cell r="Q83" t="e">
            <v>#N/A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 t="e">
            <v>#N/A</v>
          </cell>
          <cell r="W83" t="e">
            <v>#N/A</v>
          </cell>
          <cell r="X83">
            <v>0</v>
          </cell>
          <cell r="Y83">
            <v>0</v>
          </cell>
          <cell r="Z83" t="e">
            <v>#N/A</v>
          </cell>
          <cell r="AA83">
            <v>0</v>
          </cell>
        </row>
        <row r="84">
          <cell r="A84">
            <v>0</v>
          </cell>
          <cell r="B84" t="e">
            <v>#N/A</v>
          </cell>
          <cell r="C84" t="e">
            <v>#N/A</v>
          </cell>
          <cell r="D84">
            <v>0</v>
          </cell>
          <cell r="E84">
            <v>0</v>
          </cell>
          <cell r="F84" t="e">
            <v>#N/A</v>
          </cell>
          <cell r="G84" t="e">
            <v>#N/A</v>
          </cell>
          <cell r="H84">
            <v>0</v>
          </cell>
          <cell r="I84" t="e">
            <v>#N/A</v>
          </cell>
          <cell r="J84" t="e">
            <v>#N/A</v>
          </cell>
          <cell r="K84" t="e">
            <v>#N/A</v>
          </cell>
          <cell r="L84" t="e">
            <v>#N/A</v>
          </cell>
          <cell r="M84" t="e">
            <v>#N/A</v>
          </cell>
          <cell r="N84">
            <v>0</v>
          </cell>
          <cell r="O84">
            <v>0</v>
          </cell>
          <cell r="P84" t="e">
            <v>#N/A</v>
          </cell>
          <cell r="Q84" t="e">
            <v>#N/A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 t="e">
            <v>#N/A</v>
          </cell>
          <cell r="W84" t="e">
            <v>#N/A</v>
          </cell>
          <cell r="X84">
            <v>0</v>
          </cell>
          <cell r="Y84">
            <v>0</v>
          </cell>
          <cell r="Z84" t="e">
            <v>#N/A</v>
          </cell>
          <cell r="AA84">
            <v>0</v>
          </cell>
        </row>
        <row r="85">
          <cell r="A85">
            <v>0</v>
          </cell>
          <cell r="B85" t="e">
            <v>#N/A</v>
          </cell>
          <cell r="C85" t="e">
            <v>#N/A</v>
          </cell>
          <cell r="D85">
            <v>0</v>
          </cell>
          <cell r="E85">
            <v>0</v>
          </cell>
          <cell r="F85" t="e">
            <v>#N/A</v>
          </cell>
          <cell r="G85" t="e">
            <v>#N/A</v>
          </cell>
          <cell r="H85">
            <v>0</v>
          </cell>
          <cell r="I85" t="e">
            <v>#N/A</v>
          </cell>
          <cell r="J85" t="e">
            <v>#N/A</v>
          </cell>
          <cell r="K85" t="e">
            <v>#N/A</v>
          </cell>
          <cell r="L85" t="e">
            <v>#N/A</v>
          </cell>
          <cell r="M85" t="e">
            <v>#N/A</v>
          </cell>
          <cell r="N85">
            <v>0</v>
          </cell>
          <cell r="O85">
            <v>0</v>
          </cell>
          <cell r="P85" t="e">
            <v>#N/A</v>
          </cell>
          <cell r="Q85" t="e">
            <v>#N/A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 t="e">
            <v>#N/A</v>
          </cell>
          <cell r="W85" t="e">
            <v>#N/A</v>
          </cell>
          <cell r="X85">
            <v>0</v>
          </cell>
          <cell r="Y85">
            <v>0</v>
          </cell>
          <cell r="Z85" t="e">
            <v>#N/A</v>
          </cell>
          <cell r="AA85">
            <v>0</v>
          </cell>
        </row>
        <row r="86">
          <cell r="A86">
            <v>0</v>
          </cell>
          <cell r="B86" t="e">
            <v>#N/A</v>
          </cell>
          <cell r="C86" t="e">
            <v>#N/A</v>
          </cell>
          <cell r="D86">
            <v>0</v>
          </cell>
          <cell r="E86">
            <v>0</v>
          </cell>
          <cell r="F86" t="e">
            <v>#N/A</v>
          </cell>
          <cell r="G86" t="e">
            <v>#N/A</v>
          </cell>
          <cell r="H86">
            <v>0</v>
          </cell>
          <cell r="I86" t="e">
            <v>#N/A</v>
          </cell>
          <cell r="J86" t="e">
            <v>#N/A</v>
          </cell>
          <cell r="K86" t="e">
            <v>#N/A</v>
          </cell>
          <cell r="L86" t="e">
            <v>#N/A</v>
          </cell>
          <cell r="M86" t="e">
            <v>#N/A</v>
          </cell>
          <cell r="N86">
            <v>0</v>
          </cell>
          <cell r="O86">
            <v>0</v>
          </cell>
          <cell r="P86" t="e">
            <v>#N/A</v>
          </cell>
          <cell r="Q86" t="e">
            <v>#N/A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 t="e">
            <v>#N/A</v>
          </cell>
          <cell r="W86" t="e">
            <v>#N/A</v>
          </cell>
          <cell r="X86">
            <v>0</v>
          </cell>
          <cell r="Y86">
            <v>0</v>
          </cell>
          <cell r="Z86" t="e">
            <v>#N/A</v>
          </cell>
          <cell r="AA86">
            <v>0</v>
          </cell>
        </row>
        <row r="87">
          <cell r="A87">
            <v>0</v>
          </cell>
          <cell r="B87" t="e">
            <v>#N/A</v>
          </cell>
          <cell r="C87" t="e">
            <v>#N/A</v>
          </cell>
          <cell r="D87">
            <v>0</v>
          </cell>
          <cell r="E87">
            <v>0</v>
          </cell>
          <cell r="F87" t="e">
            <v>#N/A</v>
          </cell>
          <cell r="G87" t="e">
            <v>#N/A</v>
          </cell>
          <cell r="H87">
            <v>0</v>
          </cell>
          <cell r="I87" t="e">
            <v>#N/A</v>
          </cell>
          <cell r="J87" t="e">
            <v>#N/A</v>
          </cell>
          <cell r="K87" t="e">
            <v>#N/A</v>
          </cell>
          <cell r="L87" t="e">
            <v>#N/A</v>
          </cell>
          <cell r="M87" t="e">
            <v>#N/A</v>
          </cell>
          <cell r="N87">
            <v>0</v>
          </cell>
          <cell r="O87">
            <v>0</v>
          </cell>
          <cell r="P87" t="e">
            <v>#N/A</v>
          </cell>
          <cell r="Q87" t="e">
            <v>#N/A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 t="e">
            <v>#N/A</v>
          </cell>
          <cell r="W87" t="e">
            <v>#N/A</v>
          </cell>
          <cell r="X87">
            <v>0</v>
          </cell>
          <cell r="Y87">
            <v>0</v>
          </cell>
          <cell r="Z87" t="e">
            <v>#N/A</v>
          </cell>
          <cell r="AA87">
            <v>0</v>
          </cell>
        </row>
        <row r="88">
          <cell r="A88">
            <v>0</v>
          </cell>
          <cell r="B88" t="e">
            <v>#N/A</v>
          </cell>
          <cell r="C88" t="e">
            <v>#N/A</v>
          </cell>
          <cell r="D88">
            <v>0</v>
          </cell>
          <cell r="E88">
            <v>0</v>
          </cell>
          <cell r="F88" t="e">
            <v>#N/A</v>
          </cell>
          <cell r="G88" t="e">
            <v>#N/A</v>
          </cell>
          <cell r="H88">
            <v>0</v>
          </cell>
          <cell r="I88" t="e">
            <v>#N/A</v>
          </cell>
          <cell r="J88" t="e">
            <v>#N/A</v>
          </cell>
          <cell r="K88" t="e">
            <v>#N/A</v>
          </cell>
          <cell r="L88" t="e">
            <v>#N/A</v>
          </cell>
          <cell r="M88" t="e">
            <v>#N/A</v>
          </cell>
          <cell r="N88">
            <v>0</v>
          </cell>
          <cell r="O88">
            <v>0</v>
          </cell>
          <cell r="P88" t="e">
            <v>#N/A</v>
          </cell>
          <cell r="Q88" t="e">
            <v>#N/A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 t="e">
            <v>#N/A</v>
          </cell>
          <cell r="W88" t="e">
            <v>#N/A</v>
          </cell>
          <cell r="X88">
            <v>0</v>
          </cell>
          <cell r="Y88">
            <v>0</v>
          </cell>
          <cell r="Z88" t="e">
            <v>#N/A</v>
          </cell>
          <cell r="AA88">
            <v>0</v>
          </cell>
        </row>
        <row r="89">
          <cell r="A89">
            <v>0</v>
          </cell>
          <cell r="B89" t="e">
            <v>#N/A</v>
          </cell>
          <cell r="C89" t="e">
            <v>#N/A</v>
          </cell>
          <cell r="D89">
            <v>0</v>
          </cell>
          <cell r="E89">
            <v>0</v>
          </cell>
          <cell r="F89" t="e">
            <v>#N/A</v>
          </cell>
          <cell r="G89" t="e">
            <v>#N/A</v>
          </cell>
          <cell r="H89">
            <v>0</v>
          </cell>
          <cell r="I89" t="e">
            <v>#N/A</v>
          </cell>
          <cell r="J89" t="e">
            <v>#N/A</v>
          </cell>
          <cell r="K89" t="e">
            <v>#N/A</v>
          </cell>
          <cell r="L89" t="e">
            <v>#N/A</v>
          </cell>
          <cell r="M89" t="e">
            <v>#N/A</v>
          </cell>
          <cell r="N89">
            <v>0</v>
          </cell>
          <cell r="O89">
            <v>0</v>
          </cell>
          <cell r="P89" t="e">
            <v>#N/A</v>
          </cell>
          <cell r="Q89" t="e">
            <v>#N/A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 t="e">
            <v>#N/A</v>
          </cell>
          <cell r="W89" t="e">
            <v>#N/A</v>
          </cell>
          <cell r="X89">
            <v>0</v>
          </cell>
          <cell r="Y89">
            <v>0</v>
          </cell>
          <cell r="Z89" t="e">
            <v>#N/A</v>
          </cell>
          <cell r="AA89">
            <v>0</v>
          </cell>
        </row>
        <row r="90">
          <cell r="A90">
            <v>0</v>
          </cell>
          <cell r="B90" t="e">
            <v>#N/A</v>
          </cell>
          <cell r="C90" t="e">
            <v>#N/A</v>
          </cell>
          <cell r="D90">
            <v>0</v>
          </cell>
          <cell r="E90">
            <v>0</v>
          </cell>
          <cell r="F90" t="e">
            <v>#N/A</v>
          </cell>
          <cell r="G90" t="e">
            <v>#N/A</v>
          </cell>
          <cell r="H90">
            <v>0</v>
          </cell>
          <cell r="I90" t="e">
            <v>#N/A</v>
          </cell>
          <cell r="J90" t="e">
            <v>#N/A</v>
          </cell>
          <cell r="K90" t="e">
            <v>#N/A</v>
          </cell>
          <cell r="L90" t="e">
            <v>#N/A</v>
          </cell>
          <cell r="M90" t="e">
            <v>#N/A</v>
          </cell>
          <cell r="N90">
            <v>0</v>
          </cell>
          <cell r="O90">
            <v>0</v>
          </cell>
          <cell r="P90" t="e">
            <v>#N/A</v>
          </cell>
          <cell r="Q90" t="e">
            <v>#N/A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 t="e">
            <v>#N/A</v>
          </cell>
          <cell r="W90" t="e">
            <v>#N/A</v>
          </cell>
          <cell r="X90">
            <v>0</v>
          </cell>
          <cell r="Y90">
            <v>0</v>
          </cell>
          <cell r="Z90" t="e">
            <v>#N/A</v>
          </cell>
          <cell r="AA90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onas c rc"/>
      <sheetName val="Mejores vs Piloto"/>
      <sheetName val="Piloto"/>
      <sheetName val="zonas 97 a 01 7"/>
      <sheetName val="97 a 2001 7"/>
      <sheetName val="% Varios"/>
      <sheetName val="2001 7"/>
      <sheetName val="2000"/>
      <sheetName val="99"/>
      <sheetName val="98"/>
      <sheetName val="97"/>
      <sheetName val="PC97 98"/>
      <sheetName val="RC 102 00 01 1"/>
      <sheetName val="RC136 00 01 1"/>
      <sheetName val="RC Downtime"/>
      <sheetName val="zonas_c_rc"/>
      <sheetName val="Mejores_vs_Piloto"/>
      <sheetName val="zonas_97_a_01_7"/>
      <sheetName val="97_a_2001_7"/>
      <sheetName val="%_Varios"/>
      <sheetName val="2001_7"/>
      <sheetName val="PC97_98"/>
      <sheetName val="RC_102_00_01_1"/>
      <sheetName val="RC136_00_01_1"/>
      <sheetName val="RC_Down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Resumen"/>
      <sheetName val="Tiempos y Costos por Fase"/>
      <sheetName val="Tiempos"/>
      <sheetName val="Gráficos"/>
      <sheetName val="Costos"/>
      <sheetName val="Resultado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G6" t="str">
            <v>ACONDICIONAR EL POZO</v>
          </cell>
          <cell r="K6" t="str">
            <v>Horas</v>
          </cell>
        </row>
        <row r="7">
          <cell r="G7" t="str">
            <v>BAJAR INSTALACION</v>
          </cell>
          <cell r="K7" t="str">
            <v>Dias</v>
          </cell>
        </row>
        <row r="8">
          <cell r="G8" t="str">
            <v>CASING / CEMENTACION</v>
          </cell>
          <cell r="K8" t="str">
            <v>mts/hrs</v>
          </cell>
        </row>
        <row r="9">
          <cell r="G9" t="str">
            <v>CONECTAR / DESCONECTAR RISER</v>
          </cell>
          <cell r="K9" t="str">
            <v>mts/dia</v>
          </cell>
        </row>
        <row r="10">
          <cell r="G10" t="str">
            <v>ENSAYOS DE POZO</v>
          </cell>
          <cell r="K10" t="str">
            <v>hrs/mts</v>
          </cell>
        </row>
        <row r="11">
          <cell r="G11" t="str">
            <v>ESTIMULACION</v>
          </cell>
        </row>
        <row r="12">
          <cell r="G12" t="str">
            <v>EVALUACION DE FORMACION</v>
          </cell>
        </row>
        <row r="13">
          <cell r="G13" t="str">
            <v>LOGGING P/ DIAGNOSTICO</v>
          </cell>
        </row>
        <row r="14">
          <cell r="G14" t="str">
            <v>MODIFICACIONES O REPARACIONES DE EQUIPO</v>
          </cell>
        </row>
        <row r="15">
          <cell r="G15" t="str">
            <v>MONTA / DESMONTA / TRANSPORTA / DESLIZA</v>
          </cell>
        </row>
        <row r="16">
          <cell r="G16" t="str">
            <v>PERFORACION</v>
          </cell>
        </row>
        <row r="17">
          <cell r="G17" t="str">
            <v>PREPARACION DE LOCACION</v>
          </cell>
        </row>
        <row r="18">
          <cell r="G18" t="str">
            <v>PROBLEMAS APRISIONAMIENTO Y PESCA</v>
          </cell>
        </row>
        <row r="19">
          <cell r="G19" t="str">
            <v>PROBLEMAS CONTROL DE POZO</v>
          </cell>
        </row>
        <row r="20">
          <cell r="G20" t="str">
            <v>PROBLEMAS DE SIDETRACK</v>
          </cell>
        </row>
        <row r="21">
          <cell r="G21" t="str">
            <v>PROBLEMAS ENTUB,CEMENT Y LOGGING</v>
          </cell>
        </row>
        <row r="22">
          <cell r="G22" t="str">
            <v>PROBLEMAS PERDIDA DE CIRCULACION</v>
          </cell>
        </row>
        <row r="23">
          <cell r="G23" t="str">
            <v>PROBLEMAS, ACONDICIONAR EL POZO</v>
          </cell>
        </row>
        <row r="24">
          <cell r="G24" t="str">
            <v>PUNZADOS</v>
          </cell>
        </row>
        <row r="25">
          <cell r="G25" t="str">
            <v>RESTAURAR LOCACION</v>
          </cell>
        </row>
        <row r="26">
          <cell r="G26" t="str">
            <v>SACAR INSTALACION EXISTENTE</v>
          </cell>
        </row>
        <row r="27">
          <cell r="G27" t="str">
            <v>SALUD, SEGURIDAD Y MEDIO AMBIENTE</v>
          </cell>
        </row>
        <row r="28">
          <cell r="G28" t="str">
            <v>TAPONAR Y ABANDONAR / ABANDONO TEMPORAL</v>
          </cell>
        </row>
        <row r="29">
          <cell r="G29" t="str">
            <v>TRABAJOS DE PRODUCCION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ontroles procesos"/>
      <sheetName val="Errores importacion"/>
      <sheetName val="CONVERSORA"/>
      <sheetName val="TRANSPORTE"/>
      <sheetName val="O_Procesar SyS"/>
      <sheetName val="O_Resumen SyS"/>
      <sheetName val="O_Procesar Aux"/>
    </sheetNames>
    <sheetDataSet>
      <sheetData sheetId="0"/>
      <sheetData sheetId="1">
        <row r="29">
          <cell r="B29" t="str">
            <v>Modulo IFRS-1</v>
          </cell>
        </row>
        <row r="30">
          <cell r="B30" t="str">
            <v>Modulo IFRS-2</v>
          </cell>
        </row>
        <row r="31">
          <cell r="B31" t="str">
            <v>Modulo IFRS-3</v>
          </cell>
        </row>
        <row r="32">
          <cell r="B32" t="str">
            <v>Modulo IFRS-4</v>
          </cell>
        </row>
        <row r="33">
          <cell r="B33" t="str">
            <v>Modulo IFRS-5</v>
          </cell>
        </row>
        <row r="34">
          <cell r="B34" t="str">
            <v>Modulo IFRS-6</v>
          </cell>
        </row>
        <row r="35">
          <cell r="B35" t="str">
            <v>Modulo IFRS-7</v>
          </cell>
        </row>
        <row r="36">
          <cell r="B36" t="str">
            <v>Modulo IFRS-Cuentas SyS 1 y 2</v>
          </cell>
        </row>
        <row r="37">
          <cell r="B37" t="str">
            <v>Schema Bilancio IFRS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40-18-P-RI-002"/>
      <sheetName val="Sold. y Gammagraf."/>
      <sheetName val="Aislación"/>
      <sheetName val="Tracing"/>
      <sheetName val="Pintura Ext"/>
      <sheetName val="1240_18_P_RI_0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Estructura Actual"/>
      <sheetName val="Resumen"/>
      <sheetName val="Resumen WO"/>
      <sheetName val="Resumen HH102"/>
      <sheetName val="Resumen HH220"/>
      <sheetName val="Datos Básicos"/>
      <sheetName val="Itemizado"/>
      <sheetName val="Organigrama"/>
      <sheetName val="Mod"/>
      <sheetName val="DatosMOD"/>
      <sheetName val="MOI"/>
      <sheetName val="DatosMOI"/>
      <sheetName val="OrgZon"/>
      <sheetName val="DatosZon"/>
      <sheetName val="CSoc"/>
      <sheetName val="GdP"/>
      <sheetName val="Mat"/>
      <sheetName val="Htas"/>
      <sheetName val="Equ"/>
      <sheetName val="CyL"/>
      <sheetName val="DatosEqu"/>
      <sheetName val="Sub"/>
      <sheetName val="Fle"/>
      <sheetName val="Bases"/>
      <sheetName val="GVs"/>
      <sheetName val="Ing"/>
      <sheetName val="CFinanc"/>
      <sheetName val="Seg"/>
      <sheetName val="EPP y Vestuario"/>
      <sheetName val="TARIFAS DINAMIC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7">
          <cell r="I7" t="str">
            <v>COSTO TOTAL ALQUILER</v>
          </cell>
        </row>
        <row r="8">
          <cell r="H8" t="str">
            <v>Propios</v>
          </cell>
          <cell r="I8" t="str">
            <v>a  3eros.</v>
          </cell>
          <cell r="J8" t="str">
            <v>Propios</v>
          </cell>
        </row>
        <row r="9">
          <cell r="H9">
            <v>1500</v>
          </cell>
          <cell r="J9">
            <v>0</v>
          </cell>
        </row>
        <row r="10">
          <cell r="H10">
            <v>0</v>
          </cell>
          <cell r="I10">
            <v>15000</v>
          </cell>
          <cell r="J10">
            <v>0</v>
          </cell>
        </row>
        <row r="11">
          <cell r="H11">
            <v>1800</v>
          </cell>
          <cell r="I11">
            <v>0</v>
          </cell>
          <cell r="J11">
            <v>0</v>
          </cell>
        </row>
        <row r="12">
          <cell r="H12">
            <v>1800</v>
          </cell>
          <cell r="I12">
            <v>0</v>
          </cell>
          <cell r="J12">
            <v>11250</v>
          </cell>
        </row>
        <row r="13">
          <cell r="I13">
            <v>17500</v>
          </cell>
          <cell r="J13">
            <v>0</v>
          </cell>
        </row>
        <row r="14">
          <cell r="H14">
            <v>0</v>
          </cell>
          <cell r="I14">
            <v>0</v>
          </cell>
          <cell r="J14">
            <v>0</v>
          </cell>
        </row>
        <row r="15">
          <cell r="H15">
            <v>0</v>
          </cell>
          <cell r="I15">
            <v>0</v>
          </cell>
          <cell r="J15">
            <v>0</v>
          </cell>
        </row>
        <row r="16">
          <cell r="H16">
            <v>0</v>
          </cell>
          <cell r="I16">
            <v>0</v>
          </cell>
          <cell r="J16">
            <v>0</v>
          </cell>
        </row>
        <row r="17">
          <cell r="I17">
            <v>0</v>
          </cell>
          <cell r="J17">
            <v>0</v>
          </cell>
        </row>
        <row r="18">
          <cell r="I18">
            <v>0</v>
          </cell>
          <cell r="J18">
            <v>0</v>
          </cell>
        </row>
        <row r="19">
          <cell r="H19">
            <v>120000</v>
          </cell>
          <cell r="I19">
            <v>0</v>
          </cell>
          <cell r="J19">
            <v>2500</v>
          </cell>
        </row>
        <row r="20">
          <cell r="H20">
            <v>42750</v>
          </cell>
          <cell r="I20">
            <v>0</v>
          </cell>
          <cell r="J20">
            <v>890.625</v>
          </cell>
        </row>
        <row r="21">
          <cell r="H21">
            <v>15000</v>
          </cell>
          <cell r="I21">
            <v>0</v>
          </cell>
          <cell r="J21">
            <v>312.5</v>
          </cell>
        </row>
        <row r="22">
          <cell r="H22">
            <v>15000</v>
          </cell>
          <cell r="I22">
            <v>0</v>
          </cell>
          <cell r="J22">
            <v>312.5</v>
          </cell>
        </row>
        <row r="23">
          <cell r="I23">
            <v>0</v>
          </cell>
        </row>
        <row r="24">
          <cell r="I24">
            <v>0</v>
          </cell>
        </row>
        <row r="25">
          <cell r="H25">
            <v>2500</v>
          </cell>
          <cell r="I25">
            <v>0</v>
          </cell>
          <cell r="J25">
            <v>10000</v>
          </cell>
        </row>
        <row r="26">
          <cell r="I26">
            <v>0</v>
          </cell>
          <cell r="J26">
            <v>0</v>
          </cell>
        </row>
        <row r="27">
          <cell r="H27" t="str">
            <v xml:space="preserve">Total Costos Mensuales  </v>
          </cell>
          <cell r="I27">
            <v>32500</v>
          </cell>
          <cell r="J27">
            <v>25265.625</v>
          </cell>
        </row>
        <row r="29">
          <cell r="I29" t="str">
            <v>COSTO TOTAL POR</v>
          </cell>
        </row>
        <row r="30">
          <cell r="H30" t="str">
            <v>Propios</v>
          </cell>
          <cell r="I30" t="str">
            <v xml:space="preserve"> 3eros.</v>
          </cell>
          <cell r="J30" t="str">
            <v>Propios</v>
          </cell>
        </row>
        <row r="31">
          <cell r="I31">
            <v>0</v>
          </cell>
          <cell r="J31">
            <v>0</v>
          </cell>
        </row>
        <row r="32">
          <cell r="I32">
            <v>0</v>
          </cell>
          <cell r="J32">
            <v>0</v>
          </cell>
        </row>
        <row r="33">
          <cell r="I33">
            <v>0</v>
          </cell>
          <cell r="J33">
            <v>0</v>
          </cell>
        </row>
        <row r="34">
          <cell r="I34">
            <v>0</v>
          </cell>
          <cell r="J34">
            <v>0</v>
          </cell>
        </row>
        <row r="35">
          <cell r="I35">
            <v>0</v>
          </cell>
          <cell r="J35">
            <v>0</v>
          </cell>
        </row>
        <row r="36">
          <cell r="I36">
            <v>0</v>
          </cell>
          <cell r="J36">
            <v>0</v>
          </cell>
        </row>
        <row r="37">
          <cell r="I37">
            <v>0</v>
          </cell>
          <cell r="J37">
            <v>0</v>
          </cell>
        </row>
        <row r="38">
          <cell r="I38">
            <v>0</v>
          </cell>
          <cell r="J38">
            <v>0</v>
          </cell>
        </row>
        <row r="39">
          <cell r="I39">
            <v>0</v>
          </cell>
          <cell r="J39">
            <v>0</v>
          </cell>
        </row>
        <row r="40">
          <cell r="I40">
            <v>0</v>
          </cell>
          <cell r="J40">
            <v>0</v>
          </cell>
        </row>
        <row r="41">
          <cell r="I41">
            <v>0</v>
          </cell>
          <cell r="J41">
            <v>0</v>
          </cell>
        </row>
        <row r="42">
          <cell r="I42">
            <v>0</v>
          </cell>
          <cell r="J42">
            <v>0</v>
          </cell>
        </row>
        <row r="43">
          <cell r="I43">
            <v>0</v>
          </cell>
          <cell r="J43">
            <v>0</v>
          </cell>
        </row>
        <row r="44">
          <cell r="I44">
            <v>0</v>
          </cell>
          <cell r="J44">
            <v>0</v>
          </cell>
        </row>
        <row r="45">
          <cell r="I45">
            <v>0</v>
          </cell>
          <cell r="J45">
            <v>0</v>
          </cell>
        </row>
        <row r="47">
          <cell r="H47" t="str">
            <v xml:space="preserve">Subtotal no Amortizables </v>
          </cell>
          <cell r="I47">
            <v>0</v>
          </cell>
          <cell r="J47">
            <v>0</v>
          </cell>
        </row>
        <row r="49">
          <cell r="I49" t="str">
            <v>COSTO TOTAL POR</v>
          </cell>
        </row>
        <row r="50">
          <cell r="H50" t="str">
            <v>Propios</v>
          </cell>
          <cell r="I50" t="str">
            <v xml:space="preserve"> 3eros.</v>
          </cell>
          <cell r="J50" t="str">
            <v>Propios</v>
          </cell>
        </row>
        <row r="51">
          <cell r="I51">
            <v>0</v>
          </cell>
          <cell r="J51">
            <v>0</v>
          </cell>
        </row>
        <row r="52">
          <cell r="I52">
            <v>0</v>
          </cell>
          <cell r="J52">
            <v>0</v>
          </cell>
        </row>
        <row r="53">
          <cell r="H53">
            <v>210000</v>
          </cell>
          <cell r="I53">
            <v>0</v>
          </cell>
          <cell r="J53">
            <v>0</v>
          </cell>
        </row>
        <row r="54">
          <cell r="I54">
            <v>0</v>
          </cell>
          <cell r="J54">
            <v>0</v>
          </cell>
        </row>
        <row r="56">
          <cell r="H56" t="str">
            <v>Subtotal Montajes y Desmontajes  $</v>
          </cell>
          <cell r="I56">
            <v>0</v>
          </cell>
          <cell r="J56">
            <v>0</v>
          </cell>
        </row>
        <row r="57">
          <cell r="I57" t="str">
            <v>Terceros</v>
          </cell>
          <cell r="J57" t="str">
            <v>Propios</v>
          </cell>
        </row>
        <row r="58">
          <cell r="I58">
            <v>32500</v>
          </cell>
          <cell r="J58">
            <v>25265.625</v>
          </cell>
        </row>
        <row r="59">
          <cell r="I59" t="str">
            <v>VALOR MENSUAL DE OBRADOR Y CAMPAMENTO $/mes</v>
          </cell>
          <cell r="J59">
            <v>57765.625</v>
          </cell>
        </row>
      </sheetData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"/>
      <sheetName val="BASE DE DATOS"/>
      <sheetName val="PAE"/>
    </sheetNames>
    <sheetDataSet>
      <sheetData sheetId="0" refreshError="1">
        <row r="1">
          <cell r="A1">
            <v>30</v>
          </cell>
        </row>
        <row r="3">
          <cell r="A3">
            <v>60</v>
          </cell>
        </row>
      </sheetData>
      <sheetData sheetId="1"/>
      <sheetData sheetId="2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DAT"/>
      <sheetName val="BASE-API"/>
      <sheetName val="BD NUEVA"/>
      <sheetName val="ESPARRAGOS - RJ"/>
      <sheetName val="PESO CAÑERIA"/>
      <sheetName val="VOL.AGUA"/>
      <sheetName val="Datos"/>
      <sheetName val="RESUMEN GRAL"/>
      <sheetName val="#¡REF"/>
      <sheetName val="AC.CO.#150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</sheetNames>
    <sheetDataSet>
      <sheetData sheetId="0" refreshError="1">
        <row r="48">
          <cell r="F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leases Details"/>
      <sheetName val="Macro1"/>
    </sheetNames>
    <sheetDataSet>
      <sheetData sheetId="0"/>
      <sheetData sheetId="1"/>
      <sheetData sheetId="2">
        <row r="314">
          <cell r="A314" t="str">
            <v>Recover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ic provisión u$s SCI UTE"/>
      <sheetName val="Solic provisión $ SCI UTE"/>
      <sheetName val="Solic provisión u$s SCI PESA"/>
      <sheetName val="Solic provisión u$s SCI O"/>
      <sheetName val="Solic provisión u$s SCII"/>
      <sheetName val="Solic provisión $ SCII"/>
      <sheetName val="Proveedores"/>
      <sheetName val="CECO - SCI - SCI PESA"/>
      <sheetName val="CECO - SCIO"/>
      <sheetName val="CECO - SCII"/>
      <sheetName val="Estructura_PROANI CtaCo"/>
      <sheetName val="CECO _ SCI _ SCI PESA"/>
    </sheetNames>
    <sheetDataSet>
      <sheetData sheetId="0">
        <row r="2">
          <cell r="A2" t="str">
            <v>AR64ESCG00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AR64ESCG00</v>
          </cell>
        </row>
        <row r="3">
          <cell r="A3" t="str">
            <v>AR64ESCM00</v>
          </cell>
        </row>
        <row r="4">
          <cell r="A4" t="str">
            <v>AR64ESCP00</v>
          </cell>
        </row>
        <row r="5">
          <cell r="A5" t="str">
            <v>AR64ESCP19</v>
          </cell>
        </row>
        <row r="6">
          <cell r="A6" t="str">
            <v>AR64ESCP20</v>
          </cell>
        </row>
        <row r="7">
          <cell r="A7" t="str">
            <v>AR64ESCP21</v>
          </cell>
        </row>
        <row r="8">
          <cell r="A8" t="str">
            <v>AR64ESCP22</v>
          </cell>
        </row>
        <row r="9">
          <cell r="A9" t="str">
            <v>AR64ESCP23</v>
          </cell>
        </row>
        <row r="10">
          <cell r="A10" t="str">
            <v>AR64ESCP24</v>
          </cell>
        </row>
        <row r="11">
          <cell r="A11" t="str">
            <v>AR64ESCP25</v>
          </cell>
        </row>
        <row r="12">
          <cell r="A12" t="str">
            <v>AR64ESCP26</v>
          </cell>
        </row>
        <row r="13">
          <cell r="A13" t="str">
            <v>AR64ESCP27</v>
          </cell>
        </row>
        <row r="14">
          <cell r="A14" t="str">
            <v>AR64ESCP28</v>
          </cell>
        </row>
        <row r="15">
          <cell r="A15" t="str">
            <v>AR64ESCP29</v>
          </cell>
        </row>
        <row r="16">
          <cell r="A16" t="str">
            <v>AR64ESCP30</v>
          </cell>
        </row>
        <row r="17">
          <cell r="A17" t="str">
            <v>AR64ESCP31</v>
          </cell>
        </row>
        <row r="18">
          <cell r="A18" t="str">
            <v>AR64ESCP32</v>
          </cell>
        </row>
        <row r="19">
          <cell r="A19" t="str">
            <v>AR64ESCP33</v>
          </cell>
        </row>
        <row r="20">
          <cell r="A20" t="str">
            <v>AR64ESCP34</v>
          </cell>
        </row>
        <row r="21">
          <cell r="A21" t="str">
            <v>AR64ESCP35</v>
          </cell>
        </row>
        <row r="22">
          <cell r="A22" t="str">
            <v>AR64ESCP36</v>
          </cell>
        </row>
        <row r="23">
          <cell r="A23" t="str">
            <v>AR64ESCP37</v>
          </cell>
        </row>
        <row r="24">
          <cell r="A24" t="str">
            <v>AR64ESCP38</v>
          </cell>
        </row>
        <row r="25">
          <cell r="A25" t="str">
            <v>AR64ESCP39</v>
          </cell>
        </row>
        <row r="26">
          <cell r="A26" t="str">
            <v>AR64ESCP40</v>
          </cell>
        </row>
        <row r="27">
          <cell r="A27" t="str">
            <v>AR64ESCP42</v>
          </cell>
        </row>
        <row r="28">
          <cell r="A28" t="str">
            <v>AR64ESCP43</v>
          </cell>
        </row>
        <row r="29">
          <cell r="A29" t="str">
            <v>AR64ESCP44</v>
          </cell>
        </row>
        <row r="30">
          <cell r="A30" t="str">
            <v>AR64ESCP45</v>
          </cell>
        </row>
        <row r="31">
          <cell r="A31" t="str">
            <v>AR64ESCP46</v>
          </cell>
        </row>
        <row r="32">
          <cell r="A32" t="str">
            <v>AR64ESCP47</v>
          </cell>
        </row>
        <row r="33">
          <cell r="A33" t="str">
            <v>AR64ESCP48</v>
          </cell>
        </row>
        <row r="34">
          <cell r="A34" t="str">
            <v>AR64ESCP49</v>
          </cell>
        </row>
        <row r="35">
          <cell r="A35" t="str">
            <v>AR64ESCP50</v>
          </cell>
        </row>
        <row r="36">
          <cell r="A36" t="str">
            <v>AR64ESCP51</v>
          </cell>
        </row>
        <row r="37">
          <cell r="A37" t="str">
            <v>AR64ESCP52</v>
          </cell>
        </row>
        <row r="38">
          <cell r="A38" t="str">
            <v>AR64ESCP53</v>
          </cell>
        </row>
        <row r="39">
          <cell r="A39" t="str">
            <v>AR64ESCP54</v>
          </cell>
        </row>
        <row r="40">
          <cell r="A40" t="str">
            <v>AR64ESCP55</v>
          </cell>
        </row>
        <row r="41">
          <cell r="A41" t="str">
            <v>AR64ESCP56</v>
          </cell>
        </row>
        <row r="42">
          <cell r="A42" t="str">
            <v>AR64ESCPA2</v>
          </cell>
        </row>
        <row r="43">
          <cell r="A43" t="str">
            <v>AR64ESCPA3</v>
          </cell>
        </row>
        <row r="44">
          <cell r="A44" t="str">
            <v>AR64ESCS00</v>
          </cell>
        </row>
      </sheetData>
      <sheetData sheetId="8">
        <row r="2">
          <cell r="A2" t="str">
            <v>AR64ESCG00</v>
          </cell>
        </row>
      </sheetData>
      <sheetData sheetId="9"/>
      <sheetData sheetId="10"/>
      <sheetData sheetId="1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Solic provisión $ SCI UTE"/>
      <sheetName val="Solic provisión $ SCI UTE PESA"/>
      <sheetName val="Solic provisión $ SCI O"/>
      <sheetName val="Solic provisión $ SCII"/>
      <sheetName val="Proveedores"/>
      <sheetName val="CECO - SCI - SCI PESA"/>
      <sheetName val="CECO - SCIO"/>
      <sheetName val="CECO - SCII"/>
      <sheetName val="Estructura_PROANI CtaCo"/>
      <sheetName val="Solic provisión $ GETRAN"/>
      <sheetName val="CECO _ SCI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>AR03ESIG00</v>
          </cell>
        </row>
        <row r="3">
          <cell r="A3" t="str">
            <v>AR03ESIM00</v>
          </cell>
        </row>
        <row r="4">
          <cell r="A4" t="str">
            <v>AR03ESIP00</v>
          </cell>
        </row>
        <row r="5">
          <cell r="A5" t="str">
            <v>AR03ESIP57</v>
          </cell>
        </row>
        <row r="6">
          <cell r="A6" t="str">
            <v>AR03ESIP59</v>
          </cell>
        </row>
        <row r="7">
          <cell r="A7" t="str">
            <v>AR03ESIP60</v>
          </cell>
        </row>
        <row r="8">
          <cell r="A8" t="str">
            <v>AR03ESIP61</v>
          </cell>
        </row>
        <row r="9">
          <cell r="A9" t="str">
            <v>AR03ESIP62</v>
          </cell>
        </row>
        <row r="10">
          <cell r="A10" t="str">
            <v>AR03ESIP63</v>
          </cell>
        </row>
        <row r="11">
          <cell r="A11" t="str">
            <v>AR03ESIP64</v>
          </cell>
        </row>
        <row r="12">
          <cell r="A12" t="str">
            <v>AR03ESIP65</v>
          </cell>
        </row>
        <row r="13">
          <cell r="A13" t="str">
            <v>AR03ESIP66</v>
          </cell>
        </row>
        <row r="14">
          <cell r="A14" t="str">
            <v>AR03ESIP67</v>
          </cell>
        </row>
        <row r="15">
          <cell r="A15" t="str">
            <v>AR03ESIP69</v>
          </cell>
        </row>
        <row r="16">
          <cell r="A16" t="str">
            <v>AR03ESIP70</v>
          </cell>
        </row>
        <row r="17">
          <cell r="A17" t="str">
            <v>AR03ESIP71</v>
          </cell>
        </row>
        <row r="18">
          <cell r="A18" t="str">
            <v>AR03ESIP72</v>
          </cell>
        </row>
        <row r="19">
          <cell r="A19" t="str">
            <v>AR03ESIP73</v>
          </cell>
        </row>
        <row r="20">
          <cell r="A20" t="str">
            <v>AR03ESIP73</v>
          </cell>
        </row>
        <row r="21">
          <cell r="A21" t="str">
            <v>AR03ESIP74</v>
          </cell>
        </row>
        <row r="22">
          <cell r="A22" t="str">
            <v>AR03ESIP76</v>
          </cell>
        </row>
        <row r="23">
          <cell r="A23" t="str">
            <v>AR03ESIP77</v>
          </cell>
        </row>
        <row r="24">
          <cell r="A24" t="str">
            <v>AR03ESIP77</v>
          </cell>
        </row>
        <row r="25">
          <cell r="A25" t="str">
            <v>AR03ESIP78</v>
          </cell>
        </row>
        <row r="26">
          <cell r="A26" t="str">
            <v>AR03ESIP79</v>
          </cell>
        </row>
        <row r="27">
          <cell r="A27" t="str">
            <v>AR03ESIP80</v>
          </cell>
        </row>
        <row r="28">
          <cell r="A28" t="str">
            <v>AR03ESIP81</v>
          </cell>
        </row>
        <row r="29">
          <cell r="A29" t="str">
            <v>AR03ESIP82</v>
          </cell>
        </row>
        <row r="30">
          <cell r="A30" t="str">
            <v>AR03ESIP83</v>
          </cell>
        </row>
        <row r="31">
          <cell r="A31" t="str">
            <v>AR03ESIP84</v>
          </cell>
        </row>
        <row r="32">
          <cell r="A32" t="str">
            <v>AR03ESIP85</v>
          </cell>
        </row>
        <row r="33">
          <cell r="A33" t="str">
            <v>AR03ESIP86</v>
          </cell>
        </row>
        <row r="34">
          <cell r="A34" t="str">
            <v>AR03ESIP87</v>
          </cell>
        </row>
        <row r="35">
          <cell r="A35" t="str">
            <v>AR03ESIP88</v>
          </cell>
        </row>
        <row r="36">
          <cell r="A36" t="str">
            <v>AR03ESIP88</v>
          </cell>
        </row>
        <row r="37">
          <cell r="A37" t="str">
            <v>AR03ESIP90</v>
          </cell>
        </row>
        <row r="38">
          <cell r="A38" t="str">
            <v>AR03ESIP92</v>
          </cell>
        </row>
        <row r="39">
          <cell r="A39" t="str">
            <v>AR03ESIP93</v>
          </cell>
        </row>
        <row r="40">
          <cell r="A40" t="str">
            <v>AR03ESIP94</v>
          </cell>
        </row>
        <row r="41">
          <cell r="A41" t="str">
            <v>AR03ESIP94</v>
          </cell>
        </row>
        <row r="42">
          <cell r="A42" t="str">
            <v>AR03ESIP95</v>
          </cell>
        </row>
        <row r="43">
          <cell r="A43" t="str">
            <v>AR03ESIP96</v>
          </cell>
        </row>
        <row r="44">
          <cell r="A44" t="str">
            <v>AR03ESIS00</v>
          </cell>
        </row>
        <row r="45">
          <cell r="A45" t="str">
            <v>100000225 OC</v>
          </cell>
        </row>
      </sheetData>
      <sheetData sheetId="9" refreshError="1"/>
      <sheetData sheetId="10" refreshError="1"/>
      <sheetData sheetId="1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 1"/>
      <sheetName val="Term 2"/>
      <sheetName val="Term 3"/>
      <sheetName val="K"/>
      <sheetName val="costos"/>
      <sheetName val="Informe Term. (2)"/>
      <sheetName val="Informe Term. (3)"/>
      <sheetName val="AFE00Caratula"/>
      <sheetName val="AFE Costos"/>
      <sheetName val="Rep 08-2003 "/>
      <sheetName val="InfRep.11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ic provisión u$s SCI UTE"/>
      <sheetName val="Solic provisión $ SCI UTE"/>
      <sheetName val="Solic provisión u$s SCI PESA"/>
      <sheetName val="Solic provisión $ SCI UTE PESA"/>
      <sheetName val="Solic provisión u$s SCI O"/>
      <sheetName val="Solic provisión $ SCI O"/>
      <sheetName val="Solic provisión u$s SCII"/>
      <sheetName val="Solic provisión $ SCII"/>
      <sheetName val="Proveedores"/>
      <sheetName val="CECO - SCI - SCI PESA"/>
      <sheetName val="CECO - SCIO"/>
      <sheetName val="CECO - SCII"/>
      <sheetName val="Estructura_PROANI CtaCo"/>
      <sheetName val="Solic provisión u$s GETRAN"/>
      <sheetName val="Solic provisión $ GETRAN"/>
      <sheetName val="CECO _ SC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A2" t="str">
            <v>AR03ESOG00</v>
          </cell>
        </row>
        <row r="3">
          <cell r="A3" t="str">
            <v>AR03ESOP14</v>
          </cell>
        </row>
        <row r="4">
          <cell r="A4" t="str">
            <v>AR03ESOP01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ing"/>
      <sheetName val="DataCombos"/>
      <sheetName val="DataCombos2"/>
      <sheetName val="Validacion"/>
    </sheetNames>
    <sheetDataSet>
      <sheetData sheetId="0" refreshError="1"/>
      <sheetData sheetId="1" refreshError="1"/>
      <sheetData sheetId="2">
        <row r="6">
          <cell r="D6" t="str">
            <v>N / A</v>
          </cell>
        </row>
        <row r="7">
          <cell r="D7" t="str">
            <v>—</v>
          </cell>
        </row>
        <row r="8">
          <cell r="D8" t="str">
            <v>DFS</v>
          </cell>
        </row>
        <row r="9">
          <cell r="D9" t="str">
            <v>DFSB</v>
          </cell>
        </row>
        <row r="10">
          <cell r="D10" t="str">
            <v>DFSB3</v>
          </cell>
        </row>
        <row r="11">
          <cell r="D11" t="str">
            <v>DFSB3LT</v>
          </cell>
        </row>
        <row r="12">
          <cell r="D12" t="str">
            <v>DFSB3LT3G</v>
          </cell>
        </row>
        <row r="13">
          <cell r="D13" t="str">
            <v>DFSC</v>
          </cell>
        </row>
        <row r="14">
          <cell r="D14" t="str">
            <v>DFSC3</v>
          </cell>
        </row>
        <row r="15">
          <cell r="D15" t="str">
            <v>DFSC3UT</v>
          </cell>
        </row>
        <row r="16">
          <cell r="D16" t="str">
            <v>DFSC3UT3GHL</v>
          </cell>
        </row>
        <row r="17">
          <cell r="D17" t="str">
            <v>DFST</v>
          </cell>
        </row>
        <row r="18">
          <cell r="D18" t="str">
            <v>DFST3</v>
          </cell>
        </row>
        <row r="19">
          <cell r="D19" t="str">
            <v>DFST3G</v>
          </cell>
        </row>
        <row r="20">
          <cell r="D20" t="str">
            <v>DFST3GHL</v>
          </cell>
        </row>
        <row r="21">
          <cell r="D21" t="str">
            <v>DFST3HL</v>
          </cell>
        </row>
        <row r="22">
          <cell r="D22" t="str">
            <v>ESP</v>
          </cell>
        </row>
        <row r="23">
          <cell r="D23" t="str">
            <v>FSB</v>
          </cell>
        </row>
        <row r="24">
          <cell r="D24" t="str">
            <v>FSB1</v>
          </cell>
        </row>
        <row r="25">
          <cell r="D25" t="str">
            <v>FSB3</v>
          </cell>
        </row>
        <row r="26">
          <cell r="D26" t="str">
            <v>FSB3DB</v>
          </cell>
        </row>
        <row r="27">
          <cell r="D27" t="str">
            <v>FSB3G</v>
          </cell>
        </row>
        <row r="28">
          <cell r="D28" t="str">
            <v>FSB3HL</v>
          </cell>
        </row>
        <row r="29">
          <cell r="D29" t="str">
            <v>FSB3HLPFS</v>
          </cell>
        </row>
        <row r="30">
          <cell r="D30" t="str">
            <v>FSB3PFS</v>
          </cell>
        </row>
        <row r="31">
          <cell r="D31" t="str">
            <v>FSB3UT</v>
          </cell>
        </row>
        <row r="32">
          <cell r="D32" t="str">
            <v>FSBHL</v>
          </cell>
        </row>
        <row r="33">
          <cell r="D33" t="str">
            <v>FSBLT3</v>
          </cell>
        </row>
        <row r="34">
          <cell r="D34" t="str">
            <v>FSBLT3PL</v>
          </cell>
        </row>
        <row r="35">
          <cell r="D35" t="str">
            <v>FSBLTG3PL</v>
          </cell>
        </row>
        <row r="36">
          <cell r="D36" t="str">
            <v>FSBUT3PLHL</v>
          </cell>
        </row>
        <row r="37">
          <cell r="D37" t="str">
            <v>FSBUTG3PLHL</v>
          </cell>
        </row>
        <row r="38">
          <cell r="D38" t="str">
            <v>FSBX</v>
          </cell>
        </row>
        <row r="39">
          <cell r="D39" t="str">
            <v>FSBX1</v>
          </cell>
        </row>
        <row r="40">
          <cell r="D40" t="str">
            <v>FSBX3</v>
          </cell>
        </row>
        <row r="41">
          <cell r="D41" t="str">
            <v>FSBLTX3</v>
          </cell>
        </row>
        <row r="42">
          <cell r="D42" t="str">
            <v>FSBLTX3PL</v>
          </cell>
        </row>
        <row r="43">
          <cell r="D43" t="str">
            <v>FSC</v>
          </cell>
        </row>
        <row r="44">
          <cell r="D44" t="str">
            <v>FSC2</v>
          </cell>
        </row>
        <row r="45">
          <cell r="D45" t="str">
            <v>FSC3</v>
          </cell>
        </row>
        <row r="46">
          <cell r="D46" t="str">
            <v>FSCG</v>
          </cell>
        </row>
        <row r="47">
          <cell r="D47" t="str">
            <v>FSCGX</v>
          </cell>
        </row>
        <row r="48">
          <cell r="D48" t="str">
            <v>FSCS2</v>
          </cell>
        </row>
        <row r="49">
          <cell r="D49" t="str">
            <v>FSCUT3PL</v>
          </cell>
        </row>
        <row r="50">
          <cell r="D50" t="str">
            <v>FSCUT3PL2PFS</v>
          </cell>
        </row>
        <row r="51">
          <cell r="D51" t="str">
            <v>FSCUT3PLHL</v>
          </cell>
        </row>
        <row r="52">
          <cell r="D52" t="str">
            <v>FSCUT3PLHLPFS</v>
          </cell>
        </row>
        <row r="53">
          <cell r="D53" t="str">
            <v>FSCUT3PLPFS</v>
          </cell>
        </row>
        <row r="54">
          <cell r="D54" t="str">
            <v>FSCUTG3PL</v>
          </cell>
        </row>
        <row r="55">
          <cell r="D55" t="str">
            <v>FSCUTG3PL2PFS</v>
          </cell>
        </row>
        <row r="56">
          <cell r="D56" t="str">
            <v>FSCUTG3PLHL</v>
          </cell>
        </row>
        <row r="57">
          <cell r="D57" t="str">
            <v>FSCUTG3PLHLPFS</v>
          </cell>
        </row>
        <row r="58">
          <cell r="D58" t="str">
            <v>FSCUTG3PLPFS</v>
          </cell>
        </row>
        <row r="59">
          <cell r="D59" t="str">
            <v>FSCX</v>
          </cell>
        </row>
        <row r="60">
          <cell r="D60" t="str">
            <v>FSCX2</v>
          </cell>
        </row>
        <row r="61">
          <cell r="D61" t="str">
            <v>FSCX3</v>
          </cell>
        </row>
        <row r="62">
          <cell r="D62" t="str">
            <v>FSCX3</v>
          </cell>
        </row>
        <row r="63">
          <cell r="D63" t="str">
            <v>FSCUTX3PL</v>
          </cell>
        </row>
        <row r="64">
          <cell r="D64" t="str">
            <v>FSF</v>
          </cell>
        </row>
        <row r="65">
          <cell r="D65" t="str">
            <v>FSFDB INV</v>
          </cell>
        </row>
        <row r="66">
          <cell r="D66" t="str">
            <v>FSFB</v>
          </cell>
        </row>
        <row r="67">
          <cell r="D67" t="str">
            <v>FSFB3</v>
          </cell>
        </row>
        <row r="68">
          <cell r="D68" t="str">
            <v>FSFBX</v>
          </cell>
        </row>
        <row r="69">
          <cell r="D69" t="str">
            <v>FSFBX3</v>
          </cell>
        </row>
        <row r="70">
          <cell r="D70" t="str">
            <v>FSFCT</v>
          </cell>
        </row>
        <row r="71">
          <cell r="D71" t="str">
            <v>FSFT</v>
          </cell>
        </row>
        <row r="72">
          <cell r="D72" t="str">
            <v>FSFT3</v>
          </cell>
        </row>
        <row r="73">
          <cell r="D73" t="str">
            <v>FSFTDB</v>
          </cell>
        </row>
        <row r="74">
          <cell r="D74" t="str">
            <v>FSFTG</v>
          </cell>
        </row>
        <row r="75">
          <cell r="D75" t="str">
            <v>FSFTS</v>
          </cell>
        </row>
        <row r="76">
          <cell r="D76" t="str">
            <v>FSFTX</v>
          </cell>
        </row>
        <row r="77">
          <cell r="D77" t="str">
            <v>FSFTX3</v>
          </cell>
        </row>
        <row r="78">
          <cell r="D78" t="str">
            <v>FST</v>
          </cell>
        </row>
        <row r="79">
          <cell r="D79" t="str">
            <v>FST C2</v>
          </cell>
        </row>
        <row r="80">
          <cell r="D80" t="str">
            <v>FST DB</v>
          </cell>
        </row>
        <row r="81">
          <cell r="D81" t="str">
            <v>FST G</v>
          </cell>
        </row>
        <row r="82">
          <cell r="D82" t="str">
            <v>FST GX</v>
          </cell>
        </row>
        <row r="83">
          <cell r="D83" t="str">
            <v>FST X</v>
          </cell>
        </row>
        <row r="84">
          <cell r="D84" t="str">
            <v>FST1</v>
          </cell>
        </row>
        <row r="85">
          <cell r="D85" t="str">
            <v>FST3</v>
          </cell>
        </row>
        <row r="86">
          <cell r="D86" t="str">
            <v>FST3 2PFS</v>
          </cell>
        </row>
        <row r="87">
          <cell r="D87" t="str">
            <v>FST3 DB</v>
          </cell>
        </row>
        <row r="88">
          <cell r="D88" t="str">
            <v>FST3 G</v>
          </cell>
        </row>
        <row r="89">
          <cell r="D89" t="str">
            <v>FST3 GHL</v>
          </cell>
        </row>
        <row r="90">
          <cell r="D90" t="str">
            <v>FST3 HL</v>
          </cell>
        </row>
        <row r="91">
          <cell r="D91" t="str">
            <v>FST3 PFS</v>
          </cell>
        </row>
        <row r="92">
          <cell r="D92" t="str">
            <v>FST3 X</v>
          </cell>
        </row>
        <row r="93">
          <cell r="D93" t="str">
            <v>FST3LT</v>
          </cell>
        </row>
        <row r="94">
          <cell r="D94" t="str">
            <v>FST3UT</v>
          </cell>
        </row>
        <row r="95">
          <cell r="D95" t="str">
            <v>FSTLT</v>
          </cell>
        </row>
        <row r="96">
          <cell r="D96" t="str">
            <v>FSTUT</v>
          </cell>
        </row>
        <row r="97">
          <cell r="D97" t="str">
            <v>GSB</v>
          </cell>
        </row>
        <row r="98">
          <cell r="D98" t="str">
            <v>GSB1</v>
          </cell>
        </row>
        <row r="99">
          <cell r="D99" t="str">
            <v>GSB1G</v>
          </cell>
        </row>
        <row r="100">
          <cell r="D100" t="str">
            <v>GSB3</v>
          </cell>
        </row>
        <row r="101">
          <cell r="D101" t="str">
            <v>GSB3DB</v>
          </cell>
        </row>
        <row r="102">
          <cell r="D102" t="str">
            <v>GSB3G</v>
          </cell>
        </row>
        <row r="103">
          <cell r="D103" t="str">
            <v>GSB3LT</v>
          </cell>
        </row>
        <row r="104">
          <cell r="D104" t="str">
            <v>GSB3LTDB</v>
          </cell>
        </row>
        <row r="105">
          <cell r="D105" t="str">
            <v>GSBUT3HL</v>
          </cell>
        </row>
        <row r="106">
          <cell r="D106" t="str">
            <v>GSBUTG3HL</v>
          </cell>
        </row>
        <row r="107">
          <cell r="D107" t="str">
            <v>GSB3LTG</v>
          </cell>
        </row>
        <row r="108">
          <cell r="D108" t="str">
            <v>GSB3LTHLPFS</v>
          </cell>
        </row>
        <row r="109">
          <cell r="D109" t="str">
            <v>GSB3LTHL</v>
          </cell>
        </row>
        <row r="110">
          <cell r="D110" t="str">
            <v>GSBDB</v>
          </cell>
        </row>
        <row r="111">
          <cell r="D111" t="str">
            <v>GSBG</v>
          </cell>
        </row>
        <row r="112">
          <cell r="D112" t="str">
            <v>GSBG1</v>
          </cell>
        </row>
        <row r="113">
          <cell r="D113" t="str">
            <v>GSBX</v>
          </cell>
        </row>
        <row r="114">
          <cell r="D114" t="str">
            <v>GSB1X</v>
          </cell>
        </row>
        <row r="115">
          <cell r="D115" t="str">
            <v>GSB3X</v>
          </cell>
        </row>
        <row r="116">
          <cell r="D116" t="str">
            <v>GSB3LTX</v>
          </cell>
        </row>
        <row r="117">
          <cell r="D117" t="str">
            <v>GSC</v>
          </cell>
        </row>
        <row r="118">
          <cell r="D118" t="str">
            <v>GSC1</v>
          </cell>
        </row>
        <row r="119">
          <cell r="D119" t="str">
            <v>GSC2</v>
          </cell>
        </row>
        <row r="120">
          <cell r="D120" t="str">
            <v>GSC3</v>
          </cell>
        </row>
        <row r="121">
          <cell r="D121" t="str">
            <v>GSC3PFS</v>
          </cell>
        </row>
        <row r="122">
          <cell r="D122" t="str">
            <v>GSC3HLPFS</v>
          </cell>
        </row>
        <row r="123">
          <cell r="D123" t="str">
            <v>GSC3G</v>
          </cell>
        </row>
        <row r="124">
          <cell r="D124" t="str">
            <v>GSC3GPFSVT</v>
          </cell>
        </row>
        <row r="125">
          <cell r="D125" t="str">
            <v>GSC3GHL</v>
          </cell>
        </row>
        <row r="126">
          <cell r="D126" t="str">
            <v>GSC3HL</v>
          </cell>
        </row>
        <row r="127">
          <cell r="D127" t="str">
            <v>GSCG</v>
          </cell>
        </row>
        <row r="128">
          <cell r="D128" t="str">
            <v>GSCGX</v>
          </cell>
        </row>
        <row r="129">
          <cell r="D129" t="str">
            <v>GSCX</v>
          </cell>
        </row>
        <row r="130">
          <cell r="D130" t="str">
            <v>GSCX3</v>
          </cell>
        </row>
        <row r="131">
          <cell r="D131" t="str">
            <v>GSD</v>
          </cell>
        </row>
        <row r="132">
          <cell r="D132" t="str">
            <v>GST</v>
          </cell>
        </row>
        <row r="133">
          <cell r="D133" t="str">
            <v>GST2</v>
          </cell>
        </row>
        <row r="134">
          <cell r="D134" t="str">
            <v>GST3</v>
          </cell>
        </row>
        <row r="135">
          <cell r="D135" t="str">
            <v>GST3X</v>
          </cell>
        </row>
        <row r="136">
          <cell r="D136" t="str">
            <v>GSTC2</v>
          </cell>
        </row>
        <row r="137">
          <cell r="D137" t="str">
            <v>GSTC3</v>
          </cell>
        </row>
        <row r="138">
          <cell r="D138" t="str">
            <v>GSTCX2</v>
          </cell>
        </row>
        <row r="139">
          <cell r="D139" t="str">
            <v>GSTDB</v>
          </cell>
        </row>
        <row r="140">
          <cell r="D140" t="str">
            <v>GSTF</v>
          </cell>
        </row>
        <row r="141">
          <cell r="D141" t="str">
            <v>GSTG</v>
          </cell>
        </row>
        <row r="142">
          <cell r="D142" t="str">
            <v>GSTG2</v>
          </cell>
        </row>
        <row r="143">
          <cell r="D143" t="str">
            <v>GSTG3</v>
          </cell>
        </row>
        <row r="144">
          <cell r="D144" t="str">
            <v>GSTGC2</v>
          </cell>
        </row>
        <row r="145">
          <cell r="D145" t="str">
            <v>GSTGDB</v>
          </cell>
        </row>
        <row r="146">
          <cell r="D146" t="str">
            <v>GSTGX</v>
          </cell>
        </row>
        <row r="147">
          <cell r="D147" t="str">
            <v>GSTX</v>
          </cell>
        </row>
        <row r="148">
          <cell r="D148" t="str">
            <v>GSTX2</v>
          </cell>
        </row>
        <row r="149">
          <cell r="D149" t="str">
            <v>GSTX3</v>
          </cell>
        </row>
        <row r="150">
          <cell r="D150" t="str">
            <v>GSTXC2</v>
          </cell>
        </row>
        <row r="151">
          <cell r="D151" t="str">
            <v>GSTXDB</v>
          </cell>
        </row>
        <row r="152">
          <cell r="D152" t="str">
            <v>HSB</v>
          </cell>
        </row>
        <row r="153">
          <cell r="D153" t="str">
            <v>HSB1</v>
          </cell>
        </row>
        <row r="154">
          <cell r="D154" t="str">
            <v>HSB3HL</v>
          </cell>
        </row>
        <row r="155">
          <cell r="D155" t="str">
            <v>HSB3</v>
          </cell>
        </row>
        <row r="156">
          <cell r="D156" t="str">
            <v>HSBX</v>
          </cell>
        </row>
        <row r="157">
          <cell r="D157" t="str">
            <v>HSC</v>
          </cell>
        </row>
        <row r="158">
          <cell r="D158" t="str">
            <v>HSC3</v>
          </cell>
        </row>
        <row r="159">
          <cell r="D159" t="str">
            <v>HSCG2</v>
          </cell>
        </row>
        <row r="160">
          <cell r="D160" t="str">
            <v>HSCP</v>
          </cell>
        </row>
        <row r="161">
          <cell r="D161" t="str">
            <v>HSCS</v>
          </cell>
        </row>
        <row r="162">
          <cell r="D162" t="str">
            <v>HSCS2</v>
          </cell>
        </row>
        <row r="163">
          <cell r="D163" t="str">
            <v>HSCT2</v>
          </cell>
        </row>
        <row r="164">
          <cell r="D164" t="str">
            <v>HSCT3</v>
          </cell>
        </row>
        <row r="165">
          <cell r="D165" t="str">
            <v>REDA</v>
          </cell>
        </row>
      </sheetData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E00"/>
      <sheetName val="Conversion to Injector-AFE"/>
      <sheetName val="ce23"/>
      <sheetName val="programa4-8-04"/>
      <sheetName val="InfConv"/>
      <sheetName val="WO2008"/>
      <sheetName val="Caratula AFE2008"/>
      <sheetName val="Conversion to Injector-AFE004"/>
      <sheetName val="InfPull_10_08"/>
      <sheetName val="WO2009"/>
      <sheetName val="Caratula AFE2009"/>
      <sheetName val="Conversion to Injector-AFE-2009"/>
      <sheetName val="InfTe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de la empresa"/>
      <sheetName val="Experiencia"/>
      <sheetName val="Hoja1"/>
      <sheetName val="Cobertura"/>
      <sheetName val="Estructura de Costos"/>
      <sheetName val="Resumen Financiero"/>
      <sheetName val="Proveedores"/>
      <sheetName val="Competencia"/>
      <sheetName val="Preguntas Directas"/>
    </sheetNames>
    <sheetDataSet>
      <sheetData sheetId="0" refreshError="1"/>
      <sheetData sheetId="1" refreshError="1"/>
      <sheetData sheetId="2" refreshError="1">
        <row r="3">
          <cell r="J3" t="str">
            <v xml:space="preserve">Seleccionar </v>
          </cell>
          <cell r="K3" t="str">
            <v xml:space="preserve">Seleccionar </v>
          </cell>
        </row>
        <row r="4">
          <cell r="K4" t="str">
            <v xml:space="preserve">SI </v>
          </cell>
        </row>
        <row r="5">
          <cell r="K5" t="str">
            <v>NO</v>
          </cell>
        </row>
        <row r="6">
          <cell r="K6" t="str">
            <v xml:space="preserve">a veces 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B4" t="str">
            <v>Geofísica</v>
          </cell>
        </row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  <sheetName val="Instructivo"/>
    </sheetNames>
    <sheetDataSet>
      <sheetData sheetId="0" refreshError="1">
        <row r="50">
          <cell r="H50" t="str">
            <v>m³/m³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ntander"/>
      <sheetName val="InfoSant"/>
      <sheetName val="Comparación"/>
      <sheetName val="TablaGral"/>
      <sheetName val="Hoja1"/>
      <sheetName val="Estad"/>
      <sheetName val="Resumen"/>
      <sheetName val="CG"/>
      <sheetName val="Proveedores"/>
      <sheetName val="Vol"/>
      <sheetName val="FormatoCotiz"/>
      <sheetName val="IP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H9">
            <v>670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98"/>
      <sheetName val="PULL98.xls"/>
      <sheetName val="\\PAMPA_02\Centrilift\Mis docum"/>
    </sheetNames>
    <definedNames>
      <definedName name="VOLVER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RESUMEN INV EXPLO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507 Exp"/>
      <sheetName val="507 Exp Aclara"/>
      <sheetName val="Budget 99 Vs. Fct 6+6 "/>
      <sheetName val="RESUMEN"/>
      <sheetName val="PROD DIA Y MES"/>
      <sheetName val="PROD TOTAL"/>
      <sheetName val="PRECIOS"/>
      <sheetName val="PRECIOS GAS"/>
      <sheetName val="CASHFLOW"/>
      <sheetName val="Sheet1"/>
      <sheetName val="Datos"/>
      <sheetName val="Chart2"/>
      <sheetName val="Reservoirs Evolution"/>
      <sheetName val="BUDGET 1999 (Definitivo 15-3-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N1" t="str">
            <v>U$S 000</v>
          </cell>
        </row>
        <row r="2">
          <cell r="A2" t="str">
            <v>INVESTMENT AND DEVELOPMENT PLAN YEAR 1999</v>
          </cell>
        </row>
        <row r="3">
          <cell r="A3" t="str">
            <v>NEUQUEN OFFICE - BUDGET 1999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N14">
            <v>0</v>
          </cell>
        </row>
        <row r="15">
          <cell r="A15" t="str">
            <v xml:space="preserve">        Battery</v>
          </cell>
          <cell r="N15">
            <v>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Gasolinoducto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20">
          <cell r="A20" t="str">
            <v>Gas Proyect</v>
          </cell>
          <cell r="N20">
            <v>0</v>
          </cell>
        </row>
        <row r="22">
          <cell r="A22" t="str">
            <v>Gas Lift / Plunger Lift</v>
          </cell>
          <cell r="N22">
            <v>0</v>
          </cell>
        </row>
        <row r="23">
          <cell r="N23">
            <v>0</v>
          </cell>
        </row>
        <row r="25">
          <cell r="A25" t="str">
            <v>Vehicles</v>
          </cell>
          <cell r="D25">
            <v>17</v>
          </cell>
          <cell r="N25">
            <v>17</v>
          </cell>
        </row>
        <row r="26">
          <cell r="D26">
            <v>1</v>
          </cell>
          <cell r="N26">
            <v>1</v>
          </cell>
        </row>
        <row r="28">
          <cell r="A28" t="str">
            <v>Miscellaneous</v>
          </cell>
          <cell r="B28">
            <v>20</v>
          </cell>
          <cell r="C28">
            <v>16</v>
          </cell>
          <cell r="D28">
            <v>20</v>
          </cell>
          <cell r="G28">
            <v>14</v>
          </cell>
          <cell r="N28">
            <v>70</v>
          </cell>
        </row>
        <row r="29">
          <cell r="N29">
            <v>0</v>
          </cell>
        </row>
        <row r="30">
          <cell r="A30" t="str">
            <v>Total Capitalized</v>
          </cell>
          <cell r="B30">
            <v>20</v>
          </cell>
          <cell r="C30">
            <v>16</v>
          </cell>
          <cell r="D30">
            <v>37</v>
          </cell>
          <cell r="E30">
            <v>0</v>
          </cell>
          <cell r="F30">
            <v>0</v>
          </cell>
          <cell r="G30">
            <v>14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87</v>
          </cell>
        </row>
        <row r="32">
          <cell r="A32" t="str">
            <v>Workovers</v>
          </cell>
          <cell r="N32">
            <v>0</v>
          </cell>
        </row>
        <row r="33">
          <cell r="N33">
            <v>0</v>
          </cell>
        </row>
        <row r="35">
          <cell r="A35" t="str">
            <v>Conversions &amp; Sel. Inyec.</v>
          </cell>
          <cell r="N35">
            <v>0</v>
          </cell>
        </row>
        <row r="36">
          <cell r="N36">
            <v>0</v>
          </cell>
        </row>
        <row r="38">
          <cell r="A38" t="str">
            <v>Water Disposal System</v>
          </cell>
          <cell r="N38">
            <v>0</v>
          </cell>
        </row>
        <row r="39">
          <cell r="N39">
            <v>0</v>
          </cell>
        </row>
        <row r="41">
          <cell r="A41" t="str">
            <v>Repair Oil &amp; Gas Line</v>
          </cell>
          <cell r="N41">
            <v>0</v>
          </cell>
        </row>
        <row r="43">
          <cell r="A43" t="str">
            <v>Core Analysis</v>
          </cell>
          <cell r="N43">
            <v>0</v>
          </cell>
        </row>
        <row r="45">
          <cell r="A45" t="str">
            <v>Testing</v>
          </cell>
          <cell r="N45">
            <v>0</v>
          </cell>
        </row>
        <row r="48">
          <cell r="A48" t="str">
            <v>Enviroment</v>
          </cell>
          <cell r="N48">
            <v>0</v>
          </cell>
        </row>
        <row r="51">
          <cell r="A51" t="str">
            <v>Road &amp; Dirt Works</v>
          </cell>
          <cell r="N51">
            <v>0</v>
          </cell>
        </row>
        <row r="53">
          <cell r="A53" t="str">
            <v>Miscellaneous Studies</v>
          </cell>
          <cell r="N53">
            <v>0</v>
          </cell>
        </row>
        <row r="55">
          <cell r="A55" t="str">
            <v>Miscellaneous</v>
          </cell>
          <cell r="N55">
            <v>0</v>
          </cell>
        </row>
        <row r="57">
          <cell r="A57" t="str">
            <v>Abandono Pozo</v>
          </cell>
          <cell r="N57">
            <v>0</v>
          </cell>
        </row>
        <row r="59">
          <cell r="A59" t="str">
            <v>Total Non Capitalized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Total Investiments</v>
          </cell>
          <cell r="B60">
            <v>20</v>
          </cell>
          <cell r="C60">
            <v>16</v>
          </cell>
          <cell r="D60">
            <v>37</v>
          </cell>
          <cell r="E60">
            <v>0</v>
          </cell>
          <cell r="F60">
            <v>0</v>
          </cell>
          <cell r="G60">
            <v>14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87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2">
          <cell r="A2" t="str">
            <v>PRODUCTION &amp; SALES VOLUMES</v>
          </cell>
        </row>
        <row r="3">
          <cell r="A3" t="str">
            <v>NEUQUEN DISTRICT - BUDGET 1999</v>
          </cell>
        </row>
        <row r="7">
          <cell r="B7" t="str">
            <v>DAILY OIL PRODUCTION VOLUMES SCHEDULE</v>
          </cell>
        </row>
        <row r="8">
          <cell r="B8" t="str">
            <v>m3/d</v>
          </cell>
        </row>
        <row r="10">
          <cell r="C10" t="str">
            <v>Jan</v>
          </cell>
          <cell r="D10" t="str">
            <v>Feb</v>
          </cell>
          <cell r="E10" t="str">
            <v>Mar</v>
          </cell>
          <cell r="F10" t="str">
            <v>Apr</v>
          </cell>
          <cell r="G10" t="str">
            <v>May</v>
          </cell>
          <cell r="H10" t="str">
            <v>Jun</v>
          </cell>
          <cell r="I10" t="str">
            <v>Jul</v>
          </cell>
          <cell r="J10" t="str">
            <v>Aug</v>
          </cell>
          <cell r="K10" t="str">
            <v>Sep</v>
          </cell>
          <cell r="L10" t="str">
            <v>Oct</v>
          </cell>
          <cell r="M10" t="str">
            <v>Nov</v>
          </cell>
          <cell r="N10" t="str">
            <v>Dec</v>
          </cell>
          <cell r="O10" t="str">
            <v>Avg</v>
          </cell>
        </row>
        <row r="11">
          <cell r="B11" t="str">
            <v xml:space="preserve">  Centenario (1)</v>
          </cell>
          <cell r="C11">
            <v>456</v>
          </cell>
          <cell r="D11">
            <v>425</v>
          </cell>
          <cell r="E11">
            <v>424</v>
          </cell>
          <cell r="F11">
            <v>429</v>
          </cell>
          <cell r="G11">
            <v>432</v>
          </cell>
          <cell r="H11">
            <v>430</v>
          </cell>
          <cell r="I11">
            <v>457</v>
          </cell>
          <cell r="J11">
            <v>462</v>
          </cell>
          <cell r="K11">
            <v>460</v>
          </cell>
          <cell r="L11">
            <v>426</v>
          </cell>
          <cell r="M11">
            <v>448</v>
          </cell>
          <cell r="N11">
            <v>443</v>
          </cell>
          <cell r="O11">
            <v>441</v>
          </cell>
        </row>
        <row r="12">
          <cell r="B12" t="str">
            <v xml:space="preserve">  El Porvenir</v>
          </cell>
          <cell r="C12">
            <v>448</v>
          </cell>
          <cell r="D12">
            <v>460</v>
          </cell>
          <cell r="E12">
            <v>480</v>
          </cell>
          <cell r="F12">
            <v>489</v>
          </cell>
          <cell r="G12">
            <v>497</v>
          </cell>
          <cell r="H12">
            <v>506</v>
          </cell>
          <cell r="I12">
            <v>503</v>
          </cell>
          <cell r="J12">
            <v>507</v>
          </cell>
          <cell r="K12">
            <v>513</v>
          </cell>
          <cell r="L12">
            <v>510</v>
          </cell>
          <cell r="M12">
            <v>506</v>
          </cell>
          <cell r="N12">
            <v>501</v>
          </cell>
          <cell r="O12">
            <v>493.33333333333331</v>
          </cell>
        </row>
        <row r="13">
          <cell r="B13" t="str">
            <v xml:space="preserve">  Aguada Baguales</v>
          </cell>
          <cell r="C13">
            <v>209</v>
          </cell>
          <cell r="D13">
            <v>218</v>
          </cell>
          <cell r="E13">
            <v>203</v>
          </cell>
          <cell r="F13">
            <v>197</v>
          </cell>
          <cell r="G13">
            <v>203</v>
          </cell>
          <cell r="H13">
            <v>207</v>
          </cell>
          <cell r="I13">
            <v>206</v>
          </cell>
          <cell r="J13">
            <v>205</v>
          </cell>
          <cell r="K13">
            <v>199</v>
          </cell>
          <cell r="L13">
            <v>194</v>
          </cell>
          <cell r="M13">
            <v>189</v>
          </cell>
          <cell r="N13">
            <v>185</v>
          </cell>
          <cell r="O13">
            <v>201.25</v>
          </cell>
        </row>
        <row r="14">
          <cell r="B14" t="str">
            <v xml:space="preserve">  Puesto Touquet (1)</v>
          </cell>
          <cell r="C14">
            <v>1.4667741935483871</v>
          </cell>
          <cell r="D14">
            <v>1.5106000000000002</v>
          </cell>
          <cell r="E14">
            <v>1.4086899354838709</v>
          </cell>
          <cell r="F14">
            <v>1.5223760800000001</v>
          </cell>
          <cell r="G14">
            <v>1.4655509753290323</v>
          </cell>
          <cell r="H14">
            <v>1.4597499872320001</v>
          </cell>
          <cell r="I14">
            <v>1.4053185760608413</v>
          </cell>
          <cell r="J14">
            <v>1.3761523262170436</v>
          </cell>
          <cell r="K14">
            <v>1.3706849867308604</v>
          </cell>
          <cell r="L14">
            <v>1.3196519342516873</v>
          </cell>
          <cell r="M14">
            <v>1.31439642363618</v>
          </cell>
          <cell r="N14">
            <v>1.2655074391151264</v>
          </cell>
          <cell r="O14">
            <v>1.4071210714670859</v>
          </cell>
        </row>
        <row r="15">
          <cell r="B15" t="str">
            <v xml:space="preserve">  (1) Includes Gasoline &amp; Cond.</v>
          </cell>
        </row>
        <row r="16">
          <cell r="B16" t="str">
            <v>DAILY GAS SALES VOLUMES SCHEDULE</v>
          </cell>
        </row>
        <row r="17">
          <cell r="B17" t="str">
            <v>Mm3/d</v>
          </cell>
        </row>
        <row r="19">
          <cell r="C19" t="str">
            <v>Jan</v>
          </cell>
          <cell r="D19" t="str">
            <v>Feb</v>
          </cell>
          <cell r="E19" t="str">
            <v>Mar</v>
          </cell>
          <cell r="F19" t="str">
            <v>Apr</v>
          </cell>
          <cell r="G19" t="str">
            <v>May</v>
          </cell>
          <cell r="H19" t="str">
            <v>Jun</v>
          </cell>
          <cell r="I19" t="str">
            <v>Jul</v>
          </cell>
          <cell r="J19" t="str">
            <v>Aug</v>
          </cell>
          <cell r="K19" t="str">
            <v>Sep</v>
          </cell>
          <cell r="L19" t="str">
            <v>Oct</v>
          </cell>
          <cell r="M19" t="str">
            <v>Nov</v>
          </cell>
          <cell r="N19" t="str">
            <v>Dec</v>
          </cell>
          <cell r="O19" t="str">
            <v>Avg</v>
          </cell>
        </row>
        <row r="20">
          <cell r="B20" t="str">
            <v xml:space="preserve">  Centenario</v>
          </cell>
          <cell r="C20">
            <v>1240</v>
          </cell>
          <cell r="D20">
            <v>1238</v>
          </cell>
          <cell r="E20">
            <v>1350</v>
          </cell>
          <cell r="F20">
            <v>1500</v>
          </cell>
          <cell r="G20">
            <v>1500</v>
          </cell>
          <cell r="H20">
            <v>1500</v>
          </cell>
          <cell r="I20">
            <v>1900</v>
          </cell>
          <cell r="J20">
            <v>1950</v>
          </cell>
          <cell r="K20">
            <v>1950</v>
          </cell>
          <cell r="L20">
            <v>1635</v>
          </cell>
          <cell r="M20">
            <v>1950</v>
          </cell>
          <cell r="N20">
            <v>1949.8</v>
          </cell>
          <cell r="O20">
            <v>1638.5666666666666</v>
          </cell>
        </row>
        <row r="21">
          <cell r="B21" t="str">
            <v xml:space="preserve">  Aguada Baguales</v>
          </cell>
          <cell r="C21">
            <v>0</v>
          </cell>
          <cell r="D21">
            <v>0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  <cell r="O21">
            <v>20.833333333333332</v>
          </cell>
        </row>
        <row r="22">
          <cell r="B22" t="str">
            <v xml:space="preserve">  Puesto Touquet</v>
          </cell>
          <cell r="C22">
            <v>201</v>
          </cell>
          <cell r="D22">
            <v>190</v>
          </cell>
          <cell r="E22">
            <v>190</v>
          </cell>
          <cell r="F22">
            <v>190</v>
          </cell>
          <cell r="G22">
            <v>190</v>
          </cell>
          <cell r="H22">
            <v>190</v>
          </cell>
          <cell r="I22">
            <v>190</v>
          </cell>
          <cell r="J22">
            <v>190</v>
          </cell>
          <cell r="K22">
            <v>190</v>
          </cell>
          <cell r="L22">
            <v>190</v>
          </cell>
          <cell r="M22">
            <v>190</v>
          </cell>
          <cell r="N22">
            <v>190</v>
          </cell>
          <cell r="O22">
            <v>190.91666666666666</v>
          </cell>
        </row>
        <row r="23">
          <cell r="B23" t="str">
            <v xml:space="preserve">  Puesto Silva</v>
          </cell>
          <cell r="C23">
            <v>122</v>
          </cell>
          <cell r="D23">
            <v>120</v>
          </cell>
          <cell r="E23">
            <v>116</v>
          </cell>
          <cell r="F23">
            <v>104</v>
          </cell>
          <cell r="G23">
            <v>108</v>
          </cell>
          <cell r="H23">
            <v>97</v>
          </cell>
          <cell r="I23">
            <v>135</v>
          </cell>
          <cell r="J23">
            <v>132</v>
          </cell>
          <cell r="K23">
            <v>122</v>
          </cell>
          <cell r="L23">
            <v>124</v>
          </cell>
          <cell r="M23">
            <v>115</v>
          </cell>
          <cell r="N23">
            <v>114.5</v>
          </cell>
          <cell r="O23">
            <v>117.45833333333333</v>
          </cell>
        </row>
        <row r="25">
          <cell r="B25" t="str">
            <v>DAILY PROPANE - BUTANE SALES VOLUMES SCHEDULE</v>
          </cell>
        </row>
        <row r="26">
          <cell r="B26" t="str">
            <v>Tn/d</v>
          </cell>
        </row>
        <row r="28">
          <cell r="C28" t="str">
            <v>Jan</v>
          </cell>
          <cell r="D28" t="str">
            <v>Feb</v>
          </cell>
          <cell r="E28" t="str">
            <v>Mar</v>
          </cell>
          <cell r="F28" t="str">
            <v>Apr</v>
          </cell>
          <cell r="G28" t="str">
            <v>May</v>
          </cell>
          <cell r="H28" t="str">
            <v>Jun</v>
          </cell>
          <cell r="I28" t="str">
            <v>Jul</v>
          </cell>
          <cell r="J28" t="str">
            <v>Aug</v>
          </cell>
          <cell r="K28" t="str">
            <v>Sep</v>
          </cell>
          <cell r="L28" t="str">
            <v>Oct</v>
          </cell>
          <cell r="M28" t="str">
            <v>Nov</v>
          </cell>
          <cell r="N28" t="str">
            <v>Dec</v>
          </cell>
          <cell r="O28" t="str">
            <v>Avg</v>
          </cell>
        </row>
        <row r="29">
          <cell r="B29" t="str">
            <v xml:space="preserve">  Centenario</v>
          </cell>
          <cell r="C29">
            <v>85</v>
          </cell>
          <cell r="D29">
            <v>82.035714285714292</v>
          </cell>
          <cell r="E29">
            <v>80</v>
          </cell>
          <cell r="F29">
            <v>96.666666666666671</v>
          </cell>
          <cell r="G29">
            <v>96.677419354838705</v>
          </cell>
          <cell r="H29">
            <v>96.666666666666671</v>
          </cell>
          <cell r="I29">
            <v>108.6774193548387</v>
          </cell>
          <cell r="J29">
            <v>108.6774193548387</v>
          </cell>
          <cell r="K29">
            <v>108.66666666666667</v>
          </cell>
          <cell r="L29">
            <v>94.645161290322577</v>
          </cell>
          <cell r="M29">
            <v>108.66666666666667</v>
          </cell>
          <cell r="N29">
            <v>108.6774193548387</v>
          </cell>
          <cell r="O29">
            <v>97.921434971838195</v>
          </cell>
        </row>
        <row r="32">
          <cell r="B32" t="str">
            <v>MONTHLY OIL PRODUCTION VOLUMES SCHEDULE</v>
          </cell>
        </row>
        <row r="33">
          <cell r="B33" t="str">
            <v>m3</v>
          </cell>
        </row>
        <row r="35">
          <cell r="C35" t="str">
            <v>Jan</v>
          </cell>
          <cell r="D35" t="str">
            <v>Feb</v>
          </cell>
          <cell r="E35" t="str">
            <v>Mar</v>
          </cell>
          <cell r="F35" t="str">
            <v>Apr</v>
          </cell>
          <cell r="G35" t="str">
            <v>May</v>
          </cell>
          <cell r="H35" t="str">
            <v>Jun</v>
          </cell>
          <cell r="I35" t="str">
            <v>Jul</v>
          </cell>
          <cell r="J35" t="str">
            <v>Aug</v>
          </cell>
          <cell r="K35" t="str">
            <v>Sep</v>
          </cell>
          <cell r="L35" t="str">
            <v>Oct</v>
          </cell>
          <cell r="M35" t="str">
            <v>Nov</v>
          </cell>
          <cell r="N35" t="str">
            <v>Dec</v>
          </cell>
          <cell r="O35" t="str">
            <v>Total</v>
          </cell>
        </row>
        <row r="36">
          <cell r="B36" t="str">
            <v xml:space="preserve">  Centenario (1)</v>
          </cell>
          <cell r="C36">
            <v>14136</v>
          </cell>
          <cell r="D36">
            <v>11900</v>
          </cell>
          <cell r="E36">
            <v>13144</v>
          </cell>
          <cell r="F36">
            <v>12870</v>
          </cell>
          <cell r="G36">
            <v>13392</v>
          </cell>
          <cell r="H36">
            <v>12900</v>
          </cell>
          <cell r="I36">
            <v>14167</v>
          </cell>
          <cell r="J36">
            <v>14322</v>
          </cell>
          <cell r="K36">
            <v>13800</v>
          </cell>
          <cell r="L36">
            <v>13206</v>
          </cell>
          <cell r="M36">
            <v>13440</v>
          </cell>
          <cell r="N36">
            <v>13733</v>
          </cell>
          <cell r="O36">
            <v>161010</v>
          </cell>
        </row>
        <row r="37">
          <cell r="B37" t="str">
            <v xml:space="preserve">  El Porvenir</v>
          </cell>
          <cell r="C37">
            <v>13888</v>
          </cell>
          <cell r="D37">
            <v>12880</v>
          </cell>
          <cell r="E37">
            <v>14880</v>
          </cell>
          <cell r="F37">
            <v>14670</v>
          </cell>
          <cell r="G37">
            <v>15407</v>
          </cell>
          <cell r="H37">
            <v>15180</v>
          </cell>
          <cell r="I37">
            <v>15593</v>
          </cell>
          <cell r="J37">
            <v>15717</v>
          </cell>
          <cell r="K37">
            <v>15390</v>
          </cell>
          <cell r="L37">
            <v>15810</v>
          </cell>
          <cell r="M37">
            <v>15180</v>
          </cell>
          <cell r="N37">
            <v>15531</v>
          </cell>
          <cell r="O37">
            <v>180126</v>
          </cell>
        </row>
        <row r="38">
          <cell r="B38" t="str">
            <v xml:space="preserve">  Aguada Baguales</v>
          </cell>
          <cell r="C38">
            <v>6479</v>
          </cell>
          <cell r="D38">
            <v>6104</v>
          </cell>
          <cell r="E38">
            <v>6293</v>
          </cell>
          <cell r="F38">
            <v>5910</v>
          </cell>
          <cell r="G38">
            <v>6293</v>
          </cell>
          <cell r="H38">
            <v>6210</v>
          </cell>
          <cell r="I38">
            <v>6386</v>
          </cell>
          <cell r="J38">
            <v>6355</v>
          </cell>
          <cell r="K38">
            <v>5970</v>
          </cell>
          <cell r="L38">
            <v>6014</v>
          </cell>
          <cell r="M38">
            <v>5670</v>
          </cell>
          <cell r="N38">
            <v>5735</v>
          </cell>
          <cell r="O38">
            <v>73419</v>
          </cell>
        </row>
        <row r="39">
          <cell r="B39" t="str">
            <v xml:space="preserve">  Puesto Touquet (1)</v>
          </cell>
          <cell r="C39">
            <v>45.47</v>
          </cell>
          <cell r="D39">
            <v>42.296800000000005</v>
          </cell>
          <cell r="E39">
            <v>43.669387999999998</v>
          </cell>
          <cell r="F39">
            <v>45.671282400000003</v>
          </cell>
          <cell r="G39">
            <v>45.432080235200004</v>
          </cell>
          <cell r="H39">
            <v>43.792499616960001</v>
          </cell>
          <cell r="I39">
            <v>43.564875857886079</v>
          </cell>
          <cell r="J39">
            <v>42.660722112728351</v>
          </cell>
          <cell r="K39">
            <v>41.120549601925809</v>
          </cell>
          <cell r="L39">
            <v>40.909209961802304</v>
          </cell>
          <cell r="M39">
            <v>39.431892709085403</v>
          </cell>
          <cell r="N39">
            <v>39.230730612568919</v>
          </cell>
          <cell r="O39">
            <v>513.25003110815692</v>
          </cell>
        </row>
        <row r="40">
          <cell r="B40" t="str">
            <v xml:space="preserve">  (1) Includes Gasoline &amp; Cond.</v>
          </cell>
        </row>
        <row r="41">
          <cell r="B41" t="str">
            <v>MONTHLY GAS SALES VOLUMES SCHEDULE</v>
          </cell>
        </row>
        <row r="42">
          <cell r="B42" t="str">
            <v>Mm3</v>
          </cell>
        </row>
        <row r="44">
          <cell r="C44" t="str">
            <v>Jan</v>
          </cell>
          <cell r="D44" t="str">
            <v>Feb</v>
          </cell>
          <cell r="E44" t="str">
            <v>Mar</v>
          </cell>
          <cell r="F44" t="str">
            <v>Apr</v>
          </cell>
          <cell r="G44" t="str">
            <v>May</v>
          </cell>
          <cell r="H44" t="str">
            <v>Jun</v>
          </cell>
          <cell r="I44" t="str">
            <v>Jul</v>
          </cell>
          <cell r="J44" t="str">
            <v>Aug</v>
          </cell>
          <cell r="K44" t="str">
            <v>Sep</v>
          </cell>
          <cell r="L44" t="str">
            <v>Oct</v>
          </cell>
          <cell r="M44" t="str">
            <v>Nov</v>
          </cell>
          <cell r="N44" t="str">
            <v>Dec</v>
          </cell>
          <cell r="O44" t="str">
            <v>Total</v>
          </cell>
        </row>
        <row r="45">
          <cell r="B45" t="str">
            <v xml:space="preserve">  Centenario</v>
          </cell>
          <cell r="C45">
            <v>38440</v>
          </cell>
          <cell r="D45">
            <v>34664</v>
          </cell>
          <cell r="E45">
            <v>41850</v>
          </cell>
          <cell r="F45">
            <v>45000</v>
          </cell>
          <cell r="G45">
            <v>46500</v>
          </cell>
          <cell r="H45">
            <v>45000</v>
          </cell>
          <cell r="I45">
            <v>58900</v>
          </cell>
          <cell r="J45">
            <v>60450</v>
          </cell>
          <cell r="K45">
            <v>58500</v>
          </cell>
          <cell r="L45">
            <v>50685</v>
          </cell>
          <cell r="M45">
            <v>58500</v>
          </cell>
          <cell r="N45">
            <v>60443.799999999996</v>
          </cell>
          <cell r="O45">
            <v>598932.80000000005</v>
          </cell>
        </row>
        <row r="46">
          <cell r="B46" t="str">
            <v xml:space="preserve">  Aguada Baguales</v>
          </cell>
          <cell r="C46">
            <v>0</v>
          </cell>
          <cell r="D46">
            <v>0</v>
          </cell>
          <cell r="E46">
            <v>775</v>
          </cell>
          <cell r="F46">
            <v>750</v>
          </cell>
          <cell r="G46">
            <v>775</v>
          </cell>
          <cell r="H46">
            <v>750</v>
          </cell>
          <cell r="I46">
            <v>775</v>
          </cell>
          <cell r="J46">
            <v>775</v>
          </cell>
          <cell r="K46">
            <v>750</v>
          </cell>
          <cell r="L46">
            <v>775</v>
          </cell>
          <cell r="M46">
            <v>750</v>
          </cell>
          <cell r="N46">
            <v>775</v>
          </cell>
          <cell r="O46">
            <v>7650</v>
          </cell>
        </row>
        <row r="47">
          <cell r="B47" t="str">
            <v xml:space="preserve">  Puesto Touquet</v>
          </cell>
          <cell r="C47">
            <v>6231</v>
          </cell>
          <cell r="D47">
            <v>5320</v>
          </cell>
          <cell r="E47">
            <v>5890</v>
          </cell>
          <cell r="F47">
            <v>5700</v>
          </cell>
          <cell r="G47">
            <v>5890</v>
          </cell>
          <cell r="H47">
            <v>5700</v>
          </cell>
          <cell r="I47">
            <v>5890</v>
          </cell>
          <cell r="J47">
            <v>5890</v>
          </cell>
          <cell r="K47">
            <v>5700</v>
          </cell>
          <cell r="L47">
            <v>5890</v>
          </cell>
          <cell r="M47">
            <v>5700</v>
          </cell>
          <cell r="N47">
            <v>5890</v>
          </cell>
          <cell r="O47">
            <v>69691</v>
          </cell>
        </row>
        <row r="48">
          <cell r="B48" t="str">
            <v xml:space="preserve">  Puesto Silva</v>
          </cell>
          <cell r="C48">
            <v>3782</v>
          </cell>
          <cell r="D48">
            <v>3360</v>
          </cell>
          <cell r="E48">
            <v>3596</v>
          </cell>
          <cell r="F48">
            <v>3120</v>
          </cell>
          <cell r="G48">
            <v>3348</v>
          </cell>
          <cell r="H48">
            <v>2910</v>
          </cell>
          <cell r="I48">
            <v>4185</v>
          </cell>
          <cell r="J48">
            <v>4092</v>
          </cell>
          <cell r="K48">
            <v>3660</v>
          </cell>
          <cell r="L48">
            <v>3844</v>
          </cell>
          <cell r="M48">
            <v>3450</v>
          </cell>
          <cell r="N48">
            <v>3549.5</v>
          </cell>
          <cell r="O48">
            <v>42896.5</v>
          </cell>
        </row>
        <row r="50">
          <cell r="B50" t="str">
            <v>MONTHLY PROPANE - BUTANE SALES VOLUMES SCHEDULE</v>
          </cell>
        </row>
        <row r="51">
          <cell r="B51" t="str">
            <v>Tn</v>
          </cell>
        </row>
        <row r="53">
          <cell r="C53" t="str">
            <v>Jan</v>
          </cell>
          <cell r="D53" t="str">
            <v>Feb</v>
          </cell>
          <cell r="E53" t="str">
            <v>Mar</v>
          </cell>
          <cell r="F53" t="str">
            <v>Apr</v>
          </cell>
          <cell r="G53" t="str">
            <v>May</v>
          </cell>
          <cell r="H53" t="str">
            <v>Jun</v>
          </cell>
          <cell r="I53" t="str">
            <v>Jul</v>
          </cell>
          <cell r="J53" t="str">
            <v>Aug</v>
          </cell>
          <cell r="K53" t="str">
            <v>Sep</v>
          </cell>
          <cell r="L53" t="str">
            <v>Oct</v>
          </cell>
          <cell r="M53" t="str">
            <v>Nov</v>
          </cell>
          <cell r="N53" t="str">
            <v>Dec</v>
          </cell>
          <cell r="O53" t="str">
            <v>Total</v>
          </cell>
        </row>
        <row r="54">
          <cell r="B54" t="str">
            <v xml:space="preserve">  Centenario</v>
          </cell>
          <cell r="C54">
            <v>2635</v>
          </cell>
          <cell r="D54">
            <v>2297</v>
          </cell>
          <cell r="E54">
            <v>2480</v>
          </cell>
          <cell r="F54">
            <v>2900</v>
          </cell>
          <cell r="G54">
            <v>2997</v>
          </cell>
          <cell r="H54">
            <v>2900</v>
          </cell>
          <cell r="I54">
            <v>3369</v>
          </cell>
          <cell r="J54">
            <v>3369</v>
          </cell>
          <cell r="K54">
            <v>3260</v>
          </cell>
          <cell r="L54">
            <v>2934</v>
          </cell>
          <cell r="M54">
            <v>3260</v>
          </cell>
          <cell r="N54">
            <v>3369</v>
          </cell>
          <cell r="O54">
            <v>35770</v>
          </cell>
        </row>
      </sheetData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 644-12 Cat 22-23"/>
      <sheetName val="MO 644-12 23-24"/>
      <sheetName val="Var en Col"/>
      <sheetName val="MO 644-12 Neuquen"/>
      <sheetName val="Paritarias 23-24"/>
      <sheetName val="CsSoc 644-12"/>
      <sheetName val="Var.Col"/>
    </sheetNames>
    <sheetDataSet>
      <sheetData sheetId="0" refreshError="1"/>
      <sheetData sheetId="1" refreshError="1">
        <row r="72">
          <cell r="C72">
            <v>0.40999066809200002</v>
          </cell>
          <cell r="F72">
            <v>0.210272451848</v>
          </cell>
        </row>
        <row r="74">
          <cell r="B74">
            <v>2.8400000000000002E-2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"/>
    </sheetNames>
    <definedNames>
      <definedName name="AbrirImprimir"/>
      <definedName name="BorrarHoja"/>
      <definedName name="GrabarCambios"/>
      <definedName name="Macro4"/>
      <definedName name="Módulo3.Sector2"/>
      <definedName name="Módulo4.Sector3"/>
      <definedName name="Módulo5.Sector4"/>
      <definedName name="Módulo6.Sector5"/>
      <definedName name="Sector1"/>
      <definedName name="SectorTanque1"/>
      <definedName name="Tanque2"/>
      <definedName name="Tanque3"/>
      <definedName name="Tanque4"/>
      <definedName name="Tanque5"/>
      <definedName name="Tanque6"/>
    </defined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/>
      <sheetData sheetId="5"/>
      <sheetData sheetId="6"/>
      <sheetData sheetId="7"/>
      <sheetData sheetId="8">
        <row r="5">
          <cell r="I5" t="str">
            <v>SOLDADORES</v>
          </cell>
        </row>
        <row r="6">
          <cell r="I6" t="str">
            <v>CAÑISTAS</v>
          </cell>
        </row>
        <row r="7">
          <cell r="I7" t="str">
            <v>RETROEXCAVADORA</v>
          </cell>
        </row>
        <row r="8">
          <cell r="I8" t="str">
            <v>LABORATORISTAS</v>
          </cell>
        </row>
        <row r="9">
          <cell r="I9" t="str">
            <v>OPERADORES DE PLANTA KK</v>
          </cell>
        </row>
        <row r="10">
          <cell r="I10" t="str">
            <v>OPERADORES DE PLANTA PC</v>
          </cell>
        </row>
        <row r="11">
          <cell r="I11" t="str">
            <v>OPERADORES DE PRODUCCION</v>
          </cell>
        </row>
        <row r="12">
          <cell r="I12" t="str">
            <v>SOPORTES DE PRODUCCIÓN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bna.com.ar/Personas" TargetMode="External"/><Relationship Id="rId1" Type="http://schemas.openxmlformats.org/officeDocument/2006/relationships/hyperlink" Target="http://res1104.se.gob.ar/consultaprecios-todos.sql.eess.php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ndec.gob.ar/indec/web/Nivel4-Tema-3-5-32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res1104.se.gob.ar/consultaprecios-todos.sql.eess.php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ata.bls.gov/timeseries/WPU06?data_tool=Xgtable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bna.com.ar/Person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"/>
  <sheetViews>
    <sheetView topLeftCell="D22" workbookViewId="0">
      <selection activeCell="F9" sqref="F9"/>
    </sheetView>
  </sheetViews>
  <sheetFormatPr baseColWidth="10" defaultColWidth="11.453125" defaultRowHeight="12.5" x14ac:dyDescent="0.25"/>
  <cols>
    <col min="1" max="1" width="2.7265625" style="64" customWidth="1"/>
    <col min="2" max="2" width="6.81640625" style="64" customWidth="1"/>
    <col min="3" max="3" width="7.7265625" style="64" customWidth="1"/>
    <col min="4" max="5" width="11.453125" style="64"/>
    <col min="6" max="6" width="56.1796875" style="64" customWidth="1"/>
    <col min="7" max="7" width="23.1796875" style="64" customWidth="1"/>
    <col min="8" max="8" width="24" style="64" customWidth="1"/>
    <col min="9" max="9" width="20.453125" style="64" customWidth="1"/>
    <col min="10" max="10" width="12.26953125" style="64" customWidth="1"/>
    <col min="11" max="11" width="9.54296875" style="64" customWidth="1"/>
    <col min="12" max="12" width="9" style="64" customWidth="1"/>
    <col min="13" max="250" width="11.453125" style="64"/>
    <col min="251" max="251" width="2.7265625" style="64" customWidth="1"/>
    <col min="252" max="252" width="6.81640625" style="64" customWidth="1"/>
    <col min="253" max="253" width="7.7265625" style="64" customWidth="1"/>
    <col min="254" max="255" width="11.453125" style="64"/>
    <col min="256" max="256" width="31.7265625" style="64" customWidth="1"/>
    <col min="257" max="257" width="64.81640625" style="64" customWidth="1"/>
    <col min="258" max="258" width="17.7265625" style="64" customWidth="1"/>
    <col min="259" max="259" width="21.26953125" style="64" customWidth="1"/>
    <col min="260" max="260" width="22.453125" style="64" customWidth="1"/>
    <col min="261" max="261" width="12.26953125" style="64" customWidth="1"/>
    <col min="262" max="262" width="9.54296875" style="64" customWidth="1"/>
    <col min="263" max="263" width="12.81640625" style="64" customWidth="1"/>
    <col min="264" max="264" width="13.1796875" style="64" bestFit="1" customWidth="1"/>
    <col min="265" max="266" width="11.453125" style="64"/>
    <col min="267" max="267" width="8" style="64" customWidth="1"/>
    <col min="268" max="268" width="9" style="64" customWidth="1"/>
    <col min="269" max="506" width="11.453125" style="64"/>
    <col min="507" max="507" width="2.7265625" style="64" customWidth="1"/>
    <col min="508" max="508" width="6.81640625" style="64" customWidth="1"/>
    <col min="509" max="509" width="7.7265625" style="64" customWidth="1"/>
    <col min="510" max="511" width="11.453125" style="64"/>
    <col min="512" max="512" width="31.7265625" style="64" customWidth="1"/>
    <col min="513" max="513" width="64.81640625" style="64" customWidth="1"/>
    <col min="514" max="514" width="17.7265625" style="64" customWidth="1"/>
    <col min="515" max="515" width="21.26953125" style="64" customWidth="1"/>
    <col min="516" max="516" width="22.453125" style="64" customWidth="1"/>
    <col min="517" max="517" width="12.26953125" style="64" customWidth="1"/>
    <col min="518" max="518" width="9.54296875" style="64" customWidth="1"/>
    <col min="519" max="519" width="12.81640625" style="64" customWidth="1"/>
    <col min="520" max="520" width="13.1796875" style="64" bestFit="1" customWidth="1"/>
    <col min="521" max="522" width="11.453125" style="64"/>
    <col min="523" max="523" width="8" style="64" customWidth="1"/>
    <col min="524" max="524" width="9" style="64" customWidth="1"/>
    <col min="525" max="762" width="11.453125" style="64"/>
    <col min="763" max="763" width="2.7265625" style="64" customWidth="1"/>
    <col min="764" max="764" width="6.81640625" style="64" customWidth="1"/>
    <col min="765" max="765" width="7.7265625" style="64" customWidth="1"/>
    <col min="766" max="767" width="11.453125" style="64"/>
    <col min="768" max="768" width="31.7265625" style="64" customWidth="1"/>
    <col min="769" max="769" width="64.81640625" style="64" customWidth="1"/>
    <col min="770" max="770" width="17.7265625" style="64" customWidth="1"/>
    <col min="771" max="771" width="21.26953125" style="64" customWidth="1"/>
    <col min="772" max="772" width="22.453125" style="64" customWidth="1"/>
    <col min="773" max="773" width="12.26953125" style="64" customWidth="1"/>
    <col min="774" max="774" width="9.54296875" style="64" customWidth="1"/>
    <col min="775" max="775" width="12.81640625" style="64" customWidth="1"/>
    <col min="776" max="776" width="13.1796875" style="64" bestFit="1" customWidth="1"/>
    <col min="777" max="778" width="11.453125" style="64"/>
    <col min="779" max="779" width="8" style="64" customWidth="1"/>
    <col min="780" max="780" width="9" style="64" customWidth="1"/>
    <col min="781" max="1018" width="11.453125" style="64"/>
    <col min="1019" max="1019" width="2.7265625" style="64" customWidth="1"/>
    <col min="1020" max="1020" width="6.81640625" style="64" customWidth="1"/>
    <col min="1021" max="1021" width="7.7265625" style="64" customWidth="1"/>
    <col min="1022" max="1023" width="11.453125" style="64"/>
    <col min="1024" max="1024" width="31.7265625" style="64" customWidth="1"/>
    <col min="1025" max="1025" width="64.81640625" style="64" customWidth="1"/>
    <col min="1026" max="1026" width="17.7265625" style="64" customWidth="1"/>
    <col min="1027" max="1027" width="21.26953125" style="64" customWidth="1"/>
    <col min="1028" max="1028" width="22.453125" style="64" customWidth="1"/>
    <col min="1029" max="1029" width="12.26953125" style="64" customWidth="1"/>
    <col min="1030" max="1030" width="9.54296875" style="64" customWidth="1"/>
    <col min="1031" max="1031" width="12.81640625" style="64" customWidth="1"/>
    <col min="1032" max="1032" width="13.1796875" style="64" bestFit="1" customWidth="1"/>
    <col min="1033" max="1034" width="11.453125" style="64"/>
    <col min="1035" max="1035" width="8" style="64" customWidth="1"/>
    <col min="1036" max="1036" width="9" style="64" customWidth="1"/>
    <col min="1037" max="1274" width="11.453125" style="64"/>
    <col min="1275" max="1275" width="2.7265625" style="64" customWidth="1"/>
    <col min="1276" max="1276" width="6.81640625" style="64" customWidth="1"/>
    <col min="1277" max="1277" width="7.7265625" style="64" customWidth="1"/>
    <col min="1278" max="1279" width="11.453125" style="64"/>
    <col min="1280" max="1280" width="31.7265625" style="64" customWidth="1"/>
    <col min="1281" max="1281" width="64.81640625" style="64" customWidth="1"/>
    <col min="1282" max="1282" width="17.7265625" style="64" customWidth="1"/>
    <col min="1283" max="1283" width="21.26953125" style="64" customWidth="1"/>
    <col min="1284" max="1284" width="22.453125" style="64" customWidth="1"/>
    <col min="1285" max="1285" width="12.26953125" style="64" customWidth="1"/>
    <col min="1286" max="1286" width="9.54296875" style="64" customWidth="1"/>
    <col min="1287" max="1287" width="12.81640625" style="64" customWidth="1"/>
    <col min="1288" max="1288" width="13.1796875" style="64" bestFit="1" customWidth="1"/>
    <col min="1289" max="1290" width="11.453125" style="64"/>
    <col min="1291" max="1291" width="8" style="64" customWidth="1"/>
    <col min="1292" max="1292" width="9" style="64" customWidth="1"/>
    <col min="1293" max="1530" width="11.453125" style="64"/>
    <col min="1531" max="1531" width="2.7265625" style="64" customWidth="1"/>
    <col min="1532" max="1532" width="6.81640625" style="64" customWidth="1"/>
    <col min="1533" max="1533" width="7.7265625" style="64" customWidth="1"/>
    <col min="1534" max="1535" width="11.453125" style="64"/>
    <col min="1536" max="1536" width="31.7265625" style="64" customWidth="1"/>
    <col min="1537" max="1537" width="64.81640625" style="64" customWidth="1"/>
    <col min="1538" max="1538" width="17.7265625" style="64" customWidth="1"/>
    <col min="1539" max="1539" width="21.26953125" style="64" customWidth="1"/>
    <col min="1540" max="1540" width="22.453125" style="64" customWidth="1"/>
    <col min="1541" max="1541" width="12.26953125" style="64" customWidth="1"/>
    <col min="1542" max="1542" width="9.54296875" style="64" customWidth="1"/>
    <col min="1543" max="1543" width="12.81640625" style="64" customWidth="1"/>
    <col min="1544" max="1544" width="13.1796875" style="64" bestFit="1" customWidth="1"/>
    <col min="1545" max="1546" width="11.453125" style="64"/>
    <col min="1547" max="1547" width="8" style="64" customWidth="1"/>
    <col min="1548" max="1548" width="9" style="64" customWidth="1"/>
    <col min="1549" max="1786" width="11.453125" style="64"/>
    <col min="1787" max="1787" width="2.7265625" style="64" customWidth="1"/>
    <col min="1788" max="1788" width="6.81640625" style="64" customWidth="1"/>
    <col min="1789" max="1789" width="7.7265625" style="64" customWidth="1"/>
    <col min="1790" max="1791" width="11.453125" style="64"/>
    <col min="1792" max="1792" width="31.7265625" style="64" customWidth="1"/>
    <col min="1793" max="1793" width="64.81640625" style="64" customWidth="1"/>
    <col min="1794" max="1794" width="17.7265625" style="64" customWidth="1"/>
    <col min="1795" max="1795" width="21.26953125" style="64" customWidth="1"/>
    <col min="1796" max="1796" width="22.453125" style="64" customWidth="1"/>
    <col min="1797" max="1797" width="12.26953125" style="64" customWidth="1"/>
    <col min="1798" max="1798" width="9.54296875" style="64" customWidth="1"/>
    <col min="1799" max="1799" width="12.81640625" style="64" customWidth="1"/>
    <col min="1800" max="1800" width="13.1796875" style="64" bestFit="1" customWidth="1"/>
    <col min="1801" max="1802" width="11.453125" style="64"/>
    <col min="1803" max="1803" width="8" style="64" customWidth="1"/>
    <col min="1804" max="1804" width="9" style="64" customWidth="1"/>
    <col min="1805" max="2042" width="11.453125" style="64"/>
    <col min="2043" max="2043" width="2.7265625" style="64" customWidth="1"/>
    <col min="2044" max="2044" width="6.81640625" style="64" customWidth="1"/>
    <col min="2045" max="2045" width="7.7265625" style="64" customWidth="1"/>
    <col min="2046" max="2047" width="11.453125" style="64"/>
    <col min="2048" max="2048" width="31.7265625" style="64" customWidth="1"/>
    <col min="2049" max="2049" width="64.81640625" style="64" customWidth="1"/>
    <col min="2050" max="2050" width="17.7265625" style="64" customWidth="1"/>
    <col min="2051" max="2051" width="21.26953125" style="64" customWidth="1"/>
    <col min="2052" max="2052" width="22.453125" style="64" customWidth="1"/>
    <col min="2053" max="2053" width="12.26953125" style="64" customWidth="1"/>
    <col min="2054" max="2054" width="9.54296875" style="64" customWidth="1"/>
    <col min="2055" max="2055" width="12.81640625" style="64" customWidth="1"/>
    <col min="2056" max="2056" width="13.1796875" style="64" bestFit="1" customWidth="1"/>
    <col min="2057" max="2058" width="11.453125" style="64"/>
    <col min="2059" max="2059" width="8" style="64" customWidth="1"/>
    <col min="2060" max="2060" width="9" style="64" customWidth="1"/>
    <col min="2061" max="2298" width="11.453125" style="64"/>
    <col min="2299" max="2299" width="2.7265625" style="64" customWidth="1"/>
    <col min="2300" max="2300" width="6.81640625" style="64" customWidth="1"/>
    <col min="2301" max="2301" width="7.7265625" style="64" customWidth="1"/>
    <col min="2302" max="2303" width="11.453125" style="64"/>
    <col min="2304" max="2304" width="31.7265625" style="64" customWidth="1"/>
    <col min="2305" max="2305" width="64.81640625" style="64" customWidth="1"/>
    <col min="2306" max="2306" width="17.7265625" style="64" customWidth="1"/>
    <col min="2307" max="2307" width="21.26953125" style="64" customWidth="1"/>
    <col min="2308" max="2308" width="22.453125" style="64" customWidth="1"/>
    <col min="2309" max="2309" width="12.26953125" style="64" customWidth="1"/>
    <col min="2310" max="2310" width="9.54296875" style="64" customWidth="1"/>
    <col min="2311" max="2311" width="12.81640625" style="64" customWidth="1"/>
    <col min="2312" max="2312" width="13.1796875" style="64" bestFit="1" customWidth="1"/>
    <col min="2313" max="2314" width="11.453125" style="64"/>
    <col min="2315" max="2315" width="8" style="64" customWidth="1"/>
    <col min="2316" max="2316" width="9" style="64" customWidth="1"/>
    <col min="2317" max="2554" width="11.453125" style="64"/>
    <col min="2555" max="2555" width="2.7265625" style="64" customWidth="1"/>
    <col min="2556" max="2556" width="6.81640625" style="64" customWidth="1"/>
    <col min="2557" max="2557" width="7.7265625" style="64" customWidth="1"/>
    <col min="2558" max="2559" width="11.453125" style="64"/>
    <col min="2560" max="2560" width="31.7265625" style="64" customWidth="1"/>
    <col min="2561" max="2561" width="64.81640625" style="64" customWidth="1"/>
    <col min="2562" max="2562" width="17.7265625" style="64" customWidth="1"/>
    <col min="2563" max="2563" width="21.26953125" style="64" customWidth="1"/>
    <col min="2564" max="2564" width="22.453125" style="64" customWidth="1"/>
    <col min="2565" max="2565" width="12.26953125" style="64" customWidth="1"/>
    <col min="2566" max="2566" width="9.54296875" style="64" customWidth="1"/>
    <col min="2567" max="2567" width="12.81640625" style="64" customWidth="1"/>
    <col min="2568" max="2568" width="13.1796875" style="64" bestFit="1" customWidth="1"/>
    <col min="2569" max="2570" width="11.453125" style="64"/>
    <col min="2571" max="2571" width="8" style="64" customWidth="1"/>
    <col min="2572" max="2572" width="9" style="64" customWidth="1"/>
    <col min="2573" max="2810" width="11.453125" style="64"/>
    <col min="2811" max="2811" width="2.7265625" style="64" customWidth="1"/>
    <col min="2812" max="2812" width="6.81640625" style="64" customWidth="1"/>
    <col min="2813" max="2813" width="7.7265625" style="64" customWidth="1"/>
    <col min="2814" max="2815" width="11.453125" style="64"/>
    <col min="2816" max="2816" width="31.7265625" style="64" customWidth="1"/>
    <col min="2817" max="2817" width="64.81640625" style="64" customWidth="1"/>
    <col min="2818" max="2818" width="17.7265625" style="64" customWidth="1"/>
    <col min="2819" max="2819" width="21.26953125" style="64" customWidth="1"/>
    <col min="2820" max="2820" width="22.453125" style="64" customWidth="1"/>
    <col min="2821" max="2821" width="12.26953125" style="64" customWidth="1"/>
    <col min="2822" max="2822" width="9.54296875" style="64" customWidth="1"/>
    <col min="2823" max="2823" width="12.81640625" style="64" customWidth="1"/>
    <col min="2824" max="2824" width="13.1796875" style="64" bestFit="1" customWidth="1"/>
    <col min="2825" max="2826" width="11.453125" style="64"/>
    <col min="2827" max="2827" width="8" style="64" customWidth="1"/>
    <col min="2828" max="2828" width="9" style="64" customWidth="1"/>
    <col min="2829" max="3066" width="11.453125" style="64"/>
    <col min="3067" max="3067" width="2.7265625" style="64" customWidth="1"/>
    <col min="3068" max="3068" width="6.81640625" style="64" customWidth="1"/>
    <col min="3069" max="3069" width="7.7265625" style="64" customWidth="1"/>
    <col min="3070" max="3071" width="11.453125" style="64"/>
    <col min="3072" max="3072" width="31.7265625" style="64" customWidth="1"/>
    <col min="3073" max="3073" width="64.81640625" style="64" customWidth="1"/>
    <col min="3074" max="3074" width="17.7265625" style="64" customWidth="1"/>
    <col min="3075" max="3075" width="21.26953125" style="64" customWidth="1"/>
    <col min="3076" max="3076" width="22.453125" style="64" customWidth="1"/>
    <col min="3077" max="3077" width="12.26953125" style="64" customWidth="1"/>
    <col min="3078" max="3078" width="9.54296875" style="64" customWidth="1"/>
    <col min="3079" max="3079" width="12.81640625" style="64" customWidth="1"/>
    <col min="3080" max="3080" width="13.1796875" style="64" bestFit="1" customWidth="1"/>
    <col min="3081" max="3082" width="11.453125" style="64"/>
    <col min="3083" max="3083" width="8" style="64" customWidth="1"/>
    <col min="3084" max="3084" width="9" style="64" customWidth="1"/>
    <col min="3085" max="3322" width="11.453125" style="64"/>
    <col min="3323" max="3323" width="2.7265625" style="64" customWidth="1"/>
    <col min="3324" max="3324" width="6.81640625" style="64" customWidth="1"/>
    <col min="3325" max="3325" width="7.7265625" style="64" customWidth="1"/>
    <col min="3326" max="3327" width="11.453125" style="64"/>
    <col min="3328" max="3328" width="31.7265625" style="64" customWidth="1"/>
    <col min="3329" max="3329" width="64.81640625" style="64" customWidth="1"/>
    <col min="3330" max="3330" width="17.7265625" style="64" customWidth="1"/>
    <col min="3331" max="3331" width="21.26953125" style="64" customWidth="1"/>
    <col min="3332" max="3332" width="22.453125" style="64" customWidth="1"/>
    <col min="3333" max="3333" width="12.26953125" style="64" customWidth="1"/>
    <col min="3334" max="3334" width="9.54296875" style="64" customWidth="1"/>
    <col min="3335" max="3335" width="12.81640625" style="64" customWidth="1"/>
    <col min="3336" max="3336" width="13.1796875" style="64" bestFit="1" customWidth="1"/>
    <col min="3337" max="3338" width="11.453125" style="64"/>
    <col min="3339" max="3339" width="8" style="64" customWidth="1"/>
    <col min="3340" max="3340" width="9" style="64" customWidth="1"/>
    <col min="3341" max="3578" width="11.453125" style="64"/>
    <col min="3579" max="3579" width="2.7265625" style="64" customWidth="1"/>
    <col min="3580" max="3580" width="6.81640625" style="64" customWidth="1"/>
    <col min="3581" max="3581" width="7.7265625" style="64" customWidth="1"/>
    <col min="3582" max="3583" width="11.453125" style="64"/>
    <col min="3584" max="3584" width="31.7265625" style="64" customWidth="1"/>
    <col min="3585" max="3585" width="64.81640625" style="64" customWidth="1"/>
    <col min="3586" max="3586" width="17.7265625" style="64" customWidth="1"/>
    <col min="3587" max="3587" width="21.26953125" style="64" customWidth="1"/>
    <col min="3588" max="3588" width="22.453125" style="64" customWidth="1"/>
    <col min="3589" max="3589" width="12.26953125" style="64" customWidth="1"/>
    <col min="3590" max="3590" width="9.54296875" style="64" customWidth="1"/>
    <col min="3591" max="3591" width="12.81640625" style="64" customWidth="1"/>
    <col min="3592" max="3592" width="13.1796875" style="64" bestFit="1" customWidth="1"/>
    <col min="3593" max="3594" width="11.453125" style="64"/>
    <col min="3595" max="3595" width="8" style="64" customWidth="1"/>
    <col min="3596" max="3596" width="9" style="64" customWidth="1"/>
    <col min="3597" max="3834" width="11.453125" style="64"/>
    <col min="3835" max="3835" width="2.7265625" style="64" customWidth="1"/>
    <col min="3836" max="3836" width="6.81640625" style="64" customWidth="1"/>
    <col min="3837" max="3837" width="7.7265625" style="64" customWidth="1"/>
    <col min="3838" max="3839" width="11.453125" style="64"/>
    <col min="3840" max="3840" width="31.7265625" style="64" customWidth="1"/>
    <col min="3841" max="3841" width="64.81640625" style="64" customWidth="1"/>
    <col min="3842" max="3842" width="17.7265625" style="64" customWidth="1"/>
    <col min="3843" max="3843" width="21.26953125" style="64" customWidth="1"/>
    <col min="3844" max="3844" width="22.453125" style="64" customWidth="1"/>
    <col min="3845" max="3845" width="12.26953125" style="64" customWidth="1"/>
    <col min="3846" max="3846" width="9.54296875" style="64" customWidth="1"/>
    <col min="3847" max="3847" width="12.81640625" style="64" customWidth="1"/>
    <col min="3848" max="3848" width="13.1796875" style="64" bestFit="1" customWidth="1"/>
    <col min="3849" max="3850" width="11.453125" style="64"/>
    <col min="3851" max="3851" width="8" style="64" customWidth="1"/>
    <col min="3852" max="3852" width="9" style="64" customWidth="1"/>
    <col min="3853" max="4090" width="11.453125" style="64"/>
    <col min="4091" max="4091" width="2.7265625" style="64" customWidth="1"/>
    <col min="4092" max="4092" width="6.81640625" style="64" customWidth="1"/>
    <col min="4093" max="4093" width="7.7265625" style="64" customWidth="1"/>
    <col min="4094" max="4095" width="11.453125" style="64"/>
    <col min="4096" max="4096" width="31.7265625" style="64" customWidth="1"/>
    <col min="4097" max="4097" width="64.81640625" style="64" customWidth="1"/>
    <col min="4098" max="4098" width="17.7265625" style="64" customWidth="1"/>
    <col min="4099" max="4099" width="21.26953125" style="64" customWidth="1"/>
    <col min="4100" max="4100" width="22.453125" style="64" customWidth="1"/>
    <col min="4101" max="4101" width="12.26953125" style="64" customWidth="1"/>
    <col min="4102" max="4102" width="9.54296875" style="64" customWidth="1"/>
    <col min="4103" max="4103" width="12.81640625" style="64" customWidth="1"/>
    <col min="4104" max="4104" width="13.1796875" style="64" bestFit="1" customWidth="1"/>
    <col min="4105" max="4106" width="11.453125" style="64"/>
    <col min="4107" max="4107" width="8" style="64" customWidth="1"/>
    <col min="4108" max="4108" width="9" style="64" customWidth="1"/>
    <col min="4109" max="4346" width="11.453125" style="64"/>
    <col min="4347" max="4347" width="2.7265625" style="64" customWidth="1"/>
    <col min="4348" max="4348" width="6.81640625" style="64" customWidth="1"/>
    <col min="4349" max="4349" width="7.7265625" style="64" customWidth="1"/>
    <col min="4350" max="4351" width="11.453125" style="64"/>
    <col min="4352" max="4352" width="31.7265625" style="64" customWidth="1"/>
    <col min="4353" max="4353" width="64.81640625" style="64" customWidth="1"/>
    <col min="4354" max="4354" width="17.7265625" style="64" customWidth="1"/>
    <col min="4355" max="4355" width="21.26953125" style="64" customWidth="1"/>
    <col min="4356" max="4356" width="22.453125" style="64" customWidth="1"/>
    <col min="4357" max="4357" width="12.26953125" style="64" customWidth="1"/>
    <col min="4358" max="4358" width="9.54296875" style="64" customWidth="1"/>
    <col min="4359" max="4359" width="12.81640625" style="64" customWidth="1"/>
    <col min="4360" max="4360" width="13.1796875" style="64" bestFit="1" customWidth="1"/>
    <col min="4361" max="4362" width="11.453125" style="64"/>
    <col min="4363" max="4363" width="8" style="64" customWidth="1"/>
    <col min="4364" max="4364" width="9" style="64" customWidth="1"/>
    <col min="4365" max="4602" width="11.453125" style="64"/>
    <col min="4603" max="4603" width="2.7265625" style="64" customWidth="1"/>
    <col min="4604" max="4604" width="6.81640625" style="64" customWidth="1"/>
    <col min="4605" max="4605" width="7.7265625" style="64" customWidth="1"/>
    <col min="4606" max="4607" width="11.453125" style="64"/>
    <col min="4608" max="4608" width="31.7265625" style="64" customWidth="1"/>
    <col min="4609" max="4609" width="64.81640625" style="64" customWidth="1"/>
    <col min="4610" max="4610" width="17.7265625" style="64" customWidth="1"/>
    <col min="4611" max="4611" width="21.26953125" style="64" customWidth="1"/>
    <col min="4612" max="4612" width="22.453125" style="64" customWidth="1"/>
    <col min="4613" max="4613" width="12.26953125" style="64" customWidth="1"/>
    <col min="4614" max="4614" width="9.54296875" style="64" customWidth="1"/>
    <col min="4615" max="4615" width="12.81640625" style="64" customWidth="1"/>
    <col min="4616" max="4616" width="13.1796875" style="64" bestFit="1" customWidth="1"/>
    <col min="4617" max="4618" width="11.453125" style="64"/>
    <col min="4619" max="4619" width="8" style="64" customWidth="1"/>
    <col min="4620" max="4620" width="9" style="64" customWidth="1"/>
    <col min="4621" max="4858" width="11.453125" style="64"/>
    <col min="4859" max="4859" width="2.7265625" style="64" customWidth="1"/>
    <col min="4860" max="4860" width="6.81640625" style="64" customWidth="1"/>
    <col min="4861" max="4861" width="7.7265625" style="64" customWidth="1"/>
    <col min="4862" max="4863" width="11.453125" style="64"/>
    <col min="4864" max="4864" width="31.7265625" style="64" customWidth="1"/>
    <col min="4865" max="4865" width="64.81640625" style="64" customWidth="1"/>
    <col min="4866" max="4866" width="17.7265625" style="64" customWidth="1"/>
    <col min="4867" max="4867" width="21.26953125" style="64" customWidth="1"/>
    <col min="4868" max="4868" width="22.453125" style="64" customWidth="1"/>
    <col min="4869" max="4869" width="12.26953125" style="64" customWidth="1"/>
    <col min="4870" max="4870" width="9.54296875" style="64" customWidth="1"/>
    <col min="4871" max="4871" width="12.81640625" style="64" customWidth="1"/>
    <col min="4872" max="4872" width="13.1796875" style="64" bestFit="1" customWidth="1"/>
    <col min="4873" max="4874" width="11.453125" style="64"/>
    <col min="4875" max="4875" width="8" style="64" customWidth="1"/>
    <col min="4876" max="4876" width="9" style="64" customWidth="1"/>
    <col min="4877" max="5114" width="11.453125" style="64"/>
    <col min="5115" max="5115" width="2.7265625" style="64" customWidth="1"/>
    <col min="5116" max="5116" width="6.81640625" style="64" customWidth="1"/>
    <col min="5117" max="5117" width="7.7265625" style="64" customWidth="1"/>
    <col min="5118" max="5119" width="11.453125" style="64"/>
    <col min="5120" max="5120" width="31.7265625" style="64" customWidth="1"/>
    <col min="5121" max="5121" width="64.81640625" style="64" customWidth="1"/>
    <col min="5122" max="5122" width="17.7265625" style="64" customWidth="1"/>
    <col min="5123" max="5123" width="21.26953125" style="64" customWidth="1"/>
    <col min="5124" max="5124" width="22.453125" style="64" customWidth="1"/>
    <col min="5125" max="5125" width="12.26953125" style="64" customWidth="1"/>
    <col min="5126" max="5126" width="9.54296875" style="64" customWidth="1"/>
    <col min="5127" max="5127" width="12.81640625" style="64" customWidth="1"/>
    <col min="5128" max="5128" width="13.1796875" style="64" bestFit="1" customWidth="1"/>
    <col min="5129" max="5130" width="11.453125" style="64"/>
    <col min="5131" max="5131" width="8" style="64" customWidth="1"/>
    <col min="5132" max="5132" width="9" style="64" customWidth="1"/>
    <col min="5133" max="5370" width="11.453125" style="64"/>
    <col min="5371" max="5371" width="2.7265625" style="64" customWidth="1"/>
    <col min="5372" max="5372" width="6.81640625" style="64" customWidth="1"/>
    <col min="5373" max="5373" width="7.7265625" style="64" customWidth="1"/>
    <col min="5374" max="5375" width="11.453125" style="64"/>
    <col min="5376" max="5376" width="31.7265625" style="64" customWidth="1"/>
    <col min="5377" max="5377" width="64.81640625" style="64" customWidth="1"/>
    <col min="5378" max="5378" width="17.7265625" style="64" customWidth="1"/>
    <col min="5379" max="5379" width="21.26953125" style="64" customWidth="1"/>
    <col min="5380" max="5380" width="22.453125" style="64" customWidth="1"/>
    <col min="5381" max="5381" width="12.26953125" style="64" customWidth="1"/>
    <col min="5382" max="5382" width="9.54296875" style="64" customWidth="1"/>
    <col min="5383" max="5383" width="12.81640625" style="64" customWidth="1"/>
    <col min="5384" max="5384" width="13.1796875" style="64" bestFit="1" customWidth="1"/>
    <col min="5385" max="5386" width="11.453125" style="64"/>
    <col min="5387" max="5387" width="8" style="64" customWidth="1"/>
    <col min="5388" max="5388" width="9" style="64" customWidth="1"/>
    <col min="5389" max="5626" width="11.453125" style="64"/>
    <col min="5627" max="5627" width="2.7265625" style="64" customWidth="1"/>
    <col min="5628" max="5628" width="6.81640625" style="64" customWidth="1"/>
    <col min="5629" max="5629" width="7.7265625" style="64" customWidth="1"/>
    <col min="5630" max="5631" width="11.453125" style="64"/>
    <col min="5632" max="5632" width="31.7265625" style="64" customWidth="1"/>
    <col min="5633" max="5633" width="64.81640625" style="64" customWidth="1"/>
    <col min="5634" max="5634" width="17.7265625" style="64" customWidth="1"/>
    <col min="5635" max="5635" width="21.26953125" style="64" customWidth="1"/>
    <col min="5636" max="5636" width="22.453125" style="64" customWidth="1"/>
    <col min="5637" max="5637" width="12.26953125" style="64" customWidth="1"/>
    <col min="5638" max="5638" width="9.54296875" style="64" customWidth="1"/>
    <col min="5639" max="5639" width="12.81640625" style="64" customWidth="1"/>
    <col min="5640" max="5640" width="13.1796875" style="64" bestFit="1" customWidth="1"/>
    <col min="5641" max="5642" width="11.453125" style="64"/>
    <col min="5643" max="5643" width="8" style="64" customWidth="1"/>
    <col min="5644" max="5644" width="9" style="64" customWidth="1"/>
    <col min="5645" max="5882" width="11.453125" style="64"/>
    <col min="5883" max="5883" width="2.7265625" style="64" customWidth="1"/>
    <col min="5884" max="5884" width="6.81640625" style="64" customWidth="1"/>
    <col min="5885" max="5885" width="7.7265625" style="64" customWidth="1"/>
    <col min="5886" max="5887" width="11.453125" style="64"/>
    <col min="5888" max="5888" width="31.7265625" style="64" customWidth="1"/>
    <col min="5889" max="5889" width="64.81640625" style="64" customWidth="1"/>
    <col min="5890" max="5890" width="17.7265625" style="64" customWidth="1"/>
    <col min="5891" max="5891" width="21.26953125" style="64" customWidth="1"/>
    <col min="5892" max="5892" width="22.453125" style="64" customWidth="1"/>
    <col min="5893" max="5893" width="12.26953125" style="64" customWidth="1"/>
    <col min="5894" max="5894" width="9.54296875" style="64" customWidth="1"/>
    <col min="5895" max="5895" width="12.81640625" style="64" customWidth="1"/>
    <col min="5896" max="5896" width="13.1796875" style="64" bestFit="1" customWidth="1"/>
    <col min="5897" max="5898" width="11.453125" style="64"/>
    <col min="5899" max="5899" width="8" style="64" customWidth="1"/>
    <col min="5900" max="5900" width="9" style="64" customWidth="1"/>
    <col min="5901" max="6138" width="11.453125" style="64"/>
    <col min="6139" max="6139" width="2.7265625" style="64" customWidth="1"/>
    <col min="6140" max="6140" width="6.81640625" style="64" customWidth="1"/>
    <col min="6141" max="6141" width="7.7265625" style="64" customWidth="1"/>
    <col min="6142" max="6143" width="11.453125" style="64"/>
    <col min="6144" max="6144" width="31.7265625" style="64" customWidth="1"/>
    <col min="6145" max="6145" width="64.81640625" style="64" customWidth="1"/>
    <col min="6146" max="6146" width="17.7265625" style="64" customWidth="1"/>
    <col min="6147" max="6147" width="21.26953125" style="64" customWidth="1"/>
    <col min="6148" max="6148" width="22.453125" style="64" customWidth="1"/>
    <col min="6149" max="6149" width="12.26953125" style="64" customWidth="1"/>
    <col min="6150" max="6150" width="9.54296875" style="64" customWidth="1"/>
    <col min="6151" max="6151" width="12.81640625" style="64" customWidth="1"/>
    <col min="6152" max="6152" width="13.1796875" style="64" bestFit="1" customWidth="1"/>
    <col min="6153" max="6154" width="11.453125" style="64"/>
    <col min="6155" max="6155" width="8" style="64" customWidth="1"/>
    <col min="6156" max="6156" width="9" style="64" customWidth="1"/>
    <col min="6157" max="6394" width="11.453125" style="64"/>
    <col min="6395" max="6395" width="2.7265625" style="64" customWidth="1"/>
    <col min="6396" max="6396" width="6.81640625" style="64" customWidth="1"/>
    <col min="6397" max="6397" width="7.7265625" style="64" customWidth="1"/>
    <col min="6398" max="6399" width="11.453125" style="64"/>
    <col min="6400" max="6400" width="31.7265625" style="64" customWidth="1"/>
    <col min="6401" max="6401" width="64.81640625" style="64" customWidth="1"/>
    <col min="6402" max="6402" width="17.7265625" style="64" customWidth="1"/>
    <col min="6403" max="6403" width="21.26953125" style="64" customWidth="1"/>
    <col min="6404" max="6404" width="22.453125" style="64" customWidth="1"/>
    <col min="6405" max="6405" width="12.26953125" style="64" customWidth="1"/>
    <col min="6406" max="6406" width="9.54296875" style="64" customWidth="1"/>
    <col min="6407" max="6407" width="12.81640625" style="64" customWidth="1"/>
    <col min="6408" max="6408" width="13.1796875" style="64" bestFit="1" customWidth="1"/>
    <col min="6409" max="6410" width="11.453125" style="64"/>
    <col min="6411" max="6411" width="8" style="64" customWidth="1"/>
    <col min="6412" max="6412" width="9" style="64" customWidth="1"/>
    <col min="6413" max="6650" width="11.453125" style="64"/>
    <col min="6651" max="6651" width="2.7265625" style="64" customWidth="1"/>
    <col min="6652" max="6652" width="6.81640625" style="64" customWidth="1"/>
    <col min="6653" max="6653" width="7.7265625" style="64" customWidth="1"/>
    <col min="6654" max="6655" width="11.453125" style="64"/>
    <col min="6656" max="6656" width="31.7265625" style="64" customWidth="1"/>
    <col min="6657" max="6657" width="64.81640625" style="64" customWidth="1"/>
    <col min="6658" max="6658" width="17.7265625" style="64" customWidth="1"/>
    <col min="6659" max="6659" width="21.26953125" style="64" customWidth="1"/>
    <col min="6660" max="6660" width="22.453125" style="64" customWidth="1"/>
    <col min="6661" max="6661" width="12.26953125" style="64" customWidth="1"/>
    <col min="6662" max="6662" width="9.54296875" style="64" customWidth="1"/>
    <col min="6663" max="6663" width="12.81640625" style="64" customWidth="1"/>
    <col min="6664" max="6664" width="13.1796875" style="64" bestFit="1" customWidth="1"/>
    <col min="6665" max="6666" width="11.453125" style="64"/>
    <col min="6667" max="6667" width="8" style="64" customWidth="1"/>
    <col min="6668" max="6668" width="9" style="64" customWidth="1"/>
    <col min="6669" max="6906" width="11.453125" style="64"/>
    <col min="6907" max="6907" width="2.7265625" style="64" customWidth="1"/>
    <col min="6908" max="6908" width="6.81640625" style="64" customWidth="1"/>
    <col min="6909" max="6909" width="7.7265625" style="64" customWidth="1"/>
    <col min="6910" max="6911" width="11.453125" style="64"/>
    <col min="6912" max="6912" width="31.7265625" style="64" customWidth="1"/>
    <col min="6913" max="6913" width="64.81640625" style="64" customWidth="1"/>
    <col min="6914" max="6914" width="17.7265625" style="64" customWidth="1"/>
    <col min="6915" max="6915" width="21.26953125" style="64" customWidth="1"/>
    <col min="6916" max="6916" width="22.453125" style="64" customWidth="1"/>
    <col min="6917" max="6917" width="12.26953125" style="64" customWidth="1"/>
    <col min="6918" max="6918" width="9.54296875" style="64" customWidth="1"/>
    <col min="6919" max="6919" width="12.81640625" style="64" customWidth="1"/>
    <col min="6920" max="6920" width="13.1796875" style="64" bestFit="1" customWidth="1"/>
    <col min="6921" max="6922" width="11.453125" style="64"/>
    <col min="6923" max="6923" width="8" style="64" customWidth="1"/>
    <col min="6924" max="6924" width="9" style="64" customWidth="1"/>
    <col min="6925" max="7162" width="11.453125" style="64"/>
    <col min="7163" max="7163" width="2.7265625" style="64" customWidth="1"/>
    <col min="7164" max="7164" width="6.81640625" style="64" customWidth="1"/>
    <col min="7165" max="7165" width="7.7265625" style="64" customWidth="1"/>
    <col min="7166" max="7167" width="11.453125" style="64"/>
    <col min="7168" max="7168" width="31.7265625" style="64" customWidth="1"/>
    <col min="7169" max="7169" width="64.81640625" style="64" customWidth="1"/>
    <col min="7170" max="7170" width="17.7265625" style="64" customWidth="1"/>
    <col min="7171" max="7171" width="21.26953125" style="64" customWidth="1"/>
    <col min="7172" max="7172" width="22.453125" style="64" customWidth="1"/>
    <col min="7173" max="7173" width="12.26953125" style="64" customWidth="1"/>
    <col min="7174" max="7174" width="9.54296875" style="64" customWidth="1"/>
    <col min="7175" max="7175" width="12.81640625" style="64" customWidth="1"/>
    <col min="7176" max="7176" width="13.1796875" style="64" bestFit="1" customWidth="1"/>
    <col min="7177" max="7178" width="11.453125" style="64"/>
    <col min="7179" max="7179" width="8" style="64" customWidth="1"/>
    <col min="7180" max="7180" width="9" style="64" customWidth="1"/>
    <col min="7181" max="7418" width="11.453125" style="64"/>
    <col min="7419" max="7419" width="2.7265625" style="64" customWidth="1"/>
    <col min="7420" max="7420" width="6.81640625" style="64" customWidth="1"/>
    <col min="7421" max="7421" width="7.7265625" style="64" customWidth="1"/>
    <col min="7422" max="7423" width="11.453125" style="64"/>
    <col min="7424" max="7424" width="31.7265625" style="64" customWidth="1"/>
    <col min="7425" max="7425" width="64.81640625" style="64" customWidth="1"/>
    <col min="7426" max="7426" width="17.7265625" style="64" customWidth="1"/>
    <col min="7427" max="7427" width="21.26953125" style="64" customWidth="1"/>
    <col min="7428" max="7428" width="22.453125" style="64" customWidth="1"/>
    <col min="7429" max="7429" width="12.26953125" style="64" customWidth="1"/>
    <col min="7430" max="7430" width="9.54296875" style="64" customWidth="1"/>
    <col min="7431" max="7431" width="12.81640625" style="64" customWidth="1"/>
    <col min="7432" max="7432" width="13.1796875" style="64" bestFit="1" customWidth="1"/>
    <col min="7433" max="7434" width="11.453125" style="64"/>
    <col min="7435" max="7435" width="8" style="64" customWidth="1"/>
    <col min="7436" max="7436" width="9" style="64" customWidth="1"/>
    <col min="7437" max="7674" width="11.453125" style="64"/>
    <col min="7675" max="7675" width="2.7265625" style="64" customWidth="1"/>
    <col min="7676" max="7676" width="6.81640625" style="64" customWidth="1"/>
    <col min="7677" max="7677" width="7.7265625" style="64" customWidth="1"/>
    <col min="7678" max="7679" width="11.453125" style="64"/>
    <col min="7680" max="7680" width="31.7265625" style="64" customWidth="1"/>
    <col min="7681" max="7681" width="64.81640625" style="64" customWidth="1"/>
    <col min="7682" max="7682" width="17.7265625" style="64" customWidth="1"/>
    <col min="7683" max="7683" width="21.26953125" style="64" customWidth="1"/>
    <col min="7684" max="7684" width="22.453125" style="64" customWidth="1"/>
    <col min="7685" max="7685" width="12.26953125" style="64" customWidth="1"/>
    <col min="7686" max="7686" width="9.54296875" style="64" customWidth="1"/>
    <col min="7687" max="7687" width="12.81640625" style="64" customWidth="1"/>
    <col min="7688" max="7688" width="13.1796875" style="64" bestFit="1" customWidth="1"/>
    <col min="7689" max="7690" width="11.453125" style="64"/>
    <col min="7691" max="7691" width="8" style="64" customWidth="1"/>
    <col min="7692" max="7692" width="9" style="64" customWidth="1"/>
    <col min="7693" max="7930" width="11.453125" style="64"/>
    <col min="7931" max="7931" width="2.7265625" style="64" customWidth="1"/>
    <col min="7932" max="7932" width="6.81640625" style="64" customWidth="1"/>
    <col min="7933" max="7933" width="7.7265625" style="64" customWidth="1"/>
    <col min="7934" max="7935" width="11.453125" style="64"/>
    <col min="7936" max="7936" width="31.7265625" style="64" customWidth="1"/>
    <col min="7937" max="7937" width="64.81640625" style="64" customWidth="1"/>
    <col min="7938" max="7938" width="17.7265625" style="64" customWidth="1"/>
    <col min="7939" max="7939" width="21.26953125" style="64" customWidth="1"/>
    <col min="7940" max="7940" width="22.453125" style="64" customWidth="1"/>
    <col min="7941" max="7941" width="12.26953125" style="64" customWidth="1"/>
    <col min="7942" max="7942" width="9.54296875" style="64" customWidth="1"/>
    <col min="7943" max="7943" width="12.81640625" style="64" customWidth="1"/>
    <col min="7944" max="7944" width="13.1796875" style="64" bestFit="1" customWidth="1"/>
    <col min="7945" max="7946" width="11.453125" style="64"/>
    <col min="7947" max="7947" width="8" style="64" customWidth="1"/>
    <col min="7948" max="7948" width="9" style="64" customWidth="1"/>
    <col min="7949" max="8186" width="11.453125" style="64"/>
    <col min="8187" max="8187" width="2.7265625" style="64" customWidth="1"/>
    <col min="8188" max="8188" width="6.81640625" style="64" customWidth="1"/>
    <col min="8189" max="8189" width="7.7265625" style="64" customWidth="1"/>
    <col min="8190" max="8191" width="11.453125" style="64"/>
    <col min="8192" max="8192" width="31.7265625" style="64" customWidth="1"/>
    <col min="8193" max="8193" width="64.81640625" style="64" customWidth="1"/>
    <col min="8194" max="8194" width="17.7265625" style="64" customWidth="1"/>
    <col min="8195" max="8195" width="21.26953125" style="64" customWidth="1"/>
    <col min="8196" max="8196" width="22.453125" style="64" customWidth="1"/>
    <col min="8197" max="8197" width="12.26953125" style="64" customWidth="1"/>
    <col min="8198" max="8198" width="9.54296875" style="64" customWidth="1"/>
    <col min="8199" max="8199" width="12.81640625" style="64" customWidth="1"/>
    <col min="8200" max="8200" width="13.1796875" style="64" bestFit="1" customWidth="1"/>
    <col min="8201" max="8202" width="11.453125" style="64"/>
    <col min="8203" max="8203" width="8" style="64" customWidth="1"/>
    <col min="8204" max="8204" width="9" style="64" customWidth="1"/>
    <col min="8205" max="8442" width="11.453125" style="64"/>
    <col min="8443" max="8443" width="2.7265625" style="64" customWidth="1"/>
    <col min="8444" max="8444" width="6.81640625" style="64" customWidth="1"/>
    <col min="8445" max="8445" width="7.7265625" style="64" customWidth="1"/>
    <col min="8446" max="8447" width="11.453125" style="64"/>
    <col min="8448" max="8448" width="31.7265625" style="64" customWidth="1"/>
    <col min="8449" max="8449" width="64.81640625" style="64" customWidth="1"/>
    <col min="8450" max="8450" width="17.7265625" style="64" customWidth="1"/>
    <col min="8451" max="8451" width="21.26953125" style="64" customWidth="1"/>
    <col min="8452" max="8452" width="22.453125" style="64" customWidth="1"/>
    <col min="8453" max="8453" width="12.26953125" style="64" customWidth="1"/>
    <col min="8454" max="8454" width="9.54296875" style="64" customWidth="1"/>
    <col min="8455" max="8455" width="12.81640625" style="64" customWidth="1"/>
    <col min="8456" max="8456" width="13.1796875" style="64" bestFit="1" customWidth="1"/>
    <col min="8457" max="8458" width="11.453125" style="64"/>
    <col min="8459" max="8459" width="8" style="64" customWidth="1"/>
    <col min="8460" max="8460" width="9" style="64" customWidth="1"/>
    <col min="8461" max="8698" width="11.453125" style="64"/>
    <col min="8699" max="8699" width="2.7265625" style="64" customWidth="1"/>
    <col min="8700" max="8700" width="6.81640625" style="64" customWidth="1"/>
    <col min="8701" max="8701" width="7.7265625" style="64" customWidth="1"/>
    <col min="8702" max="8703" width="11.453125" style="64"/>
    <col min="8704" max="8704" width="31.7265625" style="64" customWidth="1"/>
    <col min="8705" max="8705" width="64.81640625" style="64" customWidth="1"/>
    <col min="8706" max="8706" width="17.7265625" style="64" customWidth="1"/>
    <col min="8707" max="8707" width="21.26953125" style="64" customWidth="1"/>
    <col min="8708" max="8708" width="22.453125" style="64" customWidth="1"/>
    <col min="8709" max="8709" width="12.26953125" style="64" customWidth="1"/>
    <col min="8710" max="8710" width="9.54296875" style="64" customWidth="1"/>
    <col min="8711" max="8711" width="12.81640625" style="64" customWidth="1"/>
    <col min="8712" max="8712" width="13.1796875" style="64" bestFit="1" customWidth="1"/>
    <col min="8713" max="8714" width="11.453125" style="64"/>
    <col min="8715" max="8715" width="8" style="64" customWidth="1"/>
    <col min="8716" max="8716" width="9" style="64" customWidth="1"/>
    <col min="8717" max="8954" width="11.453125" style="64"/>
    <col min="8955" max="8955" width="2.7265625" style="64" customWidth="1"/>
    <col min="8956" max="8956" width="6.81640625" style="64" customWidth="1"/>
    <col min="8957" max="8957" width="7.7265625" style="64" customWidth="1"/>
    <col min="8958" max="8959" width="11.453125" style="64"/>
    <col min="8960" max="8960" width="31.7265625" style="64" customWidth="1"/>
    <col min="8961" max="8961" width="64.81640625" style="64" customWidth="1"/>
    <col min="8962" max="8962" width="17.7265625" style="64" customWidth="1"/>
    <col min="8963" max="8963" width="21.26953125" style="64" customWidth="1"/>
    <col min="8964" max="8964" width="22.453125" style="64" customWidth="1"/>
    <col min="8965" max="8965" width="12.26953125" style="64" customWidth="1"/>
    <col min="8966" max="8966" width="9.54296875" style="64" customWidth="1"/>
    <col min="8967" max="8967" width="12.81640625" style="64" customWidth="1"/>
    <col min="8968" max="8968" width="13.1796875" style="64" bestFit="1" customWidth="1"/>
    <col min="8969" max="8970" width="11.453125" style="64"/>
    <col min="8971" max="8971" width="8" style="64" customWidth="1"/>
    <col min="8972" max="8972" width="9" style="64" customWidth="1"/>
    <col min="8973" max="9210" width="11.453125" style="64"/>
    <col min="9211" max="9211" width="2.7265625" style="64" customWidth="1"/>
    <col min="9212" max="9212" width="6.81640625" style="64" customWidth="1"/>
    <col min="9213" max="9213" width="7.7265625" style="64" customWidth="1"/>
    <col min="9214" max="9215" width="11.453125" style="64"/>
    <col min="9216" max="9216" width="31.7265625" style="64" customWidth="1"/>
    <col min="9217" max="9217" width="64.81640625" style="64" customWidth="1"/>
    <col min="9218" max="9218" width="17.7265625" style="64" customWidth="1"/>
    <col min="9219" max="9219" width="21.26953125" style="64" customWidth="1"/>
    <col min="9220" max="9220" width="22.453125" style="64" customWidth="1"/>
    <col min="9221" max="9221" width="12.26953125" style="64" customWidth="1"/>
    <col min="9222" max="9222" width="9.54296875" style="64" customWidth="1"/>
    <col min="9223" max="9223" width="12.81640625" style="64" customWidth="1"/>
    <col min="9224" max="9224" width="13.1796875" style="64" bestFit="1" customWidth="1"/>
    <col min="9225" max="9226" width="11.453125" style="64"/>
    <col min="9227" max="9227" width="8" style="64" customWidth="1"/>
    <col min="9228" max="9228" width="9" style="64" customWidth="1"/>
    <col min="9229" max="9466" width="11.453125" style="64"/>
    <col min="9467" max="9467" width="2.7265625" style="64" customWidth="1"/>
    <col min="9468" max="9468" width="6.81640625" style="64" customWidth="1"/>
    <col min="9469" max="9469" width="7.7265625" style="64" customWidth="1"/>
    <col min="9470" max="9471" width="11.453125" style="64"/>
    <col min="9472" max="9472" width="31.7265625" style="64" customWidth="1"/>
    <col min="9473" max="9473" width="64.81640625" style="64" customWidth="1"/>
    <col min="9474" max="9474" width="17.7265625" style="64" customWidth="1"/>
    <col min="9475" max="9475" width="21.26953125" style="64" customWidth="1"/>
    <col min="9476" max="9476" width="22.453125" style="64" customWidth="1"/>
    <col min="9477" max="9477" width="12.26953125" style="64" customWidth="1"/>
    <col min="9478" max="9478" width="9.54296875" style="64" customWidth="1"/>
    <col min="9479" max="9479" width="12.81640625" style="64" customWidth="1"/>
    <col min="9480" max="9480" width="13.1796875" style="64" bestFit="1" customWidth="1"/>
    <col min="9481" max="9482" width="11.453125" style="64"/>
    <col min="9483" max="9483" width="8" style="64" customWidth="1"/>
    <col min="9484" max="9484" width="9" style="64" customWidth="1"/>
    <col min="9485" max="9722" width="11.453125" style="64"/>
    <col min="9723" max="9723" width="2.7265625" style="64" customWidth="1"/>
    <col min="9724" max="9724" width="6.81640625" style="64" customWidth="1"/>
    <col min="9725" max="9725" width="7.7265625" style="64" customWidth="1"/>
    <col min="9726" max="9727" width="11.453125" style="64"/>
    <col min="9728" max="9728" width="31.7265625" style="64" customWidth="1"/>
    <col min="9729" max="9729" width="64.81640625" style="64" customWidth="1"/>
    <col min="9730" max="9730" width="17.7265625" style="64" customWidth="1"/>
    <col min="9731" max="9731" width="21.26953125" style="64" customWidth="1"/>
    <col min="9732" max="9732" width="22.453125" style="64" customWidth="1"/>
    <col min="9733" max="9733" width="12.26953125" style="64" customWidth="1"/>
    <col min="9734" max="9734" width="9.54296875" style="64" customWidth="1"/>
    <col min="9735" max="9735" width="12.81640625" style="64" customWidth="1"/>
    <col min="9736" max="9736" width="13.1796875" style="64" bestFit="1" customWidth="1"/>
    <col min="9737" max="9738" width="11.453125" style="64"/>
    <col min="9739" max="9739" width="8" style="64" customWidth="1"/>
    <col min="9740" max="9740" width="9" style="64" customWidth="1"/>
    <col min="9741" max="9978" width="11.453125" style="64"/>
    <col min="9979" max="9979" width="2.7265625" style="64" customWidth="1"/>
    <col min="9980" max="9980" width="6.81640625" style="64" customWidth="1"/>
    <col min="9981" max="9981" width="7.7265625" style="64" customWidth="1"/>
    <col min="9982" max="9983" width="11.453125" style="64"/>
    <col min="9984" max="9984" width="31.7265625" style="64" customWidth="1"/>
    <col min="9985" max="9985" width="64.81640625" style="64" customWidth="1"/>
    <col min="9986" max="9986" width="17.7265625" style="64" customWidth="1"/>
    <col min="9987" max="9987" width="21.26953125" style="64" customWidth="1"/>
    <col min="9988" max="9988" width="22.453125" style="64" customWidth="1"/>
    <col min="9989" max="9989" width="12.26953125" style="64" customWidth="1"/>
    <col min="9990" max="9990" width="9.54296875" style="64" customWidth="1"/>
    <col min="9991" max="9991" width="12.81640625" style="64" customWidth="1"/>
    <col min="9992" max="9992" width="13.1796875" style="64" bestFit="1" customWidth="1"/>
    <col min="9993" max="9994" width="11.453125" style="64"/>
    <col min="9995" max="9995" width="8" style="64" customWidth="1"/>
    <col min="9996" max="9996" width="9" style="64" customWidth="1"/>
    <col min="9997" max="10234" width="11.453125" style="64"/>
    <col min="10235" max="10235" width="2.7265625" style="64" customWidth="1"/>
    <col min="10236" max="10236" width="6.81640625" style="64" customWidth="1"/>
    <col min="10237" max="10237" width="7.7265625" style="64" customWidth="1"/>
    <col min="10238" max="10239" width="11.453125" style="64"/>
    <col min="10240" max="10240" width="31.7265625" style="64" customWidth="1"/>
    <col min="10241" max="10241" width="64.81640625" style="64" customWidth="1"/>
    <col min="10242" max="10242" width="17.7265625" style="64" customWidth="1"/>
    <col min="10243" max="10243" width="21.26953125" style="64" customWidth="1"/>
    <col min="10244" max="10244" width="22.453125" style="64" customWidth="1"/>
    <col min="10245" max="10245" width="12.26953125" style="64" customWidth="1"/>
    <col min="10246" max="10246" width="9.54296875" style="64" customWidth="1"/>
    <col min="10247" max="10247" width="12.81640625" style="64" customWidth="1"/>
    <col min="10248" max="10248" width="13.1796875" style="64" bestFit="1" customWidth="1"/>
    <col min="10249" max="10250" width="11.453125" style="64"/>
    <col min="10251" max="10251" width="8" style="64" customWidth="1"/>
    <col min="10252" max="10252" width="9" style="64" customWidth="1"/>
    <col min="10253" max="10490" width="11.453125" style="64"/>
    <col min="10491" max="10491" width="2.7265625" style="64" customWidth="1"/>
    <col min="10492" max="10492" width="6.81640625" style="64" customWidth="1"/>
    <col min="10493" max="10493" width="7.7265625" style="64" customWidth="1"/>
    <col min="10494" max="10495" width="11.453125" style="64"/>
    <col min="10496" max="10496" width="31.7265625" style="64" customWidth="1"/>
    <col min="10497" max="10497" width="64.81640625" style="64" customWidth="1"/>
    <col min="10498" max="10498" width="17.7265625" style="64" customWidth="1"/>
    <col min="10499" max="10499" width="21.26953125" style="64" customWidth="1"/>
    <col min="10500" max="10500" width="22.453125" style="64" customWidth="1"/>
    <col min="10501" max="10501" width="12.26953125" style="64" customWidth="1"/>
    <col min="10502" max="10502" width="9.54296875" style="64" customWidth="1"/>
    <col min="10503" max="10503" width="12.81640625" style="64" customWidth="1"/>
    <col min="10504" max="10504" width="13.1796875" style="64" bestFit="1" customWidth="1"/>
    <col min="10505" max="10506" width="11.453125" style="64"/>
    <col min="10507" max="10507" width="8" style="64" customWidth="1"/>
    <col min="10508" max="10508" width="9" style="64" customWidth="1"/>
    <col min="10509" max="10746" width="11.453125" style="64"/>
    <col min="10747" max="10747" width="2.7265625" style="64" customWidth="1"/>
    <col min="10748" max="10748" width="6.81640625" style="64" customWidth="1"/>
    <col min="10749" max="10749" width="7.7265625" style="64" customWidth="1"/>
    <col min="10750" max="10751" width="11.453125" style="64"/>
    <col min="10752" max="10752" width="31.7265625" style="64" customWidth="1"/>
    <col min="10753" max="10753" width="64.81640625" style="64" customWidth="1"/>
    <col min="10754" max="10754" width="17.7265625" style="64" customWidth="1"/>
    <col min="10755" max="10755" width="21.26953125" style="64" customWidth="1"/>
    <col min="10756" max="10756" width="22.453125" style="64" customWidth="1"/>
    <col min="10757" max="10757" width="12.26953125" style="64" customWidth="1"/>
    <col min="10758" max="10758" width="9.54296875" style="64" customWidth="1"/>
    <col min="10759" max="10759" width="12.81640625" style="64" customWidth="1"/>
    <col min="10760" max="10760" width="13.1796875" style="64" bestFit="1" customWidth="1"/>
    <col min="10761" max="10762" width="11.453125" style="64"/>
    <col min="10763" max="10763" width="8" style="64" customWidth="1"/>
    <col min="10764" max="10764" width="9" style="64" customWidth="1"/>
    <col min="10765" max="11002" width="11.453125" style="64"/>
    <col min="11003" max="11003" width="2.7265625" style="64" customWidth="1"/>
    <col min="11004" max="11004" width="6.81640625" style="64" customWidth="1"/>
    <col min="11005" max="11005" width="7.7265625" style="64" customWidth="1"/>
    <col min="11006" max="11007" width="11.453125" style="64"/>
    <col min="11008" max="11008" width="31.7265625" style="64" customWidth="1"/>
    <col min="11009" max="11009" width="64.81640625" style="64" customWidth="1"/>
    <col min="11010" max="11010" width="17.7265625" style="64" customWidth="1"/>
    <col min="11011" max="11011" width="21.26953125" style="64" customWidth="1"/>
    <col min="11012" max="11012" width="22.453125" style="64" customWidth="1"/>
    <col min="11013" max="11013" width="12.26953125" style="64" customWidth="1"/>
    <col min="11014" max="11014" width="9.54296875" style="64" customWidth="1"/>
    <col min="11015" max="11015" width="12.81640625" style="64" customWidth="1"/>
    <col min="11016" max="11016" width="13.1796875" style="64" bestFit="1" customWidth="1"/>
    <col min="11017" max="11018" width="11.453125" style="64"/>
    <col min="11019" max="11019" width="8" style="64" customWidth="1"/>
    <col min="11020" max="11020" width="9" style="64" customWidth="1"/>
    <col min="11021" max="11258" width="11.453125" style="64"/>
    <col min="11259" max="11259" width="2.7265625" style="64" customWidth="1"/>
    <col min="11260" max="11260" width="6.81640625" style="64" customWidth="1"/>
    <col min="11261" max="11261" width="7.7265625" style="64" customWidth="1"/>
    <col min="11262" max="11263" width="11.453125" style="64"/>
    <col min="11264" max="11264" width="31.7265625" style="64" customWidth="1"/>
    <col min="11265" max="11265" width="64.81640625" style="64" customWidth="1"/>
    <col min="11266" max="11266" width="17.7265625" style="64" customWidth="1"/>
    <col min="11267" max="11267" width="21.26953125" style="64" customWidth="1"/>
    <col min="11268" max="11268" width="22.453125" style="64" customWidth="1"/>
    <col min="11269" max="11269" width="12.26953125" style="64" customWidth="1"/>
    <col min="11270" max="11270" width="9.54296875" style="64" customWidth="1"/>
    <col min="11271" max="11271" width="12.81640625" style="64" customWidth="1"/>
    <col min="11272" max="11272" width="13.1796875" style="64" bestFit="1" customWidth="1"/>
    <col min="11273" max="11274" width="11.453125" style="64"/>
    <col min="11275" max="11275" width="8" style="64" customWidth="1"/>
    <col min="11276" max="11276" width="9" style="64" customWidth="1"/>
    <col min="11277" max="11514" width="11.453125" style="64"/>
    <col min="11515" max="11515" width="2.7265625" style="64" customWidth="1"/>
    <col min="11516" max="11516" width="6.81640625" style="64" customWidth="1"/>
    <col min="11517" max="11517" width="7.7265625" style="64" customWidth="1"/>
    <col min="11518" max="11519" width="11.453125" style="64"/>
    <col min="11520" max="11520" width="31.7265625" style="64" customWidth="1"/>
    <col min="11521" max="11521" width="64.81640625" style="64" customWidth="1"/>
    <col min="11522" max="11522" width="17.7265625" style="64" customWidth="1"/>
    <col min="11523" max="11523" width="21.26953125" style="64" customWidth="1"/>
    <col min="11524" max="11524" width="22.453125" style="64" customWidth="1"/>
    <col min="11525" max="11525" width="12.26953125" style="64" customWidth="1"/>
    <col min="11526" max="11526" width="9.54296875" style="64" customWidth="1"/>
    <col min="11527" max="11527" width="12.81640625" style="64" customWidth="1"/>
    <col min="11528" max="11528" width="13.1796875" style="64" bestFit="1" customWidth="1"/>
    <col min="11529" max="11530" width="11.453125" style="64"/>
    <col min="11531" max="11531" width="8" style="64" customWidth="1"/>
    <col min="11532" max="11532" width="9" style="64" customWidth="1"/>
    <col min="11533" max="11770" width="11.453125" style="64"/>
    <col min="11771" max="11771" width="2.7265625" style="64" customWidth="1"/>
    <col min="11772" max="11772" width="6.81640625" style="64" customWidth="1"/>
    <col min="11773" max="11773" width="7.7265625" style="64" customWidth="1"/>
    <col min="11774" max="11775" width="11.453125" style="64"/>
    <col min="11776" max="11776" width="31.7265625" style="64" customWidth="1"/>
    <col min="11777" max="11777" width="64.81640625" style="64" customWidth="1"/>
    <col min="11778" max="11778" width="17.7265625" style="64" customWidth="1"/>
    <col min="11779" max="11779" width="21.26953125" style="64" customWidth="1"/>
    <col min="11780" max="11780" width="22.453125" style="64" customWidth="1"/>
    <col min="11781" max="11781" width="12.26953125" style="64" customWidth="1"/>
    <col min="11782" max="11782" width="9.54296875" style="64" customWidth="1"/>
    <col min="11783" max="11783" width="12.81640625" style="64" customWidth="1"/>
    <col min="11784" max="11784" width="13.1796875" style="64" bestFit="1" customWidth="1"/>
    <col min="11785" max="11786" width="11.453125" style="64"/>
    <col min="11787" max="11787" width="8" style="64" customWidth="1"/>
    <col min="11788" max="11788" width="9" style="64" customWidth="1"/>
    <col min="11789" max="12026" width="11.453125" style="64"/>
    <col min="12027" max="12027" width="2.7265625" style="64" customWidth="1"/>
    <col min="12028" max="12028" width="6.81640625" style="64" customWidth="1"/>
    <col min="12029" max="12029" width="7.7265625" style="64" customWidth="1"/>
    <col min="12030" max="12031" width="11.453125" style="64"/>
    <col min="12032" max="12032" width="31.7265625" style="64" customWidth="1"/>
    <col min="12033" max="12033" width="64.81640625" style="64" customWidth="1"/>
    <col min="12034" max="12034" width="17.7265625" style="64" customWidth="1"/>
    <col min="12035" max="12035" width="21.26953125" style="64" customWidth="1"/>
    <col min="12036" max="12036" width="22.453125" style="64" customWidth="1"/>
    <col min="12037" max="12037" width="12.26953125" style="64" customWidth="1"/>
    <col min="12038" max="12038" width="9.54296875" style="64" customWidth="1"/>
    <col min="12039" max="12039" width="12.81640625" style="64" customWidth="1"/>
    <col min="12040" max="12040" width="13.1796875" style="64" bestFit="1" customWidth="1"/>
    <col min="12041" max="12042" width="11.453125" style="64"/>
    <col min="12043" max="12043" width="8" style="64" customWidth="1"/>
    <col min="12044" max="12044" width="9" style="64" customWidth="1"/>
    <col min="12045" max="12282" width="11.453125" style="64"/>
    <col min="12283" max="12283" width="2.7265625" style="64" customWidth="1"/>
    <col min="12284" max="12284" width="6.81640625" style="64" customWidth="1"/>
    <col min="12285" max="12285" width="7.7265625" style="64" customWidth="1"/>
    <col min="12286" max="12287" width="11.453125" style="64"/>
    <col min="12288" max="12288" width="31.7265625" style="64" customWidth="1"/>
    <col min="12289" max="12289" width="64.81640625" style="64" customWidth="1"/>
    <col min="12290" max="12290" width="17.7265625" style="64" customWidth="1"/>
    <col min="12291" max="12291" width="21.26953125" style="64" customWidth="1"/>
    <col min="12292" max="12292" width="22.453125" style="64" customWidth="1"/>
    <col min="12293" max="12293" width="12.26953125" style="64" customWidth="1"/>
    <col min="12294" max="12294" width="9.54296875" style="64" customWidth="1"/>
    <col min="12295" max="12295" width="12.81640625" style="64" customWidth="1"/>
    <col min="12296" max="12296" width="13.1796875" style="64" bestFit="1" customWidth="1"/>
    <col min="12297" max="12298" width="11.453125" style="64"/>
    <col min="12299" max="12299" width="8" style="64" customWidth="1"/>
    <col min="12300" max="12300" width="9" style="64" customWidth="1"/>
    <col min="12301" max="12538" width="11.453125" style="64"/>
    <col min="12539" max="12539" width="2.7265625" style="64" customWidth="1"/>
    <col min="12540" max="12540" width="6.81640625" style="64" customWidth="1"/>
    <col min="12541" max="12541" width="7.7265625" style="64" customWidth="1"/>
    <col min="12542" max="12543" width="11.453125" style="64"/>
    <col min="12544" max="12544" width="31.7265625" style="64" customWidth="1"/>
    <col min="12545" max="12545" width="64.81640625" style="64" customWidth="1"/>
    <col min="12546" max="12546" width="17.7265625" style="64" customWidth="1"/>
    <col min="12547" max="12547" width="21.26953125" style="64" customWidth="1"/>
    <col min="12548" max="12548" width="22.453125" style="64" customWidth="1"/>
    <col min="12549" max="12549" width="12.26953125" style="64" customWidth="1"/>
    <col min="12550" max="12550" width="9.54296875" style="64" customWidth="1"/>
    <col min="12551" max="12551" width="12.81640625" style="64" customWidth="1"/>
    <col min="12552" max="12552" width="13.1796875" style="64" bestFit="1" customWidth="1"/>
    <col min="12553" max="12554" width="11.453125" style="64"/>
    <col min="12555" max="12555" width="8" style="64" customWidth="1"/>
    <col min="12556" max="12556" width="9" style="64" customWidth="1"/>
    <col min="12557" max="12794" width="11.453125" style="64"/>
    <col min="12795" max="12795" width="2.7265625" style="64" customWidth="1"/>
    <col min="12796" max="12796" width="6.81640625" style="64" customWidth="1"/>
    <col min="12797" max="12797" width="7.7265625" style="64" customWidth="1"/>
    <col min="12798" max="12799" width="11.453125" style="64"/>
    <col min="12800" max="12800" width="31.7265625" style="64" customWidth="1"/>
    <col min="12801" max="12801" width="64.81640625" style="64" customWidth="1"/>
    <col min="12802" max="12802" width="17.7265625" style="64" customWidth="1"/>
    <col min="12803" max="12803" width="21.26953125" style="64" customWidth="1"/>
    <col min="12804" max="12804" width="22.453125" style="64" customWidth="1"/>
    <col min="12805" max="12805" width="12.26953125" style="64" customWidth="1"/>
    <col min="12806" max="12806" width="9.54296875" style="64" customWidth="1"/>
    <col min="12807" max="12807" width="12.81640625" style="64" customWidth="1"/>
    <col min="12808" max="12808" width="13.1796875" style="64" bestFit="1" customWidth="1"/>
    <col min="12809" max="12810" width="11.453125" style="64"/>
    <col min="12811" max="12811" width="8" style="64" customWidth="1"/>
    <col min="12812" max="12812" width="9" style="64" customWidth="1"/>
    <col min="12813" max="13050" width="11.453125" style="64"/>
    <col min="13051" max="13051" width="2.7265625" style="64" customWidth="1"/>
    <col min="13052" max="13052" width="6.81640625" style="64" customWidth="1"/>
    <col min="13053" max="13053" width="7.7265625" style="64" customWidth="1"/>
    <col min="13054" max="13055" width="11.453125" style="64"/>
    <col min="13056" max="13056" width="31.7265625" style="64" customWidth="1"/>
    <col min="13057" max="13057" width="64.81640625" style="64" customWidth="1"/>
    <col min="13058" max="13058" width="17.7265625" style="64" customWidth="1"/>
    <col min="13059" max="13059" width="21.26953125" style="64" customWidth="1"/>
    <col min="13060" max="13060" width="22.453125" style="64" customWidth="1"/>
    <col min="13061" max="13061" width="12.26953125" style="64" customWidth="1"/>
    <col min="13062" max="13062" width="9.54296875" style="64" customWidth="1"/>
    <col min="13063" max="13063" width="12.81640625" style="64" customWidth="1"/>
    <col min="13064" max="13064" width="13.1796875" style="64" bestFit="1" customWidth="1"/>
    <col min="13065" max="13066" width="11.453125" style="64"/>
    <col min="13067" max="13067" width="8" style="64" customWidth="1"/>
    <col min="13068" max="13068" width="9" style="64" customWidth="1"/>
    <col min="13069" max="13306" width="11.453125" style="64"/>
    <col min="13307" max="13307" width="2.7265625" style="64" customWidth="1"/>
    <col min="13308" max="13308" width="6.81640625" style="64" customWidth="1"/>
    <col min="13309" max="13309" width="7.7265625" style="64" customWidth="1"/>
    <col min="13310" max="13311" width="11.453125" style="64"/>
    <col min="13312" max="13312" width="31.7265625" style="64" customWidth="1"/>
    <col min="13313" max="13313" width="64.81640625" style="64" customWidth="1"/>
    <col min="13314" max="13314" width="17.7265625" style="64" customWidth="1"/>
    <col min="13315" max="13315" width="21.26953125" style="64" customWidth="1"/>
    <col min="13316" max="13316" width="22.453125" style="64" customWidth="1"/>
    <col min="13317" max="13317" width="12.26953125" style="64" customWidth="1"/>
    <col min="13318" max="13318" width="9.54296875" style="64" customWidth="1"/>
    <col min="13319" max="13319" width="12.81640625" style="64" customWidth="1"/>
    <col min="13320" max="13320" width="13.1796875" style="64" bestFit="1" customWidth="1"/>
    <col min="13321" max="13322" width="11.453125" style="64"/>
    <col min="13323" max="13323" width="8" style="64" customWidth="1"/>
    <col min="13324" max="13324" width="9" style="64" customWidth="1"/>
    <col min="13325" max="13562" width="11.453125" style="64"/>
    <col min="13563" max="13563" width="2.7265625" style="64" customWidth="1"/>
    <col min="13564" max="13564" width="6.81640625" style="64" customWidth="1"/>
    <col min="13565" max="13565" width="7.7265625" style="64" customWidth="1"/>
    <col min="13566" max="13567" width="11.453125" style="64"/>
    <col min="13568" max="13568" width="31.7265625" style="64" customWidth="1"/>
    <col min="13569" max="13569" width="64.81640625" style="64" customWidth="1"/>
    <col min="13570" max="13570" width="17.7265625" style="64" customWidth="1"/>
    <col min="13571" max="13571" width="21.26953125" style="64" customWidth="1"/>
    <col min="13572" max="13572" width="22.453125" style="64" customWidth="1"/>
    <col min="13573" max="13573" width="12.26953125" style="64" customWidth="1"/>
    <col min="13574" max="13574" width="9.54296875" style="64" customWidth="1"/>
    <col min="13575" max="13575" width="12.81640625" style="64" customWidth="1"/>
    <col min="13576" max="13576" width="13.1796875" style="64" bestFit="1" customWidth="1"/>
    <col min="13577" max="13578" width="11.453125" style="64"/>
    <col min="13579" max="13579" width="8" style="64" customWidth="1"/>
    <col min="13580" max="13580" width="9" style="64" customWidth="1"/>
    <col min="13581" max="13818" width="11.453125" style="64"/>
    <col min="13819" max="13819" width="2.7265625" style="64" customWidth="1"/>
    <col min="13820" max="13820" width="6.81640625" style="64" customWidth="1"/>
    <col min="13821" max="13821" width="7.7265625" style="64" customWidth="1"/>
    <col min="13822" max="13823" width="11.453125" style="64"/>
    <col min="13824" max="13824" width="31.7265625" style="64" customWidth="1"/>
    <col min="13825" max="13825" width="64.81640625" style="64" customWidth="1"/>
    <col min="13826" max="13826" width="17.7265625" style="64" customWidth="1"/>
    <col min="13827" max="13827" width="21.26953125" style="64" customWidth="1"/>
    <col min="13828" max="13828" width="22.453125" style="64" customWidth="1"/>
    <col min="13829" max="13829" width="12.26953125" style="64" customWidth="1"/>
    <col min="13830" max="13830" width="9.54296875" style="64" customWidth="1"/>
    <col min="13831" max="13831" width="12.81640625" style="64" customWidth="1"/>
    <col min="13832" max="13832" width="13.1796875" style="64" bestFit="1" customWidth="1"/>
    <col min="13833" max="13834" width="11.453125" style="64"/>
    <col min="13835" max="13835" width="8" style="64" customWidth="1"/>
    <col min="13836" max="13836" width="9" style="64" customWidth="1"/>
    <col min="13837" max="14074" width="11.453125" style="64"/>
    <col min="14075" max="14075" width="2.7265625" style="64" customWidth="1"/>
    <col min="14076" max="14076" width="6.81640625" style="64" customWidth="1"/>
    <col min="14077" max="14077" width="7.7265625" style="64" customWidth="1"/>
    <col min="14078" max="14079" width="11.453125" style="64"/>
    <col min="14080" max="14080" width="31.7265625" style="64" customWidth="1"/>
    <col min="14081" max="14081" width="64.81640625" style="64" customWidth="1"/>
    <col min="14082" max="14082" width="17.7265625" style="64" customWidth="1"/>
    <col min="14083" max="14083" width="21.26953125" style="64" customWidth="1"/>
    <col min="14084" max="14084" width="22.453125" style="64" customWidth="1"/>
    <col min="14085" max="14085" width="12.26953125" style="64" customWidth="1"/>
    <col min="14086" max="14086" width="9.54296875" style="64" customWidth="1"/>
    <col min="14087" max="14087" width="12.81640625" style="64" customWidth="1"/>
    <col min="14088" max="14088" width="13.1796875" style="64" bestFit="1" customWidth="1"/>
    <col min="14089" max="14090" width="11.453125" style="64"/>
    <col min="14091" max="14091" width="8" style="64" customWidth="1"/>
    <col min="14092" max="14092" width="9" style="64" customWidth="1"/>
    <col min="14093" max="14330" width="11.453125" style="64"/>
    <col min="14331" max="14331" width="2.7265625" style="64" customWidth="1"/>
    <col min="14332" max="14332" width="6.81640625" style="64" customWidth="1"/>
    <col min="14333" max="14333" width="7.7265625" style="64" customWidth="1"/>
    <col min="14334" max="14335" width="11.453125" style="64"/>
    <col min="14336" max="14336" width="31.7265625" style="64" customWidth="1"/>
    <col min="14337" max="14337" width="64.81640625" style="64" customWidth="1"/>
    <col min="14338" max="14338" width="17.7265625" style="64" customWidth="1"/>
    <col min="14339" max="14339" width="21.26953125" style="64" customWidth="1"/>
    <col min="14340" max="14340" width="22.453125" style="64" customWidth="1"/>
    <col min="14341" max="14341" width="12.26953125" style="64" customWidth="1"/>
    <col min="14342" max="14342" width="9.54296875" style="64" customWidth="1"/>
    <col min="14343" max="14343" width="12.81640625" style="64" customWidth="1"/>
    <col min="14344" max="14344" width="13.1796875" style="64" bestFit="1" customWidth="1"/>
    <col min="14345" max="14346" width="11.453125" style="64"/>
    <col min="14347" max="14347" width="8" style="64" customWidth="1"/>
    <col min="14348" max="14348" width="9" style="64" customWidth="1"/>
    <col min="14349" max="14586" width="11.453125" style="64"/>
    <col min="14587" max="14587" width="2.7265625" style="64" customWidth="1"/>
    <col min="14588" max="14588" width="6.81640625" style="64" customWidth="1"/>
    <col min="14589" max="14589" width="7.7265625" style="64" customWidth="1"/>
    <col min="14590" max="14591" width="11.453125" style="64"/>
    <col min="14592" max="14592" width="31.7265625" style="64" customWidth="1"/>
    <col min="14593" max="14593" width="64.81640625" style="64" customWidth="1"/>
    <col min="14594" max="14594" width="17.7265625" style="64" customWidth="1"/>
    <col min="14595" max="14595" width="21.26953125" style="64" customWidth="1"/>
    <col min="14596" max="14596" width="22.453125" style="64" customWidth="1"/>
    <col min="14597" max="14597" width="12.26953125" style="64" customWidth="1"/>
    <col min="14598" max="14598" width="9.54296875" style="64" customWidth="1"/>
    <col min="14599" max="14599" width="12.81640625" style="64" customWidth="1"/>
    <col min="14600" max="14600" width="13.1796875" style="64" bestFit="1" customWidth="1"/>
    <col min="14601" max="14602" width="11.453125" style="64"/>
    <col min="14603" max="14603" width="8" style="64" customWidth="1"/>
    <col min="14604" max="14604" width="9" style="64" customWidth="1"/>
    <col min="14605" max="14842" width="11.453125" style="64"/>
    <col min="14843" max="14843" width="2.7265625" style="64" customWidth="1"/>
    <col min="14844" max="14844" width="6.81640625" style="64" customWidth="1"/>
    <col min="14845" max="14845" width="7.7265625" style="64" customWidth="1"/>
    <col min="14846" max="14847" width="11.453125" style="64"/>
    <col min="14848" max="14848" width="31.7265625" style="64" customWidth="1"/>
    <col min="14849" max="14849" width="64.81640625" style="64" customWidth="1"/>
    <col min="14850" max="14850" width="17.7265625" style="64" customWidth="1"/>
    <col min="14851" max="14851" width="21.26953125" style="64" customWidth="1"/>
    <col min="14852" max="14852" width="22.453125" style="64" customWidth="1"/>
    <col min="14853" max="14853" width="12.26953125" style="64" customWidth="1"/>
    <col min="14854" max="14854" width="9.54296875" style="64" customWidth="1"/>
    <col min="14855" max="14855" width="12.81640625" style="64" customWidth="1"/>
    <col min="14856" max="14856" width="13.1796875" style="64" bestFit="1" customWidth="1"/>
    <col min="14857" max="14858" width="11.453125" style="64"/>
    <col min="14859" max="14859" width="8" style="64" customWidth="1"/>
    <col min="14860" max="14860" width="9" style="64" customWidth="1"/>
    <col min="14861" max="15098" width="11.453125" style="64"/>
    <col min="15099" max="15099" width="2.7265625" style="64" customWidth="1"/>
    <col min="15100" max="15100" width="6.81640625" style="64" customWidth="1"/>
    <col min="15101" max="15101" width="7.7265625" style="64" customWidth="1"/>
    <col min="15102" max="15103" width="11.453125" style="64"/>
    <col min="15104" max="15104" width="31.7265625" style="64" customWidth="1"/>
    <col min="15105" max="15105" width="64.81640625" style="64" customWidth="1"/>
    <col min="15106" max="15106" width="17.7265625" style="64" customWidth="1"/>
    <col min="15107" max="15107" width="21.26953125" style="64" customWidth="1"/>
    <col min="15108" max="15108" width="22.453125" style="64" customWidth="1"/>
    <col min="15109" max="15109" width="12.26953125" style="64" customWidth="1"/>
    <col min="15110" max="15110" width="9.54296875" style="64" customWidth="1"/>
    <col min="15111" max="15111" width="12.81640625" style="64" customWidth="1"/>
    <col min="15112" max="15112" width="13.1796875" style="64" bestFit="1" customWidth="1"/>
    <col min="15113" max="15114" width="11.453125" style="64"/>
    <col min="15115" max="15115" width="8" style="64" customWidth="1"/>
    <col min="15116" max="15116" width="9" style="64" customWidth="1"/>
    <col min="15117" max="15354" width="11.453125" style="64"/>
    <col min="15355" max="15355" width="2.7265625" style="64" customWidth="1"/>
    <col min="15356" max="15356" width="6.81640625" style="64" customWidth="1"/>
    <col min="15357" max="15357" width="7.7265625" style="64" customWidth="1"/>
    <col min="15358" max="15359" width="11.453125" style="64"/>
    <col min="15360" max="15360" width="31.7265625" style="64" customWidth="1"/>
    <col min="15361" max="15361" width="64.81640625" style="64" customWidth="1"/>
    <col min="15362" max="15362" width="17.7265625" style="64" customWidth="1"/>
    <col min="15363" max="15363" width="21.26953125" style="64" customWidth="1"/>
    <col min="15364" max="15364" width="22.453125" style="64" customWidth="1"/>
    <col min="15365" max="15365" width="12.26953125" style="64" customWidth="1"/>
    <col min="15366" max="15366" width="9.54296875" style="64" customWidth="1"/>
    <col min="15367" max="15367" width="12.81640625" style="64" customWidth="1"/>
    <col min="15368" max="15368" width="13.1796875" style="64" bestFit="1" customWidth="1"/>
    <col min="15369" max="15370" width="11.453125" style="64"/>
    <col min="15371" max="15371" width="8" style="64" customWidth="1"/>
    <col min="15372" max="15372" width="9" style="64" customWidth="1"/>
    <col min="15373" max="15610" width="11.453125" style="64"/>
    <col min="15611" max="15611" width="2.7265625" style="64" customWidth="1"/>
    <col min="15612" max="15612" width="6.81640625" style="64" customWidth="1"/>
    <col min="15613" max="15613" width="7.7265625" style="64" customWidth="1"/>
    <col min="15614" max="15615" width="11.453125" style="64"/>
    <col min="15616" max="15616" width="31.7265625" style="64" customWidth="1"/>
    <col min="15617" max="15617" width="64.81640625" style="64" customWidth="1"/>
    <col min="15618" max="15618" width="17.7265625" style="64" customWidth="1"/>
    <col min="15619" max="15619" width="21.26953125" style="64" customWidth="1"/>
    <col min="15620" max="15620" width="22.453125" style="64" customWidth="1"/>
    <col min="15621" max="15621" width="12.26953125" style="64" customWidth="1"/>
    <col min="15622" max="15622" width="9.54296875" style="64" customWidth="1"/>
    <col min="15623" max="15623" width="12.81640625" style="64" customWidth="1"/>
    <col min="15624" max="15624" width="13.1796875" style="64" bestFit="1" customWidth="1"/>
    <col min="15625" max="15626" width="11.453125" style="64"/>
    <col min="15627" max="15627" width="8" style="64" customWidth="1"/>
    <col min="15628" max="15628" width="9" style="64" customWidth="1"/>
    <col min="15629" max="15866" width="11.453125" style="64"/>
    <col min="15867" max="15867" width="2.7265625" style="64" customWidth="1"/>
    <col min="15868" max="15868" width="6.81640625" style="64" customWidth="1"/>
    <col min="15869" max="15869" width="7.7265625" style="64" customWidth="1"/>
    <col min="15870" max="15871" width="11.453125" style="64"/>
    <col min="15872" max="15872" width="31.7265625" style="64" customWidth="1"/>
    <col min="15873" max="15873" width="64.81640625" style="64" customWidth="1"/>
    <col min="15874" max="15874" width="17.7265625" style="64" customWidth="1"/>
    <col min="15875" max="15875" width="21.26953125" style="64" customWidth="1"/>
    <col min="15876" max="15876" width="22.453125" style="64" customWidth="1"/>
    <col min="15877" max="15877" width="12.26953125" style="64" customWidth="1"/>
    <col min="15878" max="15878" width="9.54296875" style="64" customWidth="1"/>
    <col min="15879" max="15879" width="12.81640625" style="64" customWidth="1"/>
    <col min="15880" max="15880" width="13.1796875" style="64" bestFit="1" customWidth="1"/>
    <col min="15881" max="15882" width="11.453125" style="64"/>
    <col min="15883" max="15883" width="8" style="64" customWidth="1"/>
    <col min="15884" max="15884" width="9" style="64" customWidth="1"/>
    <col min="15885" max="16122" width="11.453125" style="64"/>
    <col min="16123" max="16123" width="2.7265625" style="64" customWidth="1"/>
    <col min="16124" max="16124" width="6.81640625" style="64" customWidth="1"/>
    <col min="16125" max="16125" width="7.7265625" style="64" customWidth="1"/>
    <col min="16126" max="16127" width="11.453125" style="64"/>
    <col min="16128" max="16128" width="31.7265625" style="64" customWidth="1"/>
    <col min="16129" max="16129" width="64.81640625" style="64" customWidth="1"/>
    <col min="16130" max="16130" width="17.7265625" style="64" customWidth="1"/>
    <col min="16131" max="16131" width="21.26953125" style="64" customWidth="1"/>
    <col min="16132" max="16132" width="22.453125" style="64" customWidth="1"/>
    <col min="16133" max="16133" width="12.26953125" style="64" customWidth="1"/>
    <col min="16134" max="16134" width="9.54296875" style="64" customWidth="1"/>
    <col min="16135" max="16135" width="12.81640625" style="64" customWidth="1"/>
    <col min="16136" max="16136" width="13.1796875" style="64" bestFit="1" customWidth="1"/>
    <col min="16137" max="16138" width="11.453125" style="64"/>
    <col min="16139" max="16139" width="8" style="64" customWidth="1"/>
    <col min="16140" max="16140" width="9" style="64" customWidth="1"/>
    <col min="16141" max="16384" width="11.453125" style="64"/>
  </cols>
  <sheetData>
    <row r="1" spans="1:11" ht="18.75" customHeight="1" x14ac:dyDescent="0.25"/>
    <row r="2" spans="1:11" ht="19.5" customHeight="1" thickBot="1" x14ac:dyDescent="0.3">
      <c r="A2" s="65"/>
      <c r="B2" s="66"/>
      <c r="C2" s="66"/>
      <c r="D2" s="66"/>
      <c r="E2" s="66"/>
      <c r="F2" s="66"/>
      <c r="G2" s="66"/>
      <c r="H2" s="66"/>
      <c r="I2" s="66"/>
      <c r="J2" s="66"/>
      <c r="K2" s="67"/>
    </row>
    <row r="3" spans="1:11" x14ac:dyDescent="0.25">
      <c r="A3" s="68"/>
      <c r="B3" s="69"/>
      <c r="C3" s="70"/>
      <c r="D3" s="70"/>
      <c r="E3" s="70"/>
      <c r="F3" s="70"/>
      <c r="G3" s="70"/>
      <c r="H3" s="70"/>
      <c r="I3" s="70"/>
      <c r="J3" s="71"/>
      <c r="K3" s="72"/>
    </row>
    <row r="4" spans="1:11" ht="23.25" customHeight="1" x14ac:dyDescent="0.25">
      <c r="A4" s="68"/>
      <c r="B4" s="73"/>
      <c r="E4" s="268" t="s">
        <v>0</v>
      </c>
      <c r="F4" s="268"/>
      <c r="G4" s="268"/>
      <c r="H4" s="268"/>
      <c r="I4" s="268"/>
      <c r="J4" s="74"/>
      <c r="K4" s="72"/>
    </row>
    <row r="5" spans="1:11" ht="23.25" customHeight="1" x14ac:dyDescent="0.25">
      <c r="A5" s="68"/>
      <c r="B5" s="73"/>
      <c r="E5" s="268"/>
      <c r="F5" s="268"/>
      <c r="G5" s="268"/>
      <c r="H5" s="268"/>
      <c r="I5" s="268"/>
      <c r="J5" s="74"/>
      <c r="K5" s="72"/>
    </row>
    <row r="6" spans="1:11" ht="23.25" customHeight="1" x14ac:dyDescent="0.25">
      <c r="A6" s="68"/>
      <c r="B6" s="73"/>
      <c r="E6" s="269"/>
      <c r="F6" s="269"/>
      <c r="G6" s="269"/>
      <c r="H6" s="269"/>
      <c r="I6" s="269"/>
      <c r="J6" s="74"/>
      <c r="K6" s="72"/>
    </row>
    <row r="7" spans="1:11" ht="23.25" customHeight="1" x14ac:dyDescent="0.25">
      <c r="A7" s="68"/>
      <c r="B7" s="73"/>
      <c r="E7" s="269"/>
      <c r="F7" s="269"/>
      <c r="G7" s="269"/>
      <c r="H7" s="269"/>
      <c r="I7" s="269"/>
      <c r="J7" s="74"/>
      <c r="K7" s="72"/>
    </row>
    <row r="8" spans="1:11" s="77" customFormat="1" ht="23.25" customHeight="1" x14ac:dyDescent="0.25">
      <c r="A8" s="75"/>
      <c r="B8" s="76"/>
      <c r="E8" s="78" t="s">
        <v>1</v>
      </c>
      <c r="F8" s="169">
        <v>45413</v>
      </c>
      <c r="G8" s="79"/>
      <c r="H8" s="79"/>
      <c r="I8" s="79"/>
      <c r="J8" s="80"/>
      <c r="K8" s="81"/>
    </row>
    <row r="9" spans="1:11" x14ac:dyDescent="0.25">
      <c r="A9" s="68"/>
      <c r="B9" s="73"/>
      <c r="J9" s="74"/>
      <c r="K9" s="72"/>
    </row>
    <row r="10" spans="1:11" ht="2.25" customHeight="1" thickBot="1" x14ac:dyDescent="0.3">
      <c r="A10" s="68"/>
      <c r="B10" s="73"/>
      <c r="J10" s="74"/>
      <c r="K10" s="72"/>
    </row>
    <row r="11" spans="1:11" ht="1.5" hidden="1" customHeight="1" x14ac:dyDescent="0.25">
      <c r="A11" s="68"/>
      <c r="B11" s="73"/>
      <c r="J11" s="74"/>
      <c r="K11" s="72"/>
    </row>
    <row r="12" spans="1:11" ht="13.5" hidden="1" customHeight="1" x14ac:dyDescent="0.25">
      <c r="A12" s="68"/>
      <c r="B12" s="73"/>
      <c r="J12" s="74"/>
      <c r="K12" s="72"/>
    </row>
    <row r="13" spans="1:11" ht="22.5" x14ac:dyDescent="0.25">
      <c r="A13" s="68"/>
      <c r="B13" s="270" t="s">
        <v>2</v>
      </c>
      <c r="C13" s="271"/>
      <c r="D13" s="271"/>
      <c r="E13" s="271"/>
      <c r="F13" s="271"/>
      <c r="G13" s="271"/>
      <c r="H13" s="271"/>
      <c r="I13" s="271"/>
      <c r="J13" s="272"/>
      <c r="K13" s="82"/>
    </row>
    <row r="14" spans="1:11" ht="18" customHeight="1" x14ac:dyDescent="0.25">
      <c r="A14" s="68"/>
      <c r="B14" s="273"/>
      <c r="C14" s="274"/>
      <c r="D14" s="274"/>
      <c r="E14" s="274"/>
      <c r="F14" s="274"/>
      <c r="G14" s="274"/>
      <c r="H14" s="274"/>
      <c r="I14" s="274"/>
      <c r="J14" s="275"/>
      <c r="K14" s="82"/>
    </row>
    <row r="15" spans="1:11" ht="41.25" customHeight="1" thickBot="1" x14ac:dyDescent="0.3">
      <c r="A15" s="68"/>
      <c r="B15" s="276"/>
      <c r="C15" s="277"/>
      <c r="D15" s="277"/>
      <c r="E15" s="277"/>
      <c r="F15" s="277"/>
      <c r="G15" s="277"/>
      <c r="H15" s="277"/>
      <c r="I15" s="277"/>
      <c r="J15" s="278"/>
      <c r="K15" s="82"/>
    </row>
    <row r="16" spans="1:11" ht="7.5" customHeight="1" x14ac:dyDescent="0.25">
      <c r="A16" s="68"/>
      <c r="B16" s="83"/>
      <c r="C16" s="84"/>
      <c r="D16" s="84"/>
      <c r="E16" s="84"/>
      <c r="F16" s="84"/>
      <c r="G16" s="84"/>
      <c r="H16" s="84"/>
      <c r="I16" s="84"/>
      <c r="J16" s="85"/>
      <c r="K16" s="86"/>
    </row>
    <row r="17" spans="1:14" ht="23.25" customHeight="1" x14ac:dyDescent="0.25">
      <c r="A17" s="68"/>
      <c r="B17" s="279"/>
      <c r="C17" s="280"/>
      <c r="D17" s="280"/>
      <c r="E17" s="280"/>
      <c r="F17" s="280"/>
      <c r="G17" s="280"/>
      <c r="H17" s="280"/>
      <c r="I17" s="280"/>
      <c r="J17" s="281"/>
      <c r="K17" s="86"/>
    </row>
    <row r="18" spans="1:14" ht="21.75" customHeight="1" thickBot="1" x14ac:dyDescent="0.3">
      <c r="A18" s="68"/>
      <c r="B18" s="87"/>
      <c r="C18" s="88"/>
      <c r="D18" s="88"/>
      <c r="E18" s="88"/>
      <c r="F18" s="88"/>
      <c r="G18" s="88"/>
      <c r="H18" s="88"/>
      <c r="I18" s="88"/>
      <c r="J18" s="89"/>
      <c r="K18" s="86"/>
    </row>
    <row r="19" spans="1:14" ht="33.75" customHeight="1" thickBot="1" x14ac:dyDescent="0.35">
      <c r="A19" s="68"/>
      <c r="B19" s="90"/>
      <c r="C19" s="282"/>
      <c r="D19" s="283"/>
      <c r="E19" s="283"/>
      <c r="F19" s="283"/>
      <c r="G19" s="283"/>
      <c r="H19" s="283"/>
      <c r="I19" s="283"/>
      <c r="J19" s="90"/>
      <c r="K19" s="91"/>
    </row>
    <row r="20" spans="1:14" ht="27" customHeight="1" x14ac:dyDescent="0.25">
      <c r="A20" s="68"/>
      <c r="B20" s="90"/>
      <c r="C20" s="251" t="s">
        <v>3</v>
      </c>
      <c r="D20" s="253" t="s">
        <v>4</v>
      </c>
      <c r="E20" s="254"/>
      <c r="F20" s="254"/>
      <c r="G20" s="257" t="s">
        <v>248</v>
      </c>
      <c r="H20" s="257" t="s">
        <v>244</v>
      </c>
      <c r="I20" s="257" t="s">
        <v>5</v>
      </c>
      <c r="J20" s="92"/>
      <c r="K20" s="72"/>
    </row>
    <row r="21" spans="1:14" ht="35.25" customHeight="1" thickBot="1" x14ac:dyDescent="0.3">
      <c r="A21" s="68"/>
      <c r="B21" s="90"/>
      <c r="C21" s="252"/>
      <c r="D21" s="255"/>
      <c r="E21" s="256"/>
      <c r="F21" s="256"/>
      <c r="G21" s="258"/>
      <c r="H21" s="258"/>
      <c r="I21" s="258"/>
      <c r="J21" s="90"/>
      <c r="K21" s="91"/>
    </row>
    <row r="22" spans="1:14" ht="22" customHeight="1" thickBot="1" x14ac:dyDescent="0.3">
      <c r="A22" s="68"/>
      <c r="B22" s="93"/>
      <c r="C22" s="135">
        <v>2</v>
      </c>
      <c r="D22" s="259" t="s">
        <v>6</v>
      </c>
      <c r="E22" s="260"/>
      <c r="F22" s="261"/>
      <c r="G22" s="176">
        <f>ADC!S3</f>
        <v>7955452.5388415307</v>
      </c>
      <c r="H22" s="177">
        <f>ADC!R3</f>
        <v>7825818.2389731947</v>
      </c>
      <c r="I22" s="205">
        <f>(G22-H22)/H22</f>
        <v>1.6564951537303391E-2</v>
      </c>
      <c r="J22" s="96"/>
      <c r="K22" s="91"/>
    </row>
    <row r="23" spans="1:14" ht="22" customHeight="1" thickBot="1" x14ac:dyDescent="0.3">
      <c r="A23" s="68"/>
      <c r="B23" s="93"/>
      <c r="C23" s="135">
        <v>3</v>
      </c>
      <c r="D23" s="259" t="s">
        <v>7</v>
      </c>
      <c r="E23" s="260"/>
      <c r="F23" s="261"/>
      <c r="G23" s="176">
        <f>ADC!S4</f>
        <v>1909310.6224408976</v>
      </c>
      <c r="H23" s="177">
        <f>ADC!R4</f>
        <v>1878198.3576686732</v>
      </c>
      <c r="I23" s="205">
        <f>(G23-H23)/H23</f>
        <v>1.6564951537303436E-2</v>
      </c>
      <c r="J23" s="96"/>
      <c r="K23" s="91"/>
    </row>
    <row r="24" spans="1:14" ht="22" customHeight="1" thickBot="1" x14ac:dyDescent="0.3">
      <c r="A24" s="68"/>
      <c r="B24" s="93"/>
      <c r="C24" s="135">
        <v>4</v>
      </c>
      <c r="D24" s="265" t="s">
        <v>8</v>
      </c>
      <c r="E24" s="266"/>
      <c r="F24" s="267"/>
      <c r="G24" s="176">
        <f>ADC!S5</f>
        <v>4917038.4117040057</v>
      </c>
      <c r="H24" s="177">
        <f>ADC!R5</f>
        <v>4836915.1467087269</v>
      </c>
      <c r="I24" s="225">
        <f t="shared" ref="I24:I28" si="0">(G24-H24)/H24</f>
        <v>1.6564951537303394E-2</v>
      </c>
      <c r="J24" s="174"/>
      <c r="K24" s="91"/>
      <c r="N24" s="94"/>
    </row>
    <row r="25" spans="1:14" ht="22.5" customHeight="1" thickBot="1" x14ac:dyDescent="0.3">
      <c r="A25" s="68"/>
      <c r="B25" s="93"/>
      <c r="C25" s="135">
        <v>5</v>
      </c>
      <c r="D25" s="248" t="s">
        <v>9</v>
      </c>
      <c r="E25" s="249"/>
      <c r="F25" s="250"/>
      <c r="G25" s="176">
        <f>ADC!S6</f>
        <v>4267048.0618505664</v>
      </c>
      <c r="H25" s="177">
        <f>ADC!R6</f>
        <v>4197516.4060080079</v>
      </c>
      <c r="I25" s="205">
        <f t="shared" si="0"/>
        <v>1.6564951537303373E-2</v>
      </c>
      <c r="J25" s="175"/>
      <c r="K25" s="91"/>
      <c r="N25" s="94"/>
    </row>
    <row r="26" spans="1:14" ht="22.5" customHeight="1" thickBot="1" x14ac:dyDescent="0.3">
      <c r="A26" s="68"/>
      <c r="B26" s="93"/>
      <c r="C26" s="135">
        <v>7</v>
      </c>
      <c r="D26" s="262" t="s">
        <v>10</v>
      </c>
      <c r="E26" s="263"/>
      <c r="F26" s="264"/>
      <c r="G26" s="176">
        <f>ADC!S7</f>
        <v>17599468.058888696</v>
      </c>
      <c r="H26" s="177">
        <f>ADC!R7</f>
        <v>17312684.282764077</v>
      </c>
      <c r="I26" s="205">
        <f t="shared" si="0"/>
        <v>1.6564951537303269E-2</v>
      </c>
      <c r="J26" s="175"/>
      <c r="K26" s="91"/>
      <c r="N26" s="94"/>
    </row>
    <row r="27" spans="1:14" ht="22.5" customHeight="1" thickBot="1" x14ac:dyDescent="0.3">
      <c r="A27" s="68"/>
      <c r="B27" s="93"/>
      <c r="C27" s="135">
        <v>8</v>
      </c>
      <c r="D27" s="259" t="s">
        <v>11</v>
      </c>
      <c r="E27" s="260"/>
      <c r="F27" s="261"/>
      <c r="G27" s="176">
        <f>ADC!S8</f>
        <v>10554782.550954457</v>
      </c>
      <c r="H27" s="177">
        <f>ADC!R8</f>
        <v>10382792.102947239</v>
      </c>
      <c r="I27" s="205">
        <f t="shared" si="0"/>
        <v>1.6564951537303505E-2</v>
      </c>
      <c r="J27" s="96"/>
      <c r="K27" s="91"/>
    </row>
    <row r="28" spans="1:14" ht="22" customHeight="1" thickBot="1" x14ac:dyDescent="0.45">
      <c r="A28" s="68"/>
      <c r="B28" s="93"/>
      <c r="C28" s="95"/>
      <c r="D28" s="248" t="s">
        <v>12</v>
      </c>
      <c r="E28" s="249"/>
      <c r="F28" s="250"/>
      <c r="G28" s="176">
        <f>SUM(G22:G27)</f>
        <v>47203100.244680151</v>
      </c>
      <c r="H28" s="176">
        <f>SUM(H22:H27)</f>
        <v>46433924.535069913</v>
      </c>
      <c r="I28" s="206">
        <f t="shared" si="0"/>
        <v>1.656495153730345E-2</v>
      </c>
      <c r="J28" s="96"/>
      <c r="K28" s="97"/>
    </row>
    <row r="29" spans="1:14" ht="22" customHeight="1" thickBot="1" x14ac:dyDescent="0.35">
      <c r="A29" s="68"/>
      <c r="B29" s="98"/>
      <c r="C29" s="99"/>
      <c r="D29" s="100"/>
      <c r="E29" s="100"/>
      <c r="F29" s="100"/>
      <c r="G29" s="100"/>
      <c r="H29" s="100"/>
      <c r="I29" s="100"/>
      <c r="J29" s="101"/>
      <c r="K29" s="91"/>
    </row>
    <row r="30" spans="1:14" ht="21.75" hidden="1" customHeight="1" x14ac:dyDescent="0.4">
      <c r="A30" s="68"/>
      <c r="B30" s="93"/>
      <c r="E30" s="102"/>
      <c r="F30" s="103"/>
      <c r="G30" s="104"/>
      <c r="H30" s="104"/>
      <c r="I30" s="104"/>
      <c r="J30" s="99"/>
      <c r="K30" s="72"/>
    </row>
    <row r="31" spans="1:14" ht="21.75" hidden="1" customHeight="1" x14ac:dyDescent="0.4">
      <c r="A31" s="68"/>
      <c r="B31" s="93"/>
      <c r="C31" s="99"/>
      <c r="D31" s="105"/>
      <c r="E31" s="106"/>
      <c r="F31" s="107"/>
      <c r="G31" s="108"/>
      <c r="H31" s="108"/>
      <c r="I31" s="108"/>
      <c r="K31" s="72"/>
    </row>
    <row r="32" spans="1:14" ht="21.75" hidden="1" customHeight="1" x14ac:dyDescent="0.25">
      <c r="A32" s="68"/>
      <c r="B32" s="98"/>
      <c r="H32" s="94"/>
      <c r="K32" s="72"/>
    </row>
    <row r="33" spans="1:11" ht="22" customHeight="1" x14ac:dyDescent="0.35">
      <c r="A33" s="68"/>
      <c r="B33" s="109"/>
      <c r="D33" s="110"/>
      <c r="E33" s="110"/>
      <c r="F33" s="110"/>
      <c r="G33" s="110"/>
      <c r="H33" s="94"/>
      <c r="K33" s="72"/>
    </row>
    <row r="34" spans="1:11" ht="22" customHeight="1" x14ac:dyDescent="0.35">
      <c r="A34" s="68"/>
      <c r="B34" s="109"/>
      <c r="D34" s="110"/>
      <c r="E34" s="110"/>
      <c r="F34" s="110"/>
      <c r="G34" s="111"/>
      <c r="H34" s="112"/>
      <c r="I34" s="112"/>
      <c r="K34" s="72"/>
    </row>
    <row r="35" spans="1:11" ht="22" customHeight="1" x14ac:dyDescent="0.35">
      <c r="A35" s="68"/>
      <c r="B35" s="109"/>
      <c r="D35" s="113"/>
      <c r="E35" s="113"/>
      <c r="F35" s="113"/>
      <c r="G35" s="222"/>
      <c r="H35" s="114"/>
      <c r="I35" s="112"/>
      <c r="K35" s="72"/>
    </row>
    <row r="36" spans="1:11" ht="22" customHeight="1" x14ac:dyDescent="0.35">
      <c r="A36" s="68"/>
      <c r="B36" s="109"/>
      <c r="D36" s="113"/>
      <c r="E36" s="113"/>
      <c r="F36" s="113"/>
      <c r="G36" s="173"/>
      <c r="I36" s="115"/>
      <c r="K36" s="72"/>
    </row>
    <row r="37" spans="1:11" ht="22" customHeight="1" x14ac:dyDescent="0.35">
      <c r="A37" s="68"/>
      <c r="B37" s="109"/>
      <c r="D37" s="113"/>
      <c r="E37" s="113"/>
      <c r="F37" s="113"/>
      <c r="G37" s="113"/>
      <c r="I37" s="115"/>
      <c r="K37" s="72"/>
    </row>
    <row r="38" spans="1:11" ht="22" customHeight="1" x14ac:dyDescent="0.35">
      <c r="A38" s="68"/>
      <c r="B38" s="109"/>
      <c r="D38" s="113"/>
      <c r="E38" s="113"/>
      <c r="F38" s="113"/>
      <c r="G38" s="113"/>
      <c r="I38" s="115"/>
      <c r="K38" s="72"/>
    </row>
    <row r="39" spans="1:11" ht="22" customHeight="1" x14ac:dyDescent="0.35">
      <c r="A39" s="68"/>
      <c r="B39" s="109"/>
      <c r="D39" s="113"/>
      <c r="E39" s="113"/>
      <c r="F39" s="113"/>
      <c r="G39" s="113"/>
      <c r="I39" s="116"/>
      <c r="K39" s="72"/>
    </row>
    <row r="40" spans="1:11" ht="22" customHeight="1" thickBot="1" x14ac:dyDescent="0.4">
      <c r="A40" s="68"/>
      <c r="B40" s="109"/>
      <c r="C40" s="99"/>
      <c r="D40" s="99"/>
      <c r="E40" s="99"/>
      <c r="G40" s="104"/>
      <c r="H40" s="104"/>
      <c r="I40" s="104"/>
      <c r="K40" s="72"/>
    </row>
    <row r="41" spans="1:11" ht="22" customHeight="1" x14ac:dyDescent="0.35">
      <c r="A41" s="68"/>
      <c r="B41" s="109"/>
      <c r="C41" s="246" t="s">
        <v>13</v>
      </c>
      <c r="D41" s="246"/>
      <c r="E41" s="246"/>
      <c r="H41" s="117"/>
      <c r="I41" s="138" t="s">
        <v>14</v>
      </c>
      <c r="K41" s="72"/>
    </row>
    <row r="42" spans="1:11" ht="21" customHeight="1" x14ac:dyDescent="0.35">
      <c r="A42" s="68"/>
      <c r="B42" s="109"/>
      <c r="C42" s="118"/>
      <c r="D42" s="247" t="s">
        <v>15</v>
      </c>
      <c r="E42" s="247"/>
      <c r="F42" s="247"/>
      <c r="H42" s="117"/>
      <c r="I42" s="118" t="s">
        <v>16</v>
      </c>
      <c r="K42" s="72"/>
    </row>
    <row r="43" spans="1:11" ht="21" customHeight="1" x14ac:dyDescent="0.35">
      <c r="A43" s="68" t="s">
        <v>17</v>
      </c>
      <c r="B43" s="109"/>
      <c r="C43" s="246" t="s">
        <v>18</v>
      </c>
      <c r="D43" s="246"/>
      <c r="E43" s="246"/>
      <c r="F43" s="246"/>
      <c r="G43" s="246"/>
      <c r="H43" s="118"/>
      <c r="I43" s="118" t="s">
        <v>19</v>
      </c>
      <c r="K43" s="72"/>
    </row>
    <row r="44" spans="1:11" ht="15.75" customHeight="1" x14ac:dyDescent="0.35">
      <c r="A44" s="68"/>
      <c r="B44" s="109"/>
      <c r="C44" s="246"/>
      <c r="D44" s="246"/>
      <c r="E44" s="246"/>
      <c r="I44" s="118"/>
      <c r="K44" s="72"/>
    </row>
    <row r="45" spans="1:11" ht="15.75" customHeight="1" x14ac:dyDescent="0.25">
      <c r="A45" s="68"/>
      <c r="B45" s="109"/>
      <c r="J45" s="109"/>
      <c r="K45" s="72"/>
    </row>
    <row r="46" spans="1:11" ht="22" customHeight="1" x14ac:dyDescent="0.25">
      <c r="A46" s="119"/>
      <c r="B46" s="120"/>
      <c r="C46" s="121"/>
      <c r="D46" s="121"/>
      <c r="E46" s="121"/>
      <c r="F46" s="121"/>
      <c r="G46" s="121"/>
      <c r="H46" s="121"/>
      <c r="I46" s="121"/>
      <c r="J46" s="120"/>
      <c r="K46" s="122"/>
    </row>
    <row r="47" spans="1:11" ht="24.75" customHeight="1" x14ac:dyDescent="0.35">
      <c r="B47" s="109"/>
      <c r="G47" s="123"/>
      <c r="H47" s="123"/>
      <c r="I47" s="123"/>
    </row>
    <row r="48" spans="1:11" ht="21" customHeight="1" x14ac:dyDescent="0.3">
      <c r="B48" s="109"/>
      <c r="G48" s="124"/>
      <c r="H48" s="124"/>
      <c r="I48" s="124"/>
      <c r="K48" s="109"/>
    </row>
    <row r="49" spans="2:11" ht="23.25" customHeight="1" x14ac:dyDescent="0.3">
      <c r="G49" s="124"/>
      <c r="H49" s="124"/>
      <c r="I49" s="124"/>
      <c r="K49" s="109"/>
    </row>
    <row r="50" spans="2:11" ht="15.5" x14ac:dyDescent="0.35">
      <c r="G50" s="113"/>
      <c r="H50" s="113"/>
      <c r="I50" s="113"/>
      <c r="J50" s="125"/>
    </row>
    <row r="51" spans="2:11" ht="19.5" customHeight="1" x14ac:dyDescent="0.4">
      <c r="H51" s="126"/>
      <c r="I51" s="127"/>
      <c r="J51" s="128"/>
    </row>
    <row r="52" spans="2:11" ht="15" customHeight="1" x14ac:dyDescent="0.35">
      <c r="B52" s="129"/>
      <c r="G52" s="130"/>
      <c r="H52" s="131"/>
      <c r="I52" s="131"/>
    </row>
    <row r="53" spans="2:11" ht="15" customHeight="1" x14ac:dyDescent="0.3">
      <c r="G53" s="132"/>
      <c r="H53" s="131"/>
      <c r="I53" s="131"/>
      <c r="K53" s="125"/>
    </row>
    <row r="54" spans="2:11" ht="15.5" x14ac:dyDescent="0.35">
      <c r="B54" s="129"/>
      <c r="G54" s="132"/>
      <c r="H54" s="131"/>
      <c r="I54" s="131"/>
    </row>
    <row r="56" spans="2:11" x14ac:dyDescent="0.25">
      <c r="F56" s="133"/>
    </row>
    <row r="59" spans="2:11" ht="18" x14ac:dyDescent="0.4">
      <c r="B59" s="134"/>
    </row>
    <row r="60" spans="2:11" ht="18" x14ac:dyDescent="0.4">
      <c r="B60" s="134"/>
    </row>
  </sheetData>
  <mergeCells count="22">
    <mergeCell ref="E4:I5"/>
    <mergeCell ref="E6:I7"/>
    <mergeCell ref="B13:J15"/>
    <mergeCell ref="B17:J17"/>
    <mergeCell ref="C19:I19"/>
    <mergeCell ref="I20:I21"/>
    <mergeCell ref="D22:F22"/>
    <mergeCell ref="D23:F23"/>
    <mergeCell ref="D24:F24"/>
    <mergeCell ref="D25:F25"/>
    <mergeCell ref="D28:F28"/>
    <mergeCell ref="C20:C21"/>
    <mergeCell ref="D20:F21"/>
    <mergeCell ref="G20:G21"/>
    <mergeCell ref="H20:H21"/>
    <mergeCell ref="D27:F27"/>
    <mergeCell ref="D26:F26"/>
    <mergeCell ref="C43:E43"/>
    <mergeCell ref="F43:G43"/>
    <mergeCell ref="C44:E44"/>
    <mergeCell ref="C41:E41"/>
    <mergeCell ref="D42:F4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W19"/>
  <sheetViews>
    <sheetView showGridLines="0" tabSelected="1" topLeftCell="M11" zoomScale="99" zoomScaleNormal="99" workbookViewId="0">
      <selection activeCell="W14" sqref="W14"/>
    </sheetView>
  </sheetViews>
  <sheetFormatPr baseColWidth="10" defaultColWidth="11.453125" defaultRowHeight="14.5" x14ac:dyDescent="0.35"/>
  <cols>
    <col min="2" max="2" width="43.54296875" customWidth="1"/>
    <col min="3" max="3" width="31.453125" customWidth="1"/>
    <col min="4" max="4" width="15.7265625" customWidth="1"/>
    <col min="5" max="5" width="15.453125" customWidth="1"/>
    <col min="6" max="6" width="16.1796875" customWidth="1"/>
    <col min="7" max="7" width="17" customWidth="1"/>
    <col min="8" max="8" width="15" bestFit="1" customWidth="1"/>
    <col min="9" max="9" width="14.81640625" customWidth="1"/>
    <col min="10" max="10" width="15.453125" customWidth="1"/>
    <col min="11" max="11" width="15.1796875" customWidth="1"/>
    <col min="12" max="12" width="14.7265625" customWidth="1"/>
    <col min="13" max="13" width="15.26953125" customWidth="1"/>
    <col min="14" max="14" width="16.1796875" customWidth="1"/>
    <col min="15" max="15" width="16.54296875" customWidth="1"/>
    <col min="16" max="16" width="16.453125" customWidth="1"/>
    <col min="17" max="17" width="15.453125" customWidth="1"/>
    <col min="18" max="18" width="16" customWidth="1"/>
    <col min="19" max="19" width="16.36328125" customWidth="1"/>
  </cols>
  <sheetData>
    <row r="2" spans="1:23" ht="30" customHeight="1" x14ac:dyDescent="0.35">
      <c r="A2" s="136" t="s">
        <v>20</v>
      </c>
      <c r="B2" s="136" t="s">
        <v>21</v>
      </c>
      <c r="C2" s="151">
        <v>44927</v>
      </c>
      <c r="D2" s="151">
        <v>44958</v>
      </c>
      <c r="E2" s="151">
        <v>44986</v>
      </c>
      <c r="F2" s="151">
        <v>45017</v>
      </c>
      <c r="G2" s="151">
        <v>45047</v>
      </c>
      <c r="H2" s="151">
        <v>45078</v>
      </c>
      <c r="I2" s="151">
        <v>45108</v>
      </c>
      <c r="J2" s="151">
        <v>45139</v>
      </c>
      <c r="K2" s="151">
        <v>45170</v>
      </c>
      <c r="L2" s="151">
        <v>45200</v>
      </c>
      <c r="M2" s="151">
        <v>45231</v>
      </c>
      <c r="N2" s="151">
        <v>45261</v>
      </c>
      <c r="O2" s="151">
        <v>45292</v>
      </c>
      <c r="P2" s="151">
        <v>45323</v>
      </c>
      <c r="Q2" s="151">
        <v>45352</v>
      </c>
      <c r="R2" s="151">
        <v>45383</v>
      </c>
      <c r="S2" s="151">
        <v>45413</v>
      </c>
    </row>
    <row r="3" spans="1:23" ht="40" customHeight="1" x14ac:dyDescent="0.35">
      <c r="A3" s="152">
        <v>2</v>
      </c>
      <c r="B3" s="153" t="s">
        <v>6</v>
      </c>
      <c r="C3" s="157">
        <v>1738794</v>
      </c>
      <c r="D3" s="157">
        <f>+C3*H$17</f>
        <v>1812475.4063030218</v>
      </c>
      <c r="E3" s="157">
        <f>+C3*I$17</f>
        <v>1903943.2455407798</v>
      </c>
      <c r="F3" s="157">
        <f>C3*J$17</f>
        <v>2046101.6508653506</v>
      </c>
      <c r="G3" s="157">
        <v>2105014.88</v>
      </c>
      <c r="H3" s="157">
        <v>2267765.3573978199</v>
      </c>
      <c r="I3" s="157">
        <v>2425882.4974700199</v>
      </c>
      <c r="J3" s="157">
        <v>3047872.0895973598</v>
      </c>
      <c r="K3" s="157">
        <f>C3*$O$17</f>
        <v>3098228.6279210993</v>
      </c>
      <c r="L3" s="157">
        <v>3151737.9974005418</v>
      </c>
      <c r="M3" s="157">
        <f>C3*$Q$17</f>
        <v>3252449.8990318291</v>
      </c>
      <c r="N3" s="157">
        <v>6363088.644459418</v>
      </c>
      <c r="O3" s="157">
        <v>6650622.8230916047</v>
      </c>
      <c r="P3" s="224">
        <v>7058745.502276835</v>
      </c>
      <c r="Q3" s="157">
        <f>C3*$U$17</f>
        <v>7258387.8436009632</v>
      </c>
      <c r="R3" s="157">
        <f>C3*$V$17</f>
        <v>7825818.2389731947</v>
      </c>
      <c r="S3" s="157">
        <f>C3*$W$17</f>
        <v>7955452.5388415307</v>
      </c>
    </row>
    <row r="4" spans="1:23" ht="40" customHeight="1" x14ac:dyDescent="0.35">
      <c r="A4" s="152">
        <v>3</v>
      </c>
      <c r="B4" s="153" t="s">
        <v>7</v>
      </c>
      <c r="C4" s="157">
        <v>417311</v>
      </c>
      <c r="D4" s="157">
        <f t="shared" ref="D4:D6" si="0">+C4*H$17</f>
        <v>434994.5561577279</v>
      </c>
      <c r="E4" s="157">
        <f t="shared" ref="E4:E7" si="1">+C4*I$17</f>
        <v>456946.86072063074</v>
      </c>
      <c r="F4" s="157">
        <f t="shared" ref="F4:F8" si="2">C4*J$17</f>
        <v>491064.91397156328</v>
      </c>
      <c r="G4" s="157">
        <v>505204.10330211697</v>
      </c>
      <c r="H4" s="157">
        <v>544264.25963112363</v>
      </c>
      <c r="I4" s="157">
        <v>582212.41325982916</v>
      </c>
      <c r="J4" s="157">
        <v>731490.0727642054</v>
      </c>
      <c r="K4" s="157">
        <f t="shared" ref="K4:K8" si="3">C4*$O$17</f>
        <v>743575.65470457217</v>
      </c>
      <c r="L4" s="157">
        <v>756417.91692012816</v>
      </c>
      <c r="M4" s="157">
        <f t="shared" ref="M4:M8" si="4">C4*$Q$17</f>
        <v>780588.79879667843</v>
      </c>
      <c r="N4" s="157">
        <v>1527142.8848431753</v>
      </c>
      <c r="O4" s="157">
        <v>1596151.1604751227</v>
      </c>
      <c r="P4" s="224">
        <v>1694100.7067545946</v>
      </c>
      <c r="Q4" s="157">
        <f t="shared" ref="Q4:Q8" si="5">C4*$U$17</f>
        <v>1742014.9191916706</v>
      </c>
      <c r="R4" s="157">
        <f t="shared" ref="R4:R8" si="6">C4*$V$17</f>
        <v>1878198.3576686732</v>
      </c>
      <c r="S4" s="157">
        <f>C4*$W$17</f>
        <v>1909310.6224408976</v>
      </c>
    </row>
    <row r="5" spans="1:23" ht="40" customHeight="1" x14ac:dyDescent="0.35">
      <c r="A5" s="152">
        <v>4</v>
      </c>
      <c r="B5" s="153" t="s">
        <v>8</v>
      </c>
      <c r="C5" s="157">
        <v>1074699</v>
      </c>
      <c r="D5" s="157">
        <f>+C5*H$17</f>
        <v>1120239.376647522</v>
      </c>
      <c r="E5" s="157">
        <f>+C5*I$17</f>
        <v>1176773.0404173413</v>
      </c>
      <c r="F5" s="157">
        <f>C5*J$17</f>
        <v>1264637.0979445188</v>
      </c>
      <c r="G5" s="157">
        <v>1301049.6838441398</v>
      </c>
      <c r="H5" s="157">
        <v>1401641.1155260918</v>
      </c>
      <c r="I5" s="157">
        <v>1499368.812032094</v>
      </c>
      <c r="J5" s="157">
        <v>1883802.8465811319</v>
      </c>
      <c r="K5" s="157">
        <f t="shared" si="3"/>
        <v>1914926.7873009553</v>
      </c>
      <c r="L5" s="157">
        <v>1947999.4030738343</v>
      </c>
      <c r="M5" s="157">
        <f t="shared" si="4"/>
        <v>2010246.5582694716</v>
      </c>
      <c r="N5" s="157">
        <v>3932843.6854002788</v>
      </c>
      <c r="O5" s="157">
        <v>4110560.3638807843</v>
      </c>
      <c r="P5" s="224">
        <v>4362809.3566871136</v>
      </c>
      <c r="Q5" s="157">
        <f t="shared" si="5"/>
        <v>4486202.5962420572</v>
      </c>
      <c r="R5" s="157">
        <f t="shared" si="6"/>
        <v>4836915.1467087269</v>
      </c>
      <c r="S5" s="157">
        <f t="shared" ref="S5:S8" si="7">C5*$W$17</f>
        <v>4917038.4117040057</v>
      </c>
    </row>
    <row r="6" spans="1:23" ht="45" customHeight="1" x14ac:dyDescent="0.35">
      <c r="A6" s="152">
        <v>5</v>
      </c>
      <c r="B6" s="153" t="s">
        <v>9</v>
      </c>
      <c r="C6" s="157">
        <v>932633</v>
      </c>
      <c r="D6" s="157">
        <f t="shared" si="0"/>
        <v>972153.32903530041</v>
      </c>
      <c r="E6" s="157">
        <f t="shared" si="1"/>
        <v>1021213.7268235537</v>
      </c>
      <c r="F6" s="157">
        <f t="shared" si="2"/>
        <v>1097462.9087468123</v>
      </c>
      <c r="G6" s="157">
        <v>1129062.0627660505</v>
      </c>
      <c r="H6" s="157">
        <v>1216356.1690263466</v>
      </c>
      <c r="I6" s="157">
        <v>1301165.1013650594</v>
      </c>
      <c r="J6" s="157">
        <v>1634780.2502984565</v>
      </c>
      <c r="K6" s="157">
        <f t="shared" si="3"/>
        <v>1661789.872718642</v>
      </c>
      <c r="L6" s="157">
        <v>1690490.5720457165</v>
      </c>
      <c r="M6" s="157">
        <f t="shared" si="4"/>
        <v>1744509.1866453139</v>
      </c>
      <c r="N6" s="157">
        <v>3412955.4459861955</v>
      </c>
      <c r="O6" s="157">
        <v>3567179.5022115284</v>
      </c>
      <c r="P6" s="224">
        <v>3786083.3393863514</v>
      </c>
      <c r="Q6" s="157">
        <f t="shared" si="5"/>
        <v>3893165.0498800301</v>
      </c>
      <c r="R6" s="157">
        <f t="shared" si="6"/>
        <v>4197516.4060080079</v>
      </c>
      <c r="S6" s="157">
        <f t="shared" si="7"/>
        <v>4267048.0618505664</v>
      </c>
    </row>
    <row r="7" spans="1:23" ht="45" customHeight="1" x14ac:dyDescent="0.35">
      <c r="A7" s="160">
        <v>7</v>
      </c>
      <c r="B7" s="161" t="s">
        <v>10</v>
      </c>
      <c r="C7" s="157">
        <v>3846651</v>
      </c>
      <c r="D7" s="157">
        <f>+C7*H$17</f>
        <v>4009652.8594709467</v>
      </c>
      <c r="E7" s="157">
        <f t="shared" si="1"/>
        <v>4212002.795847401</v>
      </c>
      <c r="F7" s="157">
        <f t="shared" si="2"/>
        <v>4526493.052887721</v>
      </c>
      <c r="G7" s="157">
        <v>4656823.9734183662</v>
      </c>
      <c r="H7" s="157">
        <v>5016869.0942110829</v>
      </c>
      <c r="I7" s="157">
        <v>5366664.0986658279</v>
      </c>
      <c r="J7" s="157">
        <v>6742661.9952229951</v>
      </c>
      <c r="K7" s="157">
        <f t="shared" si="3"/>
        <v>6854063.3622046793</v>
      </c>
      <c r="L7" s="157">
        <v>6972439.5871154321</v>
      </c>
      <c r="M7" s="157">
        <f t="shared" si="4"/>
        <v>7195239.7216465464</v>
      </c>
      <c r="N7" s="157">
        <v>14076757.394664615</v>
      </c>
      <c r="O7" s="157">
        <v>14712855.53841809</v>
      </c>
      <c r="P7" s="224">
        <v>15615725.868089428</v>
      </c>
      <c r="Q7" s="157">
        <f t="shared" si="5"/>
        <v>16057385.093907323</v>
      </c>
      <c r="R7" s="157">
        <f t="shared" si="6"/>
        <v>17312684.282764077</v>
      </c>
      <c r="S7" s="157">
        <f t="shared" si="7"/>
        <v>17599468.058888696</v>
      </c>
    </row>
    <row r="8" spans="1:23" ht="40" customHeight="1" x14ac:dyDescent="0.35">
      <c r="A8" s="152">
        <v>8</v>
      </c>
      <c r="B8" s="153" t="s">
        <v>11</v>
      </c>
      <c r="C8" s="157">
        <v>2306920</v>
      </c>
      <c r="D8" s="157">
        <f>+C8*H$17</f>
        <v>2404675.7490010704</v>
      </c>
      <c r="E8" s="157">
        <f>+C8*I$17</f>
        <v>2526029.3927877229</v>
      </c>
      <c r="F8" s="157">
        <f t="shared" si="2"/>
        <v>2714636.0180759165</v>
      </c>
      <c r="G8" s="157">
        <v>2792798.2966893269</v>
      </c>
      <c r="H8" s="157">
        <v>3008725.1613981701</v>
      </c>
      <c r="I8" s="157">
        <v>3218504.8091168581</v>
      </c>
      <c r="J8" s="157">
        <v>4043720.5792830782</v>
      </c>
      <c r="K8" s="157">
        <f t="shared" si="3"/>
        <v>4110530.3942409176</v>
      </c>
      <c r="L8" s="157">
        <v>4181523.1827135691</v>
      </c>
      <c r="M8" s="157">
        <f t="shared" si="4"/>
        <v>4315141.2536933683</v>
      </c>
      <c r="N8" s="157">
        <v>8442136.5933378655</v>
      </c>
      <c r="O8" s="157">
        <v>8823618.4407390896</v>
      </c>
      <c r="P8" s="224">
        <v>9365089.35164975</v>
      </c>
      <c r="Q8" s="157">
        <f t="shared" si="5"/>
        <v>9629961.9645340014</v>
      </c>
      <c r="R8" s="157">
        <f t="shared" si="6"/>
        <v>10382792.102947239</v>
      </c>
      <c r="S8" s="157">
        <f t="shared" si="7"/>
        <v>10554782.550954457</v>
      </c>
    </row>
    <row r="9" spans="1:23" x14ac:dyDescent="0.35">
      <c r="A9" s="158"/>
      <c r="B9" s="159"/>
      <c r="C9" s="163"/>
      <c r="D9" s="163"/>
      <c r="E9" s="163"/>
      <c r="F9" s="163"/>
      <c r="G9" s="163"/>
      <c r="H9" s="163"/>
      <c r="I9" s="163"/>
      <c r="J9" s="163"/>
      <c r="K9" s="163"/>
      <c r="L9" s="163"/>
      <c r="M9" s="163"/>
      <c r="Q9" s="178">
        <f>+Q3/P3-1</f>
        <v>2.8282977656544306E-2</v>
      </c>
      <c r="R9" s="178">
        <f>+R3/Q3-1</f>
        <v>7.8175816393234232E-2</v>
      </c>
      <c r="S9" s="178">
        <f>+S3/R3-1</f>
        <v>1.6564951537303418E-2</v>
      </c>
    </row>
    <row r="11" spans="1:23" ht="39" x14ac:dyDescent="0.35">
      <c r="A11" s="154" t="s">
        <v>22</v>
      </c>
      <c r="B11" s="154" t="s">
        <v>23</v>
      </c>
      <c r="C11" s="154" t="s">
        <v>24</v>
      </c>
      <c r="D11" s="154" t="s">
        <v>25</v>
      </c>
      <c r="E11" s="154" t="s">
        <v>26</v>
      </c>
      <c r="F11" s="154" t="s">
        <v>27</v>
      </c>
      <c r="G11" s="155">
        <v>44927</v>
      </c>
      <c r="H11" s="155">
        <v>44958</v>
      </c>
      <c r="I11" s="155">
        <v>44986</v>
      </c>
      <c r="J11" s="162">
        <v>45017</v>
      </c>
      <c r="K11" s="162">
        <v>45047</v>
      </c>
      <c r="L11" s="162">
        <v>45078</v>
      </c>
      <c r="M11" s="162">
        <v>45108</v>
      </c>
      <c r="N11" s="162">
        <v>45139</v>
      </c>
      <c r="O11" s="162">
        <v>45170</v>
      </c>
      <c r="P11" s="162">
        <v>45200</v>
      </c>
      <c r="Q11" s="162">
        <v>45231</v>
      </c>
      <c r="R11" s="162">
        <v>45261</v>
      </c>
      <c r="S11" s="162">
        <v>45292</v>
      </c>
      <c r="T11" s="162">
        <v>45323</v>
      </c>
      <c r="U11" s="162">
        <v>45352</v>
      </c>
      <c r="V11" s="162">
        <v>45383</v>
      </c>
      <c r="W11" s="162">
        <v>45413</v>
      </c>
    </row>
    <row r="12" spans="1:23" ht="38.15" customHeight="1" x14ac:dyDescent="0.35">
      <c r="A12" s="139" t="s">
        <v>28</v>
      </c>
      <c r="B12" s="139" t="s">
        <v>29</v>
      </c>
      <c r="C12" s="140" t="s">
        <v>30</v>
      </c>
      <c r="D12" s="141">
        <v>0.56999999999999995</v>
      </c>
      <c r="E12" s="139" t="s">
        <v>31</v>
      </c>
      <c r="F12" s="142">
        <v>44927</v>
      </c>
      <c r="G12" s="56">
        <f>'WPU06'!C4</f>
        <v>359.56</v>
      </c>
      <c r="H12" s="56">
        <f>'WPU06'!C5</f>
        <v>358.10199999999998</v>
      </c>
      <c r="I12" s="56">
        <v>358.16</v>
      </c>
      <c r="J12" s="56">
        <f>'WPU06'!C7</f>
        <v>358.80599999999998</v>
      </c>
      <c r="K12" s="56">
        <f>'WPU06'!C8</f>
        <v>356.05</v>
      </c>
      <c r="L12" s="56">
        <f>'WPU06'!C9</f>
        <v>352.81</v>
      </c>
      <c r="M12" s="56">
        <f>'WPU06'!C10</f>
        <v>347.67700000000002</v>
      </c>
      <c r="N12" s="56">
        <f>'WPU06'!C11</f>
        <v>346.79399999999998</v>
      </c>
      <c r="O12" s="56">
        <f>'WPU06'!C12</f>
        <v>347.12299999999999</v>
      </c>
      <c r="P12" s="56">
        <f>'WPU06'!C13</f>
        <v>348.77</v>
      </c>
      <c r="Q12" s="56">
        <f>'WPU06'!C14</f>
        <v>345.31</v>
      </c>
      <c r="R12" s="56">
        <f>'WPU06'!C15</f>
        <v>343.19600000000003</v>
      </c>
      <c r="S12" s="56">
        <f>'WPU06'!C15</f>
        <v>343.19600000000003</v>
      </c>
      <c r="T12" s="56">
        <f>'WPU06'!C16</f>
        <v>342.34</v>
      </c>
      <c r="U12" s="56">
        <f>'WPU06'!C17</f>
        <v>345.59100000000001</v>
      </c>
      <c r="V12" s="56">
        <f>'WPU06'!C18</f>
        <v>344.70600000000002</v>
      </c>
      <c r="W12" s="56">
        <f>'WPU06'!C19</f>
        <v>349.28</v>
      </c>
    </row>
    <row r="13" spans="1:23" ht="38.15" customHeight="1" x14ac:dyDescent="0.35">
      <c r="A13" s="139" t="s">
        <v>32</v>
      </c>
      <c r="B13" s="139" t="s">
        <v>33</v>
      </c>
      <c r="C13" s="140" t="s">
        <v>34</v>
      </c>
      <c r="D13" s="141">
        <v>0.04</v>
      </c>
      <c r="E13" s="139" t="s">
        <v>35</v>
      </c>
      <c r="F13" s="142">
        <v>44927</v>
      </c>
      <c r="G13" s="147">
        <f>IPIM!C4</f>
        <v>1868.3</v>
      </c>
      <c r="H13" s="148">
        <f>IPIM!C5</f>
        <v>1999.6</v>
      </c>
      <c r="I13" s="165">
        <f>IPIM!C6</f>
        <v>2100.8000000000002</v>
      </c>
      <c r="J13" s="165">
        <f>IPIM!C7</f>
        <v>2246.4</v>
      </c>
      <c r="K13" s="165">
        <f>IPIM!C8</f>
        <v>2405.5</v>
      </c>
      <c r="L13" s="165">
        <f>IPIM!C9</f>
        <v>2585.6999999999998</v>
      </c>
      <c r="M13" s="165">
        <f>IPIM!C10</f>
        <v>2767.1</v>
      </c>
      <c r="N13" s="165">
        <f>IPIM!C11</f>
        <v>3284.9</v>
      </c>
      <c r="O13" s="165">
        <f>IPIM!C12</f>
        <v>3587.5</v>
      </c>
      <c r="P13" s="165">
        <f>IPIM!C13</f>
        <v>3858.7</v>
      </c>
      <c r="Q13" s="165">
        <f>IPIM!C14</f>
        <v>4287</v>
      </c>
      <c r="R13" s="165">
        <f>IPIM!C15</f>
        <v>6603.4</v>
      </c>
      <c r="S13" s="165">
        <f>IPIM!C15</f>
        <v>6603.4</v>
      </c>
      <c r="T13" s="165">
        <f>IPIM!C16</f>
        <v>7788.9</v>
      </c>
      <c r="U13" s="165">
        <f>IPIM!C17</f>
        <v>8579.9</v>
      </c>
      <c r="V13" s="165">
        <f>IPIM!C18</f>
        <v>9044.9</v>
      </c>
      <c r="W13" s="165">
        <f>IPIM!C19</f>
        <v>9356.9</v>
      </c>
    </row>
    <row r="14" spans="1:23" ht="38.15" customHeight="1" x14ac:dyDescent="0.35">
      <c r="A14" s="139" t="s">
        <v>36</v>
      </c>
      <c r="B14" s="139" t="s">
        <v>37</v>
      </c>
      <c r="C14" s="139" t="s">
        <v>38</v>
      </c>
      <c r="D14" s="141">
        <v>0.19</v>
      </c>
      <c r="E14" s="139" t="s">
        <v>39</v>
      </c>
      <c r="F14" s="142">
        <v>44927</v>
      </c>
      <c r="G14" s="146">
        <f>MO!C4</f>
        <v>100</v>
      </c>
      <c r="H14" s="146">
        <f>MO!C5</f>
        <v>100</v>
      </c>
      <c r="I14" s="166">
        <v>110.28</v>
      </c>
      <c r="J14" s="168">
        <f>MO!C7</f>
        <v>113.09214000000001</v>
      </c>
      <c r="K14" s="168">
        <f>MO!C8</f>
        <v>122.96508382200001</v>
      </c>
      <c r="L14" s="168">
        <f>MO!C9</f>
        <v>135.53211538860842</v>
      </c>
      <c r="M14" s="168">
        <f>MO!C10</f>
        <v>150.33222238904446</v>
      </c>
      <c r="N14" s="168">
        <f>MO!C11</f>
        <v>159.30705606567042</v>
      </c>
      <c r="O14" s="168">
        <f>MO!C12</f>
        <v>166.15725947649423</v>
      </c>
      <c r="P14" s="168">
        <f>MO!C13</f>
        <v>185.76381609472057</v>
      </c>
      <c r="Q14" s="168">
        <f>MO!C14</f>
        <v>206.88516198469028</v>
      </c>
      <c r="R14" s="168">
        <f>MO!C15</f>
        <v>222.87738500610683</v>
      </c>
      <c r="S14" s="168">
        <f>MO!C16</f>
        <v>278.685882211636</v>
      </c>
      <c r="T14" s="168">
        <f>MO!C17</f>
        <v>326.61985395203737</v>
      </c>
      <c r="U14" s="168">
        <f>MO!D18</f>
        <v>335.63456192111363</v>
      </c>
      <c r="V14" s="168">
        <f>MO!C19</f>
        <v>467.50538129991918</v>
      </c>
      <c r="W14" s="168">
        <f>MO!C20</f>
        <v>444.13011223492322</v>
      </c>
    </row>
    <row r="15" spans="1:23" ht="38.15" customHeight="1" x14ac:dyDescent="0.35">
      <c r="A15" s="139" t="s">
        <v>40</v>
      </c>
      <c r="B15" s="139" t="s">
        <v>41</v>
      </c>
      <c r="C15" s="143" t="s">
        <v>42</v>
      </c>
      <c r="D15" s="141">
        <v>0.04</v>
      </c>
      <c r="E15" s="139" t="s">
        <v>43</v>
      </c>
      <c r="F15" s="142">
        <v>44927</v>
      </c>
      <c r="G15" s="150">
        <f>GO!D4</f>
        <v>247.3</v>
      </c>
      <c r="H15" s="150">
        <f>GO!D5</f>
        <v>262</v>
      </c>
      <c r="I15" s="170">
        <f>GO!D6</f>
        <v>274.89999999999998</v>
      </c>
      <c r="J15" s="170">
        <f>GO!D7</f>
        <v>283.8</v>
      </c>
      <c r="K15" s="170">
        <f>GO!D8</f>
        <v>292.60000000000002</v>
      </c>
      <c r="L15" s="170">
        <f>GO!D9</f>
        <v>301.39999999999998</v>
      </c>
      <c r="M15" s="170">
        <f>GO!$D$10</f>
        <v>315</v>
      </c>
      <c r="N15" s="170">
        <f>GO!$D$11</f>
        <v>370.4</v>
      </c>
      <c r="O15" s="170">
        <f>GO!D12</f>
        <v>370.4</v>
      </c>
      <c r="P15" s="170">
        <f>GO!D12</f>
        <v>370.4</v>
      </c>
      <c r="Q15" s="170">
        <f>GO!D13</f>
        <v>381</v>
      </c>
      <c r="R15" s="170">
        <f>GO!D14</f>
        <v>466</v>
      </c>
      <c r="S15" s="170">
        <f>GO!D15</f>
        <v>769</v>
      </c>
      <c r="T15" s="170">
        <f>GO!D16</f>
        <v>969</v>
      </c>
      <c r="U15" s="170">
        <f>GO!D17</f>
        <v>1020</v>
      </c>
      <c r="V15" s="170">
        <f>GO!D18</f>
        <v>1097</v>
      </c>
      <c r="W15" s="170">
        <f>GO!D19</f>
        <v>1149</v>
      </c>
    </row>
    <row r="16" spans="1:23" ht="38.15" customHeight="1" x14ac:dyDescent="0.35">
      <c r="A16" s="139" t="s">
        <v>44</v>
      </c>
      <c r="B16" s="139" t="s">
        <v>45</v>
      </c>
      <c r="C16" s="143" t="s">
        <v>46</v>
      </c>
      <c r="D16" s="141">
        <v>0.16</v>
      </c>
      <c r="E16" s="139" t="s">
        <v>47</v>
      </c>
      <c r="F16" s="139" t="s">
        <v>48</v>
      </c>
      <c r="G16" s="149">
        <f>USD!C4</f>
        <v>187</v>
      </c>
      <c r="H16" s="149">
        <f>USD!C5</f>
        <v>197.15</v>
      </c>
      <c r="I16" s="167">
        <f>USD!C6</f>
        <v>204.53</v>
      </c>
      <c r="J16" s="167">
        <f>USD!C7</f>
        <v>222.68</v>
      </c>
      <c r="K16" s="167">
        <f>USD!C8</f>
        <v>239.5</v>
      </c>
      <c r="L16" s="167">
        <f>USD!C9</f>
        <v>256.7</v>
      </c>
      <c r="M16" s="167">
        <f>USD!$C$10</f>
        <v>275.25</v>
      </c>
      <c r="N16" s="167">
        <f>USD!C11</f>
        <v>350</v>
      </c>
      <c r="O16" s="167">
        <v>350</v>
      </c>
      <c r="P16" s="167">
        <f>O16</f>
        <v>350</v>
      </c>
      <c r="Q16" s="167">
        <f>P16</f>
        <v>350</v>
      </c>
      <c r="R16" s="167">
        <f>USD!C14</f>
        <v>360.5</v>
      </c>
      <c r="S16" s="167">
        <f>USD!C15</f>
        <v>808.45</v>
      </c>
      <c r="T16" s="167">
        <f>USD!C16</f>
        <v>826.4</v>
      </c>
      <c r="U16" s="167">
        <f>USD!C17</f>
        <v>842.2</v>
      </c>
      <c r="V16" s="167">
        <f>USD!C18</f>
        <v>858</v>
      </c>
      <c r="W16" s="167">
        <f>USD!C19</f>
        <v>876.5</v>
      </c>
    </row>
    <row r="17" spans="1:23" x14ac:dyDescent="0.35">
      <c r="A17" s="144"/>
      <c r="B17" s="144"/>
      <c r="C17" s="144"/>
      <c r="D17" s="144"/>
      <c r="E17" s="144"/>
      <c r="F17" s="145" t="s">
        <v>49</v>
      </c>
      <c r="G17" s="164">
        <f>+($D12*(G12/$G$12)+$D16)*(G16/$G16)+$D14*G14/$G$14+$D15*G15/$G$15+$D13*G13/$G$13</f>
        <v>1</v>
      </c>
      <c r="H17" s="164">
        <f t="shared" ref="H17:L17" si="8">+($D12*(H12/$G$12)+$D16)*(H16/$G16)+$D14*H14/$G$14+$D15*H15/$G$15+$D13*H13/$G$13</f>
        <v>1.0423750060691617</v>
      </c>
      <c r="I17" s="164">
        <f t="shared" si="8"/>
        <v>1.0949791899102366</v>
      </c>
      <c r="J17" s="164">
        <f t="shared" si="8"/>
        <v>1.1767360888439635</v>
      </c>
      <c r="K17" s="164">
        <f t="shared" si="8"/>
        <v>1.2602822104137326</v>
      </c>
      <c r="L17" s="164">
        <f t="shared" si="8"/>
        <v>1.3490228755205691</v>
      </c>
      <c r="M17" s="164">
        <f t="shared" ref="M17:N17" si="9">+($D12*(M12/$G$12)+$D16)*(M16/$G16)+$D14*M14/$G$14+$D15*M15/$G$15+$D13*M13/$G$13</f>
        <v>1.442602202270683</v>
      </c>
      <c r="N17" s="164">
        <f t="shared" si="9"/>
        <v>1.7613559811033135</v>
      </c>
      <c r="O17" s="164">
        <f t="shared" ref="O17:P17" si="10">+($D12*(O12/$G$12)+$D16)*(O16/$G16)+$D14*O14/$G$14+$D15*O15/$G$15+$D13*O13/$G$13</f>
        <v>1.7818261553243795</v>
      </c>
      <c r="P17" s="164">
        <f t="shared" si="10"/>
        <v>1.829771749165138</v>
      </c>
      <c r="Q17" s="164">
        <f t="shared" ref="Q17:R17" si="11">+($D12*(Q12/$G$12)+$D16)*(Q16/$G16)+$D14*Q14/$G$14+$D15*Q15/$G$15+$D13*Q13/$G$13</f>
        <v>1.8705205441425661</v>
      </c>
      <c r="R17" s="164">
        <f t="shared" si="11"/>
        <v>1.9975082867679232</v>
      </c>
      <c r="S17" s="164">
        <f>+($D12*(S12/$G$12)+$D16)*(S16/$G16)+$D14*S14/$G$14+$D15*S15/$G$15+$D13*S13/$G$13</f>
        <v>3.839094170722396</v>
      </c>
      <c r="T17" s="164">
        <f>+($D12*(T12/$G$12)+$D16)*(T16/$G16)+$D14*T14/$G$14+$D15*T15/$G$15+$D13*T13/$G$13</f>
        <v>4.0494846629944252</v>
      </c>
      <c r="U17" s="164">
        <f>+($D12*(U12/$G$12)+$D16)*(U16/$G16)+$D14*U14/$G$14+$D15*U15/$G$15+$D13*U13/$G$13</f>
        <v>4.1743805439867883</v>
      </c>
      <c r="V17" s="164">
        <f>+($D12*(V12/$G$12)+$D16)*(V16/$G16)+$D14*V14/$G$14+$D15*V15/$G$15+$D13*V13/$G$13</f>
        <v>4.5007161509489881</v>
      </c>
      <c r="W17" s="164">
        <f>+($D12*(W12/$G$12)+$D16)*(W16/$G16)+$D14*W14/$G$14+$D15*W15/$G$15+$D13*W13/$G$13</f>
        <v>4.5752702958726168</v>
      </c>
    </row>
    <row r="18" spans="1:23" x14ac:dyDescent="0.35">
      <c r="L18" s="8"/>
      <c r="M18" s="8"/>
      <c r="N18" s="8"/>
      <c r="O18" s="178"/>
      <c r="P18" s="178"/>
      <c r="Q18" s="178"/>
      <c r="R18" s="178"/>
      <c r="S18" s="178"/>
      <c r="T18" s="178"/>
      <c r="U18" s="178"/>
    </row>
    <row r="19" spans="1:23" x14ac:dyDescent="0.35">
      <c r="J19" s="8"/>
      <c r="U19" s="8"/>
    </row>
  </sheetData>
  <hyperlinks>
    <hyperlink ref="C15" r:id="rId1" xr:uid="{00000000-0004-0000-0100-000000000000}"/>
    <hyperlink ref="C16" r:id="rId2" xr:uid="{00000000-0004-0000-0100-000001000000}"/>
  </hyperlink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51AF5-B2A9-4859-8CCD-D9EE0F74198C}">
  <dimension ref="A2:BE74"/>
  <sheetViews>
    <sheetView topLeftCell="AT38" zoomScale="80" zoomScaleNormal="80" workbookViewId="0">
      <selection activeCell="AN46" sqref="AN46"/>
    </sheetView>
  </sheetViews>
  <sheetFormatPr baseColWidth="10" defaultColWidth="11.453125" defaultRowHeight="14.5" x14ac:dyDescent="0.35"/>
  <cols>
    <col min="1" max="1" width="33.81640625" customWidth="1"/>
    <col min="2" max="2" width="32.54296875" customWidth="1"/>
    <col min="3" max="3" width="14.26953125" customWidth="1"/>
    <col min="17" max="17" width="13" customWidth="1"/>
    <col min="21" max="21" width="13" customWidth="1"/>
    <col min="25" max="25" width="13" customWidth="1"/>
    <col min="26" max="26" width="2.26953125" customWidth="1"/>
    <col min="29" max="29" width="13" customWidth="1"/>
    <col min="30" max="30" width="1.453125" customWidth="1"/>
    <col min="33" max="33" width="13" customWidth="1"/>
    <col min="34" max="34" width="1.453125" customWidth="1"/>
    <col min="37" max="37" width="13" customWidth="1"/>
    <col min="38" max="38" width="2.1796875" customWidth="1"/>
    <col min="39" max="40" width="12.54296875" customWidth="1"/>
    <col min="41" max="41" width="14.26953125" customWidth="1"/>
    <col min="42" max="42" width="1.7265625" customWidth="1"/>
    <col min="43" max="44" width="12.54296875" customWidth="1"/>
    <col min="45" max="45" width="14.26953125" customWidth="1"/>
    <col min="46" max="46" width="1.453125" customWidth="1"/>
    <col min="47" max="48" width="12.54296875" customWidth="1"/>
    <col min="49" max="49" width="14.26953125" customWidth="1"/>
    <col min="50" max="50" width="1.26953125" customWidth="1"/>
    <col min="51" max="52" width="12.54296875" customWidth="1"/>
    <col min="53" max="53" width="14.26953125" customWidth="1"/>
    <col min="54" max="54" width="2.08984375" customWidth="1"/>
    <col min="55" max="55" width="15.26953125" customWidth="1"/>
    <col min="56" max="56" width="12.54296875" customWidth="1"/>
    <col min="57" max="57" width="14.26953125" customWidth="1"/>
  </cols>
  <sheetData>
    <row r="2" spans="1:57" x14ac:dyDescent="0.35">
      <c r="B2" s="10"/>
      <c r="C2" s="179"/>
      <c r="H2" s="10" t="s">
        <v>50</v>
      </c>
      <c r="I2" s="179">
        <v>0</v>
      </c>
      <c r="L2" s="10" t="s">
        <v>50</v>
      </c>
      <c r="M2" s="179">
        <v>0</v>
      </c>
      <c r="P2" s="10" t="s">
        <v>50</v>
      </c>
      <c r="Q2" s="179">
        <v>0.25</v>
      </c>
      <c r="T2" s="10" t="s">
        <v>50</v>
      </c>
      <c r="U2" s="179">
        <v>0.25</v>
      </c>
      <c r="X2" s="10" t="s">
        <v>50</v>
      </c>
      <c r="Y2" s="179">
        <v>0.25</v>
      </c>
      <c r="AB2" s="10" t="s">
        <v>50</v>
      </c>
      <c r="AC2" s="179">
        <f>Y3+Y2</f>
        <v>0.52500000000000002</v>
      </c>
      <c r="AF2" s="10" t="s">
        <v>50</v>
      </c>
      <c r="AG2" s="179">
        <f>AC2</f>
        <v>0.52500000000000002</v>
      </c>
      <c r="AJ2" s="10" t="s">
        <v>50</v>
      </c>
      <c r="AK2" s="179">
        <f>AG2</f>
        <v>0.52500000000000002</v>
      </c>
      <c r="AN2" s="10" t="s">
        <v>234</v>
      </c>
      <c r="AO2" s="179">
        <f>+AK3+AK2</f>
        <v>1.081</v>
      </c>
      <c r="AR2" s="10" t="s">
        <v>234</v>
      </c>
      <c r="AS2" s="179">
        <f>+AO2</f>
        <v>1.081</v>
      </c>
      <c r="AV2" s="10" t="s">
        <v>234</v>
      </c>
      <c r="AW2" s="179">
        <f>+AS2</f>
        <v>1.081</v>
      </c>
      <c r="AZ2" s="10" t="s">
        <v>234</v>
      </c>
      <c r="BA2" s="179">
        <f>+AW2+AW3+69.1%</f>
        <v>2.875</v>
      </c>
      <c r="BD2" s="10" t="s">
        <v>234</v>
      </c>
      <c r="BE2" s="179">
        <f>BA2</f>
        <v>2.875</v>
      </c>
    </row>
    <row r="3" spans="1:57" x14ac:dyDescent="0.35">
      <c r="B3" s="10"/>
      <c r="C3" s="11"/>
      <c r="H3" s="10" t="s">
        <v>51</v>
      </c>
      <c r="I3" s="11">
        <v>0.11</v>
      </c>
      <c r="L3" s="10" t="s">
        <v>51</v>
      </c>
      <c r="M3" s="11">
        <v>0.25</v>
      </c>
      <c r="P3" s="10" t="s">
        <v>51</v>
      </c>
      <c r="Q3" s="11">
        <v>0.1</v>
      </c>
      <c r="T3" s="10" t="s">
        <v>51</v>
      </c>
      <c r="U3" s="11">
        <v>0.2</v>
      </c>
      <c r="X3" s="10" t="s">
        <v>51</v>
      </c>
      <c r="Y3" s="11">
        <f>U3+7.5%</f>
        <v>0.27500000000000002</v>
      </c>
      <c r="AB3" s="10" t="s">
        <v>51</v>
      </c>
      <c r="AC3" s="11">
        <v>0.15</v>
      </c>
      <c r="AF3" s="10" t="s">
        <v>51</v>
      </c>
      <c r="AG3" s="11">
        <f>10%+15%+13.1%</f>
        <v>0.38100000000000001</v>
      </c>
      <c r="AJ3" s="10" t="s">
        <v>51</v>
      </c>
      <c r="AK3" s="11">
        <f>17.5%+10%+15%+13.1%</f>
        <v>0.55600000000000005</v>
      </c>
      <c r="AN3" s="10" t="s">
        <v>246</v>
      </c>
      <c r="AO3" s="11">
        <v>0.47599999999999998</v>
      </c>
      <c r="AR3" s="10" t="s">
        <v>246</v>
      </c>
      <c r="AS3" s="11">
        <f>17.5%+47.6%+(-17.5%+52.7%)</f>
        <v>1.0030000000000001</v>
      </c>
      <c r="AV3" s="10" t="s">
        <v>246</v>
      </c>
      <c r="AW3" s="11">
        <f>17.5%+10%+47.6%+(-17.5%+52.7%)</f>
        <v>1.1030000000000002</v>
      </c>
      <c r="AZ3" s="10" t="s">
        <v>246</v>
      </c>
      <c r="BA3" s="11">
        <v>0.307</v>
      </c>
      <c r="BD3" s="10" t="s">
        <v>246</v>
      </c>
      <c r="BE3" s="11"/>
    </row>
    <row r="5" spans="1:57" x14ac:dyDescent="0.35">
      <c r="E5" s="12">
        <v>45017</v>
      </c>
      <c r="I5" s="12">
        <v>45047</v>
      </c>
      <c r="M5" s="12">
        <v>45078</v>
      </c>
      <c r="Q5" s="12">
        <v>45108</v>
      </c>
      <c r="U5" s="12">
        <v>45139</v>
      </c>
      <c r="Y5" s="12">
        <v>45170</v>
      </c>
      <c r="AC5" s="12">
        <v>45200</v>
      </c>
      <c r="AG5" s="12">
        <v>45231</v>
      </c>
      <c r="AK5" s="12">
        <v>45261</v>
      </c>
      <c r="AO5" s="12">
        <v>45292</v>
      </c>
      <c r="AS5" s="12">
        <v>45323</v>
      </c>
      <c r="AW5" s="12">
        <v>45352</v>
      </c>
      <c r="BA5" s="12">
        <v>45383</v>
      </c>
      <c r="BE5" s="12">
        <v>45413</v>
      </c>
    </row>
    <row r="7" spans="1:57" ht="29" x14ac:dyDescent="0.35">
      <c r="A7" s="13" t="s">
        <v>52</v>
      </c>
      <c r="B7" s="13" t="s">
        <v>53</v>
      </c>
      <c r="C7" s="14" t="s">
        <v>54</v>
      </c>
      <c r="D7" s="13" t="s">
        <v>53</v>
      </c>
      <c r="E7" s="13" t="s">
        <v>52</v>
      </c>
      <c r="G7" s="14" t="s">
        <v>54</v>
      </c>
      <c r="H7" s="13" t="s">
        <v>53</v>
      </c>
      <c r="I7" s="13" t="s">
        <v>52</v>
      </c>
      <c r="K7" s="14" t="s">
        <v>54</v>
      </c>
      <c r="L7" s="13" t="s">
        <v>53</v>
      </c>
      <c r="M7" s="13" t="s">
        <v>52</v>
      </c>
      <c r="O7" s="14" t="s">
        <v>54</v>
      </c>
      <c r="P7" s="13" t="s">
        <v>53</v>
      </c>
      <c r="Q7" s="13" t="s">
        <v>52</v>
      </c>
      <c r="S7" s="14" t="s">
        <v>54</v>
      </c>
      <c r="T7" s="13" t="s">
        <v>53</v>
      </c>
      <c r="U7" s="13" t="s">
        <v>52</v>
      </c>
      <c r="W7" s="14" t="s">
        <v>54</v>
      </c>
      <c r="X7" s="13" t="s">
        <v>53</v>
      </c>
      <c r="Y7" s="13" t="s">
        <v>52</v>
      </c>
      <c r="AA7" s="14" t="s">
        <v>54</v>
      </c>
      <c r="AB7" s="13" t="s">
        <v>53</v>
      </c>
      <c r="AC7" s="13" t="s">
        <v>52</v>
      </c>
      <c r="AE7" s="14" t="s">
        <v>54</v>
      </c>
      <c r="AF7" s="13" t="s">
        <v>53</v>
      </c>
      <c r="AG7" s="13" t="s">
        <v>52</v>
      </c>
      <c r="AI7" s="14" t="s">
        <v>54</v>
      </c>
      <c r="AJ7" s="13" t="s">
        <v>53</v>
      </c>
      <c r="AK7" s="13" t="s">
        <v>52</v>
      </c>
      <c r="AM7" s="14" t="s">
        <v>54</v>
      </c>
      <c r="AN7" s="13" t="s">
        <v>53</v>
      </c>
      <c r="AO7" s="13" t="s">
        <v>52</v>
      </c>
      <c r="AQ7" s="14" t="s">
        <v>54</v>
      </c>
      <c r="AR7" s="13" t="s">
        <v>53</v>
      </c>
      <c r="AS7" s="13" t="s">
        <v>52</v>
      </c>
      <c r="AU7" s="14" t="s">
        <v>54</v>
      </c>
      <c r="AV7" s="13" t="s">
        <v>53</v>
      </c>
      <c r="AW7" s="13" t="s">
        <v>52</v>
      </c>
      <c r="AY7" s="14" t="s">
        <v>54</v>
      </c>
      <c r="AZ7" s="13" t="s">
        <v>53</v>
      </c>
      <c r="BA7" s="13" t="s">
        <v>52</v>
      </c>
      <c r="BC7" s="14" t="s">
        <v>54</v>
      </c>
      <c r="BD7" s="13" t="s">
        <v>53</v>
      </c>
      <c r="BE7" s="13" t="s">
        <v>52</v>
      </c>
    </row>
    <row r="8" spans="1:57" x14ac:dyDescent="0.35">
      <c r="A8" s="286" t="s">
        <v>55</v>
      </c>
      <c r="B8" s="15" t="s">
        <v>56</v>
      </c>
      <c r="C8" s="16" t="s">
        <v>57</v>
      </c>
      <c r="D8" s="16"/>
      <c r="E8" s="17">
        <v>115711.04399999999</v>
      </c>
      <c r="G8" s="16" t="s">
        <v>57</v>
      </c>
      <c r="H8" s="16"/>
      <c r="I8" s="17">
        <f>$E$8*(1+I$2)</f>
        <v>115711.04399999999</v>
      </c>
      <c r="K8" s="16" t="s">
        <v>57</v>
      </c>
      <c r="L8" s="16"/>
      <c r="M8" s="17">
        <f>$E$8*(1+M$2)</f>
        <v>115711.04399999999</v>
      </c>
      <c r="O8" s="16" t="s">
        <v>57</v>
      </c>
      <c r="P8" s="16"/>
      <c r="Q8" s="17">
        <f>$E$8*(1+Q$2)</f>
        <v>144638.80499999999</v>
      </c>
      <c r="S8" s="16" t="s">
        <v>57</v>
      </c>
      <c r="T8" s="16"/>
      <c r="U8" s="17">
        <f>$E$8*(1+U$2)</f>
        <v>144638.80499999999</v>
      </c>
      <c r="W8" s="16" t="s">
        <v>57</v>
      </c>
      <c r="X8" s="16"/>
      <c r="Y8" s="17">
        <f>$E$8*(1+Y$2)</f>
        <v>144638.80499999999</v>
      </c>
      <c r="AA8" s="16" t="s">
        <v>57</v>
      </c>
      <c r="AB8" s="16"/>
      <c r="AC8" s="17">
        <f>$E$8*(1+AC$2)</f>
        <v>176459.34209999998</v>
      </c>
      <c r="AE8" s="16" t="s">
        <v>57</v>
      </c>
      <c r="AF8" s="16"/>
      <c r="AG8" s="17">
        <f>$E$8*(1+AG$2)</f>
        <v>176459.34209999998</v>
      </c>
      <c r="AI8" s="16" t="s">
        <v>57</v>
      </c>
      <c r="AJ8" s="16"/>
      <c r="AK8" s="17">
        <f>$E$8*(1+AK$2)</f>
        <v>176459.34209999998</v>
      </c>
      <c r="AM8" s="16" t="s">
        <v>57</v>
      </c>
      <c r="AN8" s="16"/>
      <c r="AO8" s="17">
        <f>$E$8*(1+AO$2)</f>
        <v>240794.68256399999</v>
      </c>
      <c r="AQ8" s="16" t="s">
        <v>57</v>
      </c>
      <c r="AR8" s="16"/>
      <c r="AS8" s="17">
        <f>$E$8*(1+AS$2)</f>
        <v>240794.68256399999</v>
      </c>
      <c r="AU8" s="16" t="s">
        <v>57</v>
      </c>
      <c r="AV8" s="16"/>
      <c r="AW8" s="17">
        <f>$E$8*(1+AW$2)</f>
        <v>240794.68256399999</v>
      </c>
      <c r="AY8" s="16" t="s">
        <v>57</v>
      </c>
      <c r="AZ8" s="16"/>
      <c r="BA8" s="17">
        <f>$E$8*(1+BA$2)</f>
        <v>448380.29550000001</v>
      </c>
      <c r="BC8" s="16" t="s">
        <v>57</v>
      </c>
      <c r="BD8" s="16"/>
      <c r="BE8" s="17">
        <f>$E$8*(1+BE$2)</f>
        <v>448380.29550000001</v>
      </c>
    </row>
    <row r="9" spans="1:57" x14ac:dyDescent="0.35">
      <c r="A9" s="287"/>
      <c r="B9" s="18" t="s">
        <v>58</v>
      </c>
      <c r="C9" s="19" t="s">
        <v>59</v>
      </c>
      <c r="D9" s="20">
        <v>0.22</v>
      </c>
      <c r="E9" s="21">
        <v>45821.573424000002</v>
      </c>
      <c r="G9" s="19" t="s">
        <v>59</v>
      </c>
      <c r="H9" s="20">
        <v>0.22</v>
      </c>
      <c r="I9" s="21">
        <f>(I8+I10)*H9</f>
        <v>45821.573424000002</v>
      </c>
      <c r="K9" s="19" t="s">
        <v>59</v>
      </c>
      <c r="L9" s="20">
        <v>0.22</v>
      </c>
      <c r="M9" s="21">
        <f>(M8+M10)*L9</f>
        <v>45821.573424000002</v>
      </c>
      <c r="O9" s="19" t="s">
        <v>59</v>
      </c>
      <c r="P9" s="20">
        <v>0.22</v>
      </c>
      <c r="Q9" s="21">
        <f>(Q8+Q10)*P9</f>
        <v>57276.966779999995</v>
      </c>
      <c r="S9" s="19" t="s">
        <v>59</v>
      </c>
      <c r="T9" s="20">
        <v>0.22</v>
      </c>
      <c r="U9" s="21">
        <f>(U8+U10)*T9</f>
        <v>57276.966779999995</v>
      </c>
      <c r="W9" s="19" t="s">
        <v>59</v>
      </c>
      <c r="X9" s="20">
        <v>0.22</v>
      </c>
      <c r="Y9" s="21">
        <f>(Y8+Y10)*X9</f>
        <v>57276.966779999995</v>
      </c>
      <c r="AA9" s="19" t="s">
        <v>59</v>
      </c>
      <c r="AB9" s="20">
        <v>0.22</v>
      </c>
      <c r="AC9" s="21">
        <f>(AC8+AC10)*AB9</f>
        <v>69877.899471599987</v>
      </c>
      <c r="AE9" s="19" t="s">
        <v>59</v>
      </c>
      <c r="AF9" s="20">
        <v>0.22</v>
      </c>
      <c r="AG9" s="21">
        <f>(AG8+AG10)*AF9</f>
        <v>69877.899471599987</v>
      </c>
      <c r="AI9" s="19" t="s">
        <v>59</v>
      </c>
      <c r="AJ9" s="20">
        <v>0.22</v>
      </c>
      <c r="AK9" s="21">
        <f>(AK8+AK10)*AJ9</f>
        <v>69877.899471599987</v>
      </c>
      <c r="AM9" s="19" t="s">
        <v>59</v>
      </c>
      <c r="AN9" s="20">
        <v>0.22</v>
      </c>
      <c r="AO9" s="21">
        <f>(AO8+AO10)*AN9</f>
        <v>95354.694295344001</v>
      </c>
      <c r="AQ9" s="19" t="s">
        <v>59</v>
      </c>
      <c r="AR9" s="20">
        <v>0.22</v>
      </c>
      <c r="AS9" s="21">
        <f>(AS8+AS10)*AR9</f>
        <v>95354.694295344001</v>
      </c>
      <c r="AU9" s="19" t="s">
        <v>59</v>
      </c>
      <c r="AV9" s="20">
        <v>0.22</v>
      </c>
      <c r="AW9" s="21">
        <f>(AW8+AW10)*AV9</f>
        <v>95354.694295344001</v>
      </c>
      <c r="AY9" s="19" t="s">
        <v>59</v>
      </c>
      <c r="AZ9" s="20">
        <v>0.22</v>
      </c>
      <c r="BA9" s="21">
        <f>(BA8+BA10)*AZ9</f>
        <v>177558.597018</v>
      </c>
      <c r="BC9" s="19" t="s">
        <v>59</v>
      </c>
      <c r="BD9" s="20">
        <v>0.22</v>
      </c>
      <c r="BE9" s="21">
        <f>(BE8+BE10)*BD9</f>
        <v>177558.597018</v>
      </c>
    </row>
    <row r="10" spans="1:57" x14ac:dyDescent="0.35">
      <c r="A10" s="287"/>
      <c r="B10" s="18" t="s">
        <v>60</v>
      </c>
      <c r="C10" s="21">
        <v>115711.04399999999</v>
      </c>
      <c r="D10" s="22">
        <v>0.8</v>
      </c>
      <c r="E10" s="21">
        <v>92568.835200000001</v>
      </c>
      <c r="G10" s="21">
        <f>(I8)</f>
        <v>115711.04399999999</v>
      </c>
      <c r="H10" s="22">
        <v>0.8</v>
      </c>
      <c r="I10" s="21">
        <f>G10*H10</f>
        <v>92568.835200000001</v>
      </c>
      <c r="K10" s="21">
        <f>(M8)</f>
        <v>115711.04399999999</v>
      </c>
      <c r="L10" s="22">
        <v>0.8</v>
      </c>
      <c r="M10" s="21">
        <f>K10*L10</f>
        <v>92568.835200000001</v>
      </c>
      <c r="O10" s="21">
        <f>(Q8)</f>
        <v>144638.80499999999</v>
      </c>
      <c r="P10" s="22">
        <v>0.8</v>
      </c>
      <c r="Q10" s="21">
        <f>O10*P10</f>
        <v>115711.04399999999</v>
      </c>
      <c r="S10" s="21">
        <f>(U8)</f>
        <v>144638.80499999999</v>
      </c>
      <c r="T10" s="22">
        <v>0.8</v>
      </c>
      <c r="U10" s="21">
        <f>S10*T10</f>
        <v>115711.04399999999</v>
      </c>
      <c r="W10" s="21">
        <f>(Y8)</f>
        <v>144638.80499999999</v>
      </c>
      <c r="X10" s="22">
        <v>0.8</v>
      </c>
      <c r="Y10" s="21">
        <f>W10*X10</f>
        <v>115711.04399999999</v>
      </c>
      <c r="AA10" s="21">
        <f>(AC8)</f>
        <v>176459.34209999998</v>
      </c>
      <c r="AB10" s="22">
        <v>0.8</v>
      </c>
      <c r="AC10" s="21">
        <f>AA10*AB10</f>
        <v>141167.47368</v>
      </c>
      <c r="AE10" s="21">
        <f>(AG8)</f>
        <v>176459.34209999998</v>
      </c>
      <c r="AF10" s="22">
        <v>0.8</v>
      </c>
      <c r="AG10" s="21">
        <f>AE10*AF10</f>
        <v>141167.47368</v>
      </c>
      <c r="AI10" s="21">
        <f>(AK8)</f>
        <v>176459.34209999998</v>
      </c>
      <c r="AJ10" s="22">
        <v>0.8</v>
      </c>
      <c r="AK10" s="21">
        <f>AI10*AJ10</f>
        <v>141167.47368</v>
      </c>
      <c r="AM10" s="21">
        <f>(AO8)</f>
        <v>240794.68256399999</v>
      </c>
      <c r="AN10" s="22">
        <v>0.8</v>
      </c>
      <c r="AO10" s="21">
        <f>AM10*AN10</f>
        <v>192635.7460512</v>
      </c>
      <c r="AQ10" s="21">
        <f>(AS8)</f>
        <v>240794.68256399999</v>
      </c>
      <c r="AR10" s="22">
        <v>0.8</v>
      </c>
      <c r="AS10" s="21">
        <f>AQ10*AR10</f>
        <v>192635.7460512</v>
      </c>
      <c r="AU10" s="21">
        <f>(AW8)</f>
        <v>240794.68256399999</v>
      </c>
      <c r="AV10" s="22">
        <v>0.8</v>
      </c>
      <c r="AW10" s="21">
        <f>AU10*AV10</f>
        <v>192635.7460512</v>
      </c>
      <c r="AY10" s="21">
        <f>(BA8)</f>
        <v>448380.29550000001</v>
      </c>
      <c r="AZ10" s="22">
        <v>0.8</v>
      </c>
      <c r="BA10" s="21">
        <f>AY10*AZ10</f>
        <v>358704.23640000005</v>
      </c>
      <c r="BC10" s="21">
        <f>(BE8)</f>
        <v>448380.29550000001</v>
      </c>
      <c r="BD10" s="22">
        <v>0.8</v>
      </c>
      <c r="BE10" s="21">
        <f>BC10*BD10</f>
        <v>358704.23640000005</v>
      </c>
    </row>
    <row r="11" spans="1:57" x14ac:dyDescent="0.35">
      <c r="A11" s="287"/>
      <c r="B11" s="18" t="s">
        <v>61</v>
      </c>
      <c r="C11" s="21">
        <v>257.3693475733333</v>
      </c>
      <c r="D11" s="19">
        <v>0</v>
      </c>
      <c r="E11" s="21">
        <v>0</v>
      </c>
      <c r="G11" s="21">
        <f>I27/180*(68/60-1)</f>
        <v>257.3693475733333</v>
      </c>
      <c r="H11" s="19">
        <v>0</v>
      </c>
      <c r="I11" s="21">
        <f t="shared" ref="I11:I22" si="0">G11*H11</f>
        <v>0</v>
      </c>
      <c r="K11" s="21">
        <f>M27/180*(68/60-1)</f>
        <v>257.3693475733333</v>
      </c>
      <c r="L11" s="19">
        <v>0</v>
      </c>
      <c r="M11" s="21">
        <f t="shared" ref="M11:M22" si="1">K11*L11</f>
        <v>0</v>
      </c>
      <c r="O11" s="21">
        <f>Q27/180*(68/60-1)</f>
        <v>321.71168446666661</v>
      </c>
      <c r="P11" s="19">
        <v>0</v>
      </c>
      <c r="Q11" s="21">
        <f t="shared" ref="Q11:Q22" si="2">O11*P11</f>
        <v>0</v>
      </c>
      <c r="S11" s="21">
        <f>U27/180*(68/60-1)</f>
        <v>321.71168446666661</v>
      </c>
      <c r="T11" s="19">
        <v>0</v>
      </c>
      <c r="U11" s="21">
        <f t="shared" ref="U11:U22" si="3">S11*T11</f>
        <v>0</v>
      </c>
      <c r="W11" s="21">
        <f>Y27/180*(68/60-1)</f>
        <v>321.71168446666661</v>
      </c>
      <c r="X11" s="19">
        <v>0</v>
      </c>
      <c r="Y11" s="21">
        <f t="shared" ref="Y11:Y22" si="4">W11*X11</f>
        <v>0</v>
      </c>
      <c r="AA11" s="21">
        <f>AC27/180*(68/60-1)</f>
        <v>392.48825504933319</v>
      </c>
      <c r="AB11" s="19">
        <v>0</v>
      </c>
      <c r="AC11" s="21">
        <f t="shared" ref="AC11:AC22" si="5">AA11*AB11</f>
        <v>0</v>
      </c>
      <c r="AE11" s="21">
        <f>AG27/180*(68/60-1)</f>
        <v>392.48825504933319</v>
      </c>
      <c r="AF11" s="19">
        <v>0</v>
      </c>
      <c r="AG11" s="21">
        <f t="shared" ref="AG11:AG22" si="6">AE11*AF11</f>
        <v>0</v>
      </c>
      <c r="AI11" s="21">
        <f>AK27/180*(68/60-1)</f>
        <v>392.48825504933319</v>
      </c>
      <c r="AJ11" s="19">
        <v>0</v>
      </c>
      <c r="AK11" s="21">
        <f t="shared" ref="AK11:AK22" si="7">AI11*AJ11</f>
        <v>0</v>
      </c>
      <c r="AM11" s="21">
        <f>AO27/180*(68/60-1)</f>
        <v>535.5856123001065</v>
      </c>
      <c r="AN11" s="19">
        <v>0</v>
      </c>
      <c r="AO11" s="21">
        <f t="shared" ref="AO11:AO22" si="8">AM11*AN11</f>
        <v>0</v>
      </c>
      <c r="AQ11" s="21">
        <f>AS27/180*(68/60-1)</f>
        <v>535.5856123001065</v>
      </c>
      <c r="AR11" s="19">
        <v>0</v>
      </c>
      <c r="AS11" s="21">
        <f t="shared" ref="AS11:AS22" si="9">AQ11*AR11</f>
        <v>0</v>
      </c>
      <c r="AU11" s="21">
        <f>AW27/180*(68/60-1)</f>
        <v>535.5856123001065</v>
      </c>
      <c r="AV11" s="19">
        <v>0</v>
      </c>
      <c r="AW11" s="21">
        <f t="shared" ref="AW11:AW22" si="10">AU11*AV11</f>
        <v>0</v>
      </c>
      <c r="AY11" s="21">
        <f>BA27/180*(68/60-1)</f>
        <v>997.30622184666652</v>
      </c>
      <c r="AZ11" s="19">
        <v>0</v>
      </c>
      <c r="BA11" s="21">
        <f t="shared" ref="BA11:BA22" si="11">AY11*AZ11</f>
        <v>0</v>
      </c>
      <c r="BC11" s="21">
        <f>BE27/180*(68/60-1)</f>
        <v>997.30622184666652</v>
      </c>
      <c r="BD11" s="19">
        <v>0</v>
      </c>
      <c r="BE11" s="21">
        <f t="shared" ref="BE11:BE22" si="12">BC11*BD11</f>
        <v>0</v>
      </c>
    </row>
    <row r="12" spans="1:57" x14ac:dyDescent="0.35">
      <c r="A12" s="287"/>
      <c r="B12" s="18" t="s">
        <v>62</v>
      </c>
      <c r="C12" s="21">
        <v>948.17160000000001</v>
      </c>
      <c r="D12" s="23">
        <f>D29*3</f>
        <v>63</v>
      </c>
      <c r="E12" s="21">
        <v>59734.810799999999</v>
      </c>
      <c r="G12" s="21">
        <f>$C$12*(1+I$2)</f>
        <v>948.17160000000001</v>
      </c>
      <c r="H12" s="23">
        <f>H29*3</f>
        <v>63</v>
      </c>
      <c r="I12" s="21">
        <f t="shared" si="0"/>
        <v>59734.810799999999</v>
      </c>
      <c r="K12" s="21">
        <f>$C$12*(1+M$2)</f>
        <v>948.17160000000001</v>
      </c>
      <c r="L12" s="23">
        <f>L29*3</f>
        <v>63</v>
      </c>
      <c r="M12" s="21">
        <f t="shared" si="1"/>
        <v>59734.810799999999</v>
      </c>
      <c r="O12" s="21">
        <f>$C$12*(1+Q$2)</f>
        <v>1185.2145</v>
      </c>
      <c r="P12" s="23">
        <f>P29*3</f>
        <v>63</v>
      </c>
      <c r="Q12" s="21">
        <f t="shared" si="2"/>
        <v>74668.513500000001</v>
      </c>
      <c r="S12" s="21">
        <f>$C$12*(1+U$2)</f>
        <v>1185.2145</v>
      </c>
      <c r="T12" s="23">
        <f>T29*3</f>
        <v>63</v>
      </c>
      <c r="U12" s="21">
        <f t="shared" si="3"/>
        <v>74668.513500000001</v>
      </c>
      <c r="W12" s="21">
        <f>$C$12*(1+Y$2)</f>
        <v>1185.2145</v>
      </c>
      <c r="X12" s="23">
        <f>X29*3</f>
        <v>63</v>
      </c>
      <c r="Y12" s="21">
        <f t="shared" si="4"/>
        <v>74668.513500000001</v>
      </c>
      <c r="AA12" s="21">
        <f>$C$12*(1+AC$2)</f>
        <v>1445.9616899999999</v>
      </c>
      <c r="AB12" s="23">
        <f>AB29*3</f>
        <v>63</v>
      </c>
      <c r="AC12" s="21">
        <f t="shared" si="5"/>
        <v>91095.586469999995</v>
      </c>
      <c r="AE12" s="21">
        <f>$C$12*(1+AG$2)</f>
        <v>1445.9616899999999</v>
      </c>
      <c r="AF12" s="23">
        <f>AF29*3</f>
        <v>63</v>
      </c>
      <c r="AG12" s="21">
        <f t="shared" si="6"/>
        <v>91095.586469999995</v>
      </c>
      <c r="AI12" s="21">
        <f>$C$12*(1+AK$2)</f>
        <v>1445.9616899999999</v>
      </c>
      <c r="AJ12" s="23">
        <f>AJ29*3</f>
        <v>63</v>
      </c>
      <c r="AK12" s="21">
        <f t="shared" si="7"/>
        <v>91095.586469999995</v>
      </c>
      <c r="AM12" s="21">
        <f>$C$12*(1+AO$2)</f>
        <v>1973.1450996000001</v>
      </c>
      <c r="AN12" s="23">
        <f>AN29*3</f>
        <v>63</v>
      </c>
      <c r="AO12" s="21">
        <f t="shared" si="8"/>
        <v>124308.1412748</v>
      </c>
      <c r="AQ12" s="21">
        <f>$C$12*(1+AS$2)</f>
        <v>1973.1450996000001</v>
      </c>
      <c r="AR12" s="23">
        <f>AR29*3</f>
        <v>63</v>
      </c>
      <c r="AS12" s="21">
        <f t="shared" si="9"/>
        <v>124308.1412748</v>
      </c>
      <c r="AU12" s="21">
        <f>$C$12*(1+AW$2)</f>
        <v>1973.1450996000001</v>
      </c>
      <c r="AV12" s="23">
        <f>AV29*3</f>
        <v>63</v>
      </c>
      <c r="AW12" s="21">
        <f t="shared" si="10"/>
        <v>124308.1412748</v>
      </c>
      <c r="AY12" s="21">
        <f>$C$12*(1+BA$2)</f>
        <v>3674.1649499999999</v>
      </c>
      <c r="AZ12" s="23">
        <f>AZ29*3</f>
        <v>63</v>
      </c>
      <c r="BA12" s="21">
        <f t="shared" si="11"/>
        <v>231472.39184999999</v>
      </c>
      <c r="BC12" s="21">
        <f>$C$12*(1+BE$2)</f>
        <v>3674.1649499999999</v>
      </c>
      <c r="BD12" s="23">
        <f>BD29*3</f>
        <v>63</v>
      </c>
      <c r="BE12" s="21">
        <f t="shared" si="12"/>
        <v>231472.39184999999</v>
      </c>
    </row>
    <row r="13" spans="1:57" x14ac:dyDescent="0.35">
      <c r="A13" s="287"/>
      <c r="B13" s="18" t="s">
        <v>63</v>
      </c>
      <c r="C13" s="21">
        <v>1280.0316600000001</v>
      </c>
      <c r="D13" s="23">
        <v>0</v>
      </c>
      <c r="E13" s="21">
        <v>0</v>
      </c>
      <c r="G13" s="21">
        <f>G12*1.35</f>
        <v>1280.0316600000001</v>
      </c>
      <c r="H13" s="23">
        <v>0</v>
      </c>
      <c r="I13" s="21">
        <f t="shared" si="0"/>
        <v>0</v>
      </c>
      <c r="K13" s="21">
        <f>K12*1.35</f>
        <v>1280.0316600000001</v>
      </c>
      <c r="L13" s="23">
        <v>0</v>
      </c>
      <c r="M13" s="21">
        <f t="shared" si="1"/>
        <v>0</v>
      </c>
      <c r="O13" s="21">
        <f>O12*1.35</f>
        <v>1600.0395750000002</v>
      </c>
      <c r="P13" s="23">
        <v>0</v>
      </c>
      <c r="Q13" s="21">
        <f t="shared" si="2"/>
        <v>0</v>
      </c>
      <c r="S13" s="21">
        <f>S12*1.35</f>
        <v>1600.0395750000002</v>
      </c>
      <c r="T13" s="23">
        <v>0</v>
      </c>
      <c r="U13" s="21">
        <f t="shared" si="3"/>
        <v>0</v>
      </c>
      <c r="W13" s="21">
        <f>W12*1.35</f>
        <v>1600.0395750000002</v>
      </c>
      <c r="X13" s="23">
        <v>0</v>
      </c>
      <c r="Y13" s="21">
        <f t="shared" si="4"/>
        <v>0</v>
      </c>
      <c r="AA13" s="21">
        <f>AA12*1.35</f>
        <v>1952.0482815</v>
      </c>
      <c r="AB13" s="23">
        <v>0</v>
      </c>
      <c r="AC13" s="21">
        <f t="shared" si="5"/>
        <v>0</v>
      </c>
      <c r="AE13" s="21">
        <f>AE12*1.35</f>
        <v>1952.0482815</v>
      </c>
      <c r="AF13" s="23">
        <v>0</v>
      </c>
      <c r="AG13" s="21">
        <f t="shared" si="6"/>
        <v>0</v>
      </c>
      <c r="AI13" s="21">
        <f>AI12*1.35</f>
        <v>1952.0482815</v>
      </c>
      <c r="AJ13" s="23">
        <v>0</v>
      </c>
      <c r="AK13" s="21">
        <f t="shared" si="7"/>
        <v>0</v>
      </c>
      <c r="AM13" s="21">
        <f>AM12*1.35</f>
        <v>2663.7458844600005</v>
      </c>
      <c r="AN13" s="23">
        <v>0</v>
      </c>
      <c r="AO13" s="21">
        <f t="shared" si="8"/>
        <v>0</v>
      </c>
      <c r="AQ13" s="21">
        <f>AQ12*1.35</f>
        <v>2663.7458844600005</v>
      </c>
      <c r="AR13" s="23">
        <v>0</v>
      </c>
      <c r="AS13" s="21">
        <f t="shared" si="9"/>
        <v>0</v>
      </c>
      <c r="AU13" s="21">
        <f>AU12*1.35</f>
        <v>2663.7458844600005</v>
      </c>
      <c r="AV13" s="23">
        <v>0</v>
      </c>
      <c r="AW13" s="21">
        <f t="shared" si="10"/>
        <v>0</v>
      </c>
      <c r="AY13" s="21">
        <f>AY12*1.35</f>
        <v>4960.1226825000003</v>
      </c>
      <c r="AZ13" s="23">
        <v>0</v>
      </c>
      <c r="BA13" s="21">
        <f t="shared" si="11"/>
        <v>0</v>
      </c>
      <c r="BC13" s="21">
        <f>BC12*1.35</f>
        <v>4960.1226825000003</v>
      </c>
      <c r="BD13" s="23">
        <v>0</v>
      </c>
      <c r="BE13" s="21">
        <f t="shared" si="12"/>
        <v>0</v>
      </c>
    </row>
    <row r="14" spans="1:57" x14ac:dyDescent="0.35">
      <c r="A14" s="287"/>
      <c r="B14" s="18" t="s">
        <v>64</v>
      </c>
      <c r="C14" s="21">
        <v>948.17160000000001</v>
      </c>
      <c r="D14" s="24">
        <v>10</v>
      </c>
      <c r="E14" s="21">
        <v>9481.7160000000003</v>
      </c>
      <c r="G14" s="21">
        <f>$C$14*(1+I$2)</f>
        <v>948.17160000000001</v>
      </c>
      <c r="H14" s="24">
        <v>10</v>
      </c>
      <c r="I14" s="21">
        <f t="shared" si="0"/>
        <v>9481.7160000000003</v>
      </c>
      <c r="K14" s="21">
        <f>$C$14*(1+M$2)</f>
        <v>948.17160000000001</v>
      </c>
      <c r="L14" s="24">
        <v>10</v>
      </c>
      <c r="M14" s="21">
        <f t="shared" si="1"/>
        <v>9481.7160000000003</v>
      </c>
      <c r="O14" s="21">
        <f>$C$14*(1+Q$2)</f>
        <v>1185.2145</v>
      </c>
      <c r="P14" s="24">
        <v>10</v>
      </c>
      <c r="Q14" s="21">
        <f t="shared" si="2"/>
        <v>11852.145</v>
      </c>
      <c r="S14" s="21">
        <f>$C$14*(1+U$2)</f>
        <v>1185.2145</v>
      </c>
      <c r="T14" s="24">
        <v>10</v>
      </c>
      <c r="U14" s="21">
        <f t="shared" si="3"/>
        <v>11852.145</v>
      </c>
      <c r="W14" s="21">
        <f>$C$14*(1+Y$2)</f>
        <v>1185.2145</v>
      </c>
      <c r="X14" s="24">
        <v>10</v>
      </c>
      <c r="Y14" s="21">
        <f t="shared" si="4"/>
        <v>11852.145</v>
      </c>
      <c r="AA14" s="21">
        <f>$C$14*(1+AC$2)</f>
        <v>1445.9616899999999</v>
      </c>
      <c r="AB14" s="24">
        <v>10</v>
      </c>
      <c r="AC14" s="21">
        <f t="shared" si="5"/>
        <v>14459.616899999999</v>
      </c>
      <c r="AE14" s="21">
        <f>$C$14*(1+AG$2)</f>
        <v>1445.9616899999999</v>
      </c>
      <c r="AF14" s="24">
        <v>10</v>
      </c>
      <c r="AG14" s="21">
        <f t="shared" si="6"/>
        <v>14459.616899999999</v>
      </c>
      <c r="AI14" s="21">
        <f>$C$14*(1+AK$2)</f>
        <v>1445.9616899999999</v>
      </c>
      <c r="AJ14" s="24">
        <v>10</v>
      </c>
      <c r="AK14" s="21">
        <f t="shared" si="7"/>
        <v>14459.616899999999</v>
      </c>
      <c r="AM14" s="21">
        <f>$C$14*(1+AO$2)</f>
        <v>1973.1450996000001</v>
      </c>
      <c r="AN14" s="24">
        <v>10</v>
      </c>
      <c r="AO14" s="21">
        <f t="shared" si="8"/>
        <v>19731.450996</v>
      </c>
      <c r="AQ14" s="21">
        <f>$C$14*(1+AS$2)</f>
        <v>1973.1450996000001</v>
      </c>
      <c r="AR14" s="24">
        <v>10</v>
      </c>
      <c r="AS14" s="21">
        <f t="shared" si="9"/>
        <v>19731.450996</v>
      </c>
      <c r="AU14" s="21">
        <f>$C$14*(1+AW$2)</f>
        <v>1973.1450996000001</v>
      </c>
      <c r="AV14" s="24">
        <v>10</v>
      </c>
      <c r="AW14" s="21">
        <f t="shared" si="10"/>
        <v>19731.450996</v>
      </c>
      <c r="AY14" s="21">
        <f>$C$14*(1+BA$2)</f>
        <v>3674.1649499999999</v>
      </c>
      <c r="AZ14" s="24">
        <v>10</v>
      </c>
      <c r="BA14" s="21">
        <f t="shared" si="11"/>
        <v>36741.6495</v>
      </c>
      <c r="BC14" s="21">
        <f>$C$14*(1+BE$2)</f>
        <v>3674.1649499999999</v>
      </c>
      <c r="BD14" s="24">
        <v>10</v>
      </c>
      <c r="BE14" s="21">
        <f t="shared" si="12"/>
        <v>36741.6495</v>
      </c>
    </row>
    <row r="15" spans="1:57" x14ac:dyDescent="0.35">
      <c r="A15" s="287"/>
      <c r="B15" s="18" t="s">
        <v>65</v>
      </c>
      <c r="C15" s="21">
        <v>39551.520000000004</v>
      </c>
      <c r="D15" s="24">
        <v>1</v>
      </c>
      <c r="E15" s="21">
        <v>39551.520000000004</v>
      </c>
      <c r="G15" s="21">
        <f>$C$15*(1+I$2)</f>
        <v>39551.520000000004</v>
      </c>
      <c r="H15" s="24">
        <v>1</v>
      </c>
      <c r="I15" s="21">
        <f t="shared" si="0"/>
        <v>39551.520000000004</v>
      </c>
      <c r="K15" s="21">
        <f>$C$15*(1+M$2)</f>
        <v>39551.520000000004</v>
      </c>
      <c r="L15" s="24">
        <v>1</v>
      </c>
      <c r="M15" s="21">
        <f t="shared" si="1"/>
        <v>39551.520000000004</v>
      </c>
      <c r="O15" s="21">
        <f>$C$15*(1+Q$2)</f>
        <v>49439.400000000009</v>
      </c>
      <c r="P15" s="24">
        <v>1</v>
      </c>
      <c r="Q15" s="21">
        <f t="shared" si="2"/>
        <v>49439.400000000009</v>
      </c>
      <c r="S15" s="21">
        <f>$C$15*(1+U$2)</f>
        <v>49439.400000000009</v>
      </c>
      <c r="T15" s="24">
        <v>1</v>
      </c>
      <c r="U15" s="21">
        <f t="shared" si="3"/>
        <v>49439.400000000009</v>
      </c>
      <c r="W15" s="21">
        <f>$C$15*(1+Y$2)</f>
        <v>49439.400000000009</v>
      </c>
      <c r="X15" s="24">
        <v>1</v>
      </c>
      <c r="Y15" s="21">
        <f t="shared" si="4"/>
        <v>49439.400000000009</v>
      </c>
      <c r="AA15" s="21">
        <f>$C$15*(1+AC$2)</f>
        <v>60316.067999999999</v>
      </c>
      <c r="AB15" s="24">
        <v>1</v>
      </c>
      <c r="AC15" s="21">
        <f t="shared" si="5"/>
        <v>60316.067999999999</v>
      </c>
      <c r="AE15" s="21">
        <f>$C$15*(1+AG$2)</f>
        <v>60316.067999999999</v>
      </c>
      <c r="AF15" s="24">
        <v>1</v>
      </c>
      <c r="AG15" s="21">
        <f t="shared" si="6"/>
        <v>60316.067999999999</v>
      </c>
      <c r="AI15" s="21">
        <f>$C$15*(1+AK$2)</f>
        <v>60316.067999999999</v>
      </c>
      <c r="AJ15" s="24">
        <v>1</v>
      </c>
      <c r="AK15" s="21">
        <f t="shared" si="7"/>
        <v>60316.067999999999</v>
      </c>
      <c r="AM15" s="21">
        <f>$C$15*(1+AO$2)</f>
        <v>82306.71312</v>
      </c>
      <c r="AN15" s="24">
        <v>1</v>
      </c>
      <c r="AO15" s="21">
        <f t="shared" si="8"/>
        <v>82306.71312</v>
      </c>
      <c r="AQ15" s="21">
        <f>$C$15*(1+AS$2)</f>
        <v>82306.71312</v>
      </c>
      <c r="AR15" s="24">
        <v>1</v>
      </c>
      <c r="AS15" s="21">
        <f t="shared" si="9"/>
        <v>82306.71312</v>
      </c>
      <c r="AU15" s="21">
        <f>$C$15*(1+AW$2)</f>
        <v>82306.71312</v>
      </c>
      <c r="AV15" s="24">
        <v>1</v>
      </c>
      <c r="AW15" s="21">
        <f t="shared" si="10"/>
        <v>82306.71312</v>
      </c>
      <c r="AY15" s="21">
        <f>$C$15*(1+BA$2)</f>
        <v>153262.14000000001</v>
      </c>
      <c r="AZ15" s="24">
        <v>1</v>
      </c>
      <c r="BA15" s="21">
        <f t="shared" si="11"/>
        <v>153262.14000000001</v>
      </c>
      <c r="BC15" s="21">
        <f>$C$15*(1+BE$2)</f>
        <v>153262.14000000001</v>
      </c>
      <c r="BD15" s="24">
        <v>1</v>
      </c>
      <c r="BE15" s="21">
        <f t="shared" si="12"/>
        <v>153262.14000000001</v>
      </c>
    </row>
    <row r="16" spans="1:57" x14ac:dyDescent="0.35">
      <c r="A16" s="287"/>
      <c r="B16" s="18" t="s">
        <v>66</v>
      </c>
      <c r="C16" s="21">
        <v>22156.44</v>
      </c>
      <c r="D16" s="24">
        <v>1</v>
      </c>
      <c r="E16" s="21">
        <v>22156.44</v>
      </c>
      <c r="G16" s="21">
        <f>$C$16*(1+I$2)</f>
        <v>22156.44</v>
      </c>
      <c r="H16" s="24">
        <v>1</v>
      </c>
      <c r="I16" s="21">
        <f t="shared" si="0"/>
        <v>22156.44</v>
      </c>
      <c r="K16" s="21">
        <f>$C$16*(1+M$2)</f>
        <v>22156.44</v>
      </c>
      <c r="L16" s="24">
        <v>1</v>
      </c>
      <c r="M16" s="21">
        <f t="shared" si="1"/>
        <v>22156.44</v>
      </c>
      <c r="O16" s="21">
        <f>$C$16*(1+Q$2)</f>
        <v>27695.55</v>
      </c>
      <c r="P16" s="24">
        <v>1</v>
      </c>
      <c r="Q16" s="21">
        <f t="shared" si="2"/>
        <v>27695.55</v>
      </c>
      <c r="S16" s="21">
        <f>$C$16*(1+U$2)</f>
        <v>27695.55</v>
      </c>
      <c r="T16" s="24">
        <v>1</v>
      </c>
      <c r="U16" s="21">
        <f t="shared" si="3"/>
        <v>27695.55</v>
      </c>
      <c r="W16" s="21">
        <f>$C$16*(1+Y$2)</f>
        <v>27695.55</v>
      </c>
      <c r="X16" s="24">
        <v>1</v>
      </c>
      <c r="Y16" s="21">
        <f t="shared" si="4"/>
        <v>27695.55</v>
      </c>
      <c r="AA16" s="21">
        <f>$C$16*(1+AC$2)</f>
        <v>33788.570999999996</v>
      </c>
      <c r="AB16" s="24">
        <v>1</v>
      </c>
      <c r="AC16" s="21">
        <f t="shared" si="5"/>
        <v>33788.570999999996</v>
      </c>
      <c r="AE16" s="21">
        <f>$C$16*(1+AG$2)</f>
        <v>33788.570999999996</v>
      </c>
      <c r="AF16" s="24">
        <v>1</v>
      </c>
      <c r="AG16" s="21">
        <f t="shared" si="6"/>
        <v>33788.570999999996</v>
      </c>
      <c r="AI16" s="21">
        <f>$C$16*(1+AK$2)</f>
        <v>33788.570999999996</v>
      </c>
      <c r="AJ16" s="24">
        <v>1</v>
      </c>
      <c r="AK16" s="21">
        <f t="shared" si="7"/>
        <v>33788.570999999996</v>
      </c>
      <c r="AM16" s="21">
        <f>$C$16*(1+AO$2)</f>
        <v>46107.551639999998</v>
      </c>
      <c r="AN16" s="24">
        <v>1</v>
      </c>
      <c r="AO16" s="21">
        <f t="shared" si="8"/>
        <v>46107.551639999998</v>
      </c>
      <c r="AQ16" s="21">
        <f>$C$16*(1+AS$2)</f>
        <v>46107.551639999998</v>
      </c>
      <c r="AR16" s="24">
        <v>1</v>
      </c>
      <c r="AS16" s="21">
        <f t="shared" si="9"/>
        <v>46107.551639999998</v>
      </c>
      <c r="AU16" s="21">
        <f>$C$16*(1+AW$2)</f>
        <v>46107.551639999998</v>
      </c>
      <c r="AV16" s="24">
        <v>1</v>
      </c>
      <c r="AW16" s="21">
        <f t="shared" si="10"/>
        <v>46107.551639999998</v>
      </c>
      <c r="AY16" s="21">
        <f>$C$16*(1+BA$2)</f>
        <v>85856.205000000002</v>
      </c>
      <c r="AZ16" s="24">
        <v>1</v>
      </c>
      <c r="BA16" s="21">
        <f t="shared" si="11"/>
        <v>85856.205000000002</v>
      </c>
      <c r="BC16" s="21">
        <f>$C$16*(1+BE$2)</f>
        <v>85856.205000000002</v>
      </c>
      <c r="BD16" s="24">
        <v>1</v>
      </c>
      <c r="BE16" s="21">
        <f t="shared" si="12"/>
        <v>85856.205000000002</v>
      </c>
    </row>
    <row r="17" spans="1:57" x14ac:dyDescent="0.35">
      <c r="A17" s="287"/>
      <c r="B17" s="18" t="s">
        <v>67</v>
      </c>
      <c r="C17" s="21">
        <v>22157.490600000001</v>
      </c>
      <c r="D17" s="24">
        <v>1</v>
      </c>
      <c r="E17" s="21">
        <v>22157.490600000001</v>
      </c>
      <c r="G17" s="21">
        <f>$C$17*(1+I$2)</f>
        <v>22157.490600000001</v>
      </c>
      <c r="H17" s="24">
        <v>1</v>
      </c>
      <c r="I17" s="21">
        <f t="shared" si="0"/>
        <v>22157.490600000001</v>
      </c>
      <c r="K17" s="21">
        <f>$C$17*(1+M$2)</f>
        <v>22157.490600000001</v>
      </c>
      <c r="L17" s="24">
        <v>1</v>
      </c>
      <c r="M17" s="21">
        <f t="shared" si="1"/>
        <v>22157.490600000001</v>
      </c>
      <c r="O17" s="21">
        <f>$C$17*(1+Q$2)</f>
        <v>27696.863250000002</v>
      </c>
      <c r="P17" s="24">
        <v>1</v>
      </c>
      <c r="Q17" s="21">
        <f t="shared" si="2"/>
        <v>27696.863250000002</v>
      </c>
      <c r="S17" s="21">
        <f>$C$17*(1+U$2)</f>
        <v>27696.863250000002</v>
      </c>
      <c r="T17" s="24">
        <v>1</v>
      </c>
      <c r="U17" s="21">
        <f t="shared" si="3"/>
        <v>27696.863250000002</v>
      </c>
      <c r="W17" s="21">
        <f>$C$17*(1+Y$2)</f>
        <v>27696.863250000002</v>
      </c>
      <c r="X17" s="24">
        <v>1</v>
      </c>
      <c r="Y17" s="21">
        <f t="shared" si="4"/>
        <v>27696.863250000002</v>
      </c>
      <c r="AA17" s="21">
        <f>$C$17*(1+AC$2)</f>
        <v>33790.173165</v>
      </c>
      <c r="AB17" s="24">
        <v>1</v>
      </c>
      <c r="AC17" s="21">
        <f t="shared" si="5"/>
        <v>33790.173165</v>
      </c>
      <c r="AE17" s="21">
        <f>$C$17*(1+AG$2)</f>
        <v>33790.173165</v>
      </c>
      <c r="AF17" s="24">
        <v>1</v>
      </c>
      <c r="AG17" s="21">
        <f t="shared" si="6"/>
        <v>33790.173165</v>
      </c>
      <c r="AI17" s="21">
        <f>$C$17*(1+AK$2)</f>
        <v>33790.173165</v>
      </c>
      <c r="AJ17" s="24">
        <v>1</v>
      </c>
      <c r="AK17" s="21">
        <f t="shared" si="7"/>
        <v>33790.173165</v>
      </c>
      <c r="AM17" s="21">
        <f>$C$17*(1+AO$2)</f>
        <v>46109.737938600003</v>
      </c>
      <c r="AN17" s="24">
        <v>1</v>
      </c>
      <c r="AO17" s="21">
        <f t="shared" si="8"/>
        <v>46109.737938600003</v>
      </c>
      <c r="AQ17" s="21">
        <f>$C$17*(1+AS$2)</f>
        <v>46109.737938600003</v>
      </c>
      <c r="AR17" s="24">
        <v>1</v>
      </c>
      <c r="AS17" s="21">
        <f t="shared" si="9"/>
        <v>46109.737938600003</v>
      </c>
      <c r="AU17" s="21">
        <f>$C$17*(1+AW$2)</f>
        <v>46109.737938600003</v>
      </c>
      <c r="AV17" s="24">
        <v>1</v>
      </c>
      <c r="AW17" s="21">
        <f t="shared" si="10"/>
        <v>46109.737938600003</v>
      </c>
      <c r="AY17" s="21">
        <f>$C$17*(1+BA$2)</f>
        <v>85860.276075000002</v>
      </c>
      <c r="AZ17" s="24">
        <v>1</v>
      </c>
      <c r="BA17" s="21">
        <f t="shared" si="11"/>
        <v>85860.276075000002</v>
      </c>
      <c r="BC17" s="21">
        <f>$C$17*(1+BE$2)</f>
        <v>85860.276075000002</v>
      </c>
      <c r="BD17" s="24">
        <v>1</v>
      </c>
      <c r="BE17" s="21">
        <f t="shared" si="12"/>
        <v>85860.276075000002</v>
      </c>
    </row>
    <row r="18" spans="1:57" x14ac:dyDescent="0.35">
      <c r="A18" s="287"/>
      <c r="B18" s="18" t="s">
        <v>68</v>
      </c>
      <c r="C18" s="21">
        <v>121452.37920000001</v>
      </c>
      <c r="D18" s="25">
        <f>1/12</f>
        <v>8.3333333333333329E-2</v>
      </c>
      <c r="E18" s="21">
        <v>10121.0316</v>
      </c>
      <c r="G18" s="21">
        <f>$C$18*(1+I$2)</f>
        <v>121452.37920000001</v>
      </c>
      <c r="H18" s="25">
        <f>1/12</f>
        <v>8.3333333333333329E-2</v>
      </c>
      <c r="I18" s="21">
        <f t="shared" si="0"/>
        <v>10121.0316</v>
      </c>
      <c r="K18" s="21">
        <f>$C$18*(1+M$2)</f>
        <v>121452.37920000001</v>
      </c>
      <c r="L18" s="25">
        <f>1/12</f>
        <v>8.3333333333333329E-2</v>
      </c>
      <c r="M18" s="21">
        <f t="shared" si="1"/>
        <v>10121.0316</v>
      </c>
      <c r="O18" s="21">
        <f>$C$18*(1+Q$2)</f>
        <v>151815.47400000002</v>
      </c>
      <c r="P18" s="25">
        <f>1/12</f>
        <v>8.3333333333333329E-2</v>
      </c>
      <c r="Q18" s="21">
        <f t="shared" si="2"/>
        <v>12651.289500000001</v>
      </c>
      <c r="S18" s="21">
        <f>$C$18*(1+U$2)</f>
        <v>151815.47400000002</v>
      </c>
      <c r="T18" s="25">
        <f>1/12</f>
        <v>8.3333333333333329E-2</v>
      </c>
      <c r="U18" s="21">
        <f t="shared" si="3"/>
        <v>12651.289500000001</v>
      </c>
      <c r="W18" s="21">
        <f>$C$18*(1+Y$2)</f>
        <v>151815.47400000002</v>
      </c>
      <c r="X18" s="25">
        <f>1/12</f>
        <v>8.3333333333333329E-2</v>
      </c>
      <c r="Y18" s="21">
        <f t="shared" si="4"/>
        <v>12651.289500000001</v>
      </c>
      <c r="AA18" s="21">
        <f>$C$18*(1+AC$2)</f>
        <v>185214.87828</v>
      </c>
      <c r="AB18" s="25">
        <f>1/12</f>
        <v>8.3333333333333329E-2</v>
      </c>
      <c r="AC18" s="21">
        <f t="shared" si="5"/>
        <v>15434.573189999999</v>
      </c>
      <c r="AE18" s="21">
        <f>$C$18*(1+AG$2)</f>
        <v>185214.87828</v>
      </c>
      <c r="AF18" s="25">
        <f>1/12</f>
        <v>8.3333333333333329E-2</v>
      </c>
      <c r="AG18" s="21">
        <f t="shared" si="6"/>
        <v>15434.573189999999</v>
      </c>
      <c r="AI18" s="21">
        <f>$C$18*(1+AK$2)</f>
        <v>185214.87828</v>
      </c>
      <c r="AJ18" s="25">
        <f>1/12</f>
        <v>8.3333333333333329E-2</v>
      </c>
      <c r="AK18" s="21">
        <f t="shared" si="7"/>
        <v>15434.573189999999</v>
      </c>
      <c r="AM18" s="21">
        <f>$C$18*(1+AO$2)</f>
        <v>252742.40111520002</v>
      </c>
      <c r="AN18" s="25">
        <f>1/12</f>
        <v>8.3333333333333329E-2</v>
      </c>
      <c r="AO18" s="21">
        <f t="shared" si="8"/>
        <v>21061.866759600001</v>
      </c>
      <c r="AQ18" s="21">
        <f>$C$18*(1+AS$2)</f>
        <v>252742.40111520002</v>
      </c>
      <c r="AR18" s="25">
        <f>1/12</f>
        <v>8.3333333333333329E-2</v>
      </c>
      <c r="AS18" s="21">
        <f t="shared" si="9"/>
        <v>21061.866759600001</v>
      </c>
      <c r="AU18" s="21">
        <f>$C$18*(1+AW$2)</f>
        <v>252742.40111520002</v>
      </c>
      <c r="AV18" s="25">
        <f>1/12</f>
        <v>8.3333333333333329E-2</v>
      </c>
      <c r="AW18" s="21">
        <f t="shared" si="10"/>
        <v>21061.866759600001</v>
      </c>
      <c r="AY18" s="21">
        <f>$C$18*(1+BA$2)</f>
        <v>470627.96940000006</v>
      </c>
      <c r="AZ18" s="25">
        <f>1/12</f>
        <v>8.3333333333333329E-2</v>
      </c>
      <c r="BA18" s="21">
        <f t="shared" si="11"/>
        <v>39218.997450000003</v>
      </c>
      <c r="BC18" s="21">
        <f>$C$18*(1+BE$2)</f>
        <v>470627.96940000006</v>
      </c>
      <c r="BD18" s="25">
        <f>1/12</f>
        <v>8.3333333333333329E-2</v>
      </c>
      <c r="BE18" s="21">
        <f t="shared" si="12"/>
        <v>39218.997450000003</v>
      </c>
    </row>
    <row r="19" spans="1:57" x14ac:dyDescent="0.35">
      <c r="A19" s="287"/>
      <c r="B19" s="18" t="s">
        <v>69</v>
      </c>
      <c r="C19" s="21">
        <v>3457.3577280000004</v>
      </c>
      <c r="D19" s="19">
        <v>0</v>
      </c>
      <c r="E19" s="21">
        <v>0</v>
      </c>
      <c r="G19" s="21">
        <f>$C$19*(1+I$2)</f>
        <v>3457.3577280000004</v>
      </c>
      <c r="H19" s="19">
        <v>0</v>
      </c>
      <c r="I19" s="21">
        <f t="shared" si="0"/>
        <v>0</v>
      </c>
      <c r="K19" s="21">
        <f>$C$19*(1+M$2)</f>
        <v>3457.3577280000004</v>
      </c>
      <c r="L19" s="19">
        <v>0</v>
      </c>
      <c r="M19" s="21">
        <f t="shared" si="1"/>
        <v>0</v>
      </c>
      <c r="O19" s="21">
        <f>$C$19*(1+Q$2)</f>
        <v>4321.6971600000006</v>
      </c>
      <c r="P19" s="19">
        <v>0</v>
      </c>
      <c r="Q19" s="21">
        <f t="shared" si="2"/>
        <v>0</v>
      </c>
      <c r="S19" s="21">
        <f>$C$19*(1+U$2)</f>
        <v>4321.6971600000006</v>
      </c>
      <c r="T19" s="19">
        <v>0</v>
      </c>
      <c r="U19" s="21">
        <f t="shared" si="3"/>
        <v>0</v>
      </c>
      <c r="W19" s="21">
        <f>$C$19*(1+Y$2)</f>
        <v>4321.6971600000006</v>
      </c>
      <c r="X19" s="19">
        <v>0</v>
      </c>
      <c r="Y19" s="21">
        <f t="shared" si="4"/>
        <v>0</v>
      </c>
      <c r="AA19" s="21">
        <f>$C$19*(1+AC$2)</f>
        <v>5272.4705352000001</v>
      </c>
      <c r="AB19" s="19">
        <v>0</v>
      </c>
      <c r="AC19" s="21">
        <f t="shared" si="5"/>
        <v>0</v>
      </c>
      <c r="AE19" s="21">
        <f>$C$19*(1+AG$2)</f>
        <v>5272.4705352000001</v>
      </c>
      <c r="AF19" s="19">
        <v>0</v>
      </c>
      <c r="AG19" s="21">
        <f t="shared" si="6"/>
        <v>0</v>
      </c>
      <c r="AI19" s="21">
        <f>$C$19*(1+AK$2)</f>
        <v>5272.4705352000001</v>
      </c>
      <c r="AJ19" s="19">
        <v>0</v>
      </c>
      <c r="AK19" s="21">
        <f t="shared" si="7"/>
        <v>0</v>
      </c>
      <c r="AM19" s="21">
        <f>$C$19*(1+AO$2)</f>
        <v>7194.7614319680006</v>
      </c>
      <c r="AN19" s="19">
        <v>0</v>
      </c>
      <c r="AO19" s="21">
        <f t="shared" si="8"/>
        <v>0</v>
      </c>
      <c r="AQ19" s="21">
        <f>$C$19*(1+AS$2)</f>
        <v>7194.7614319680006</v>
      </c>
      <c r="AR19" s="19">
        <v>0</v>
      </c>
      <c r="AS19" s="21">
        <f t="shared" si="9"/>
        <v>0</v>
      </c>
      <c r="AU19" s="21">
        <f>$C$19*(1+AW$2)</f>
        <v>7194.7614319680006</v>
      </c>
      <c r="AV19" s="19">
        <v>0</v>
      </c>
      <c r="AW19" s="21">
        <f t="shared" si="10"/>
        <v>0</v>
      </c>
      <c r="AY19" s="21">
        <f>$C$19*(1+BA$2)</f>
        <v>13397.261196000001</v>
      </c>
      <c r="AZ19" s="19">
        <v>0</v>
      </c>
      <c r="BA19" s="21">
        <f t="shared" si="11"/>
        <v>0</v>
      </c>
      <c r="BC19" s="21">
        <f>$C$19*(1+BE$2)</f>
        <v>13397.261196000001</v>
      </c>
      <c r="BD19" s="19">
        <v>0</v>
      </c>
      <c r="BE19" s="21">
        <f t="shared" si="12"/>
        <v>0</v>
      </c>
    </row>
    <row r="20" spans="1:57" x14ac:dyDescent="0.35">
      <c r="A20" s="287"/>
      <c r="B20" s="18" t="s">
        <v>70</v>
      </c>
      <c r="C20" s="21">
        <v>2895.4051602</v>
      </c>
      <c r="D20" s="19">
        <v>0</v>
      </c>
      <c r="E20" s="21">
        <v>0</v>
      </c>
      <c r="G20" s="21">
        <f>I27/180*1.5</f>
        <v>2895.4051602</v>
      </c>
      <c r="H20" s="19">
        <v>0</v>
      </c>
      <c r="I20" s="21">
        <f t="shared" si="0"/>
        <v>0</v>
      </c>
      <c r="K20" s="21">
        <f>M27/180*1.5</f>
        <v>2895.4051602</v>
      </c>
      <c r="L20" s="19">
        <v>0</v>
      </c>
      <c r="M20" s="21">
        <f t="shared" si="1"/>
        <v>0</v>
      </c>
      <c r="O20" s="21">
        <f>Q27/180*1.5</f>
        <v>3619.2564502500004</v>
      </c>
      <c r="P20" s="19">
        <v>0</v>
      </c>
      <c r="Q20" s="21">
        <f t="shared" si="2"/>
        <v>0</v>
      </c>
      <c r="S20" s="21">
        <f>U27/180*1.5</f>
        <v>3619.2564502500004</v>
      </c>
      <c r="T20" s="19">
        <v>0</v>
      </c>
      <c r="U20" s="21">
        <f t="shared" si="3"/>
        <v>0</v>
      </c>
      <c r="W20" s="21">
        <f>Y27/180*1.5</f>
        <v>3619.2564502500004</v>
      </c>
      <c r="X20" s="19">
        <v>0</v>
      </c>
      <c r="Y20" s="21">
        <f t="shared" si="4"/>
        <v>0</v>
      </c>
      <c r="AA20" s="21">
        <f>AC27/180*1.5</f>
        <v>4415.4928693049987</v>
      </c>
      <c r="AB20" s="19">
        <v>0</v>
      </c>
      <c r="AC20" s="21">
        <f t="shared" si="5"/>
        <v>0</v>
      </c>
      <c r="AE20" s="21">
        <f>AG27/180*1.5</f>
        <v>4415.4928693049987</v>
      </c>
      <c r="AF20" s="19">
        <v>0</v>
      </c>
      <c r="AG20" s="21">
        <f t="shared" si="6"/>
        <v>0</v>
      </c>
      <c r="AI20" s="21">
        <f>AK27/180*1.5</f>
        <v>4415.4928693049987</v>
      </c>
      <c r="AJ20" s="19">
        <v>0</v>
      </c>
      <c r="AK20" s="21">
        <f t="shared" si="7"/>
        <v>0</v>
      </c>
      <c r="AM20" s="21">
        <f>AO27/180*1.5</f>
        <v>6025.3381383761989</v>
      </c>
      <c r="AN20" s="19">
        <v>0</v>
      </c>
      <c r="AO20" s="21">
        <f t="shared" si="8"/>
        <v>0</v>
      </c>
      <c r="AQ20" s="21">
        <f>AS27/180*1.5</f>
        <v>6025.3381383761989</v>
      </c>
      <c r="AR20" s="19">
        <v>0</v>
      </c>
      <c r="AS20" s="21">
        <f t="shared" si="9"/>
        <v>0</v>
      </c>
      <c r="AU20" s="21">
        <f>AW27/180*1.5</f>
        <v>6025.3381383761989</v>
      </c>
      <c r="AV20" s="19">
        <v>0</v>
      </c>
      <c r="AW20" s="21">
        <f t="shared" si="10"/>
        <v>0</v>
      </c>
      <c r="AY20" s="21">
        <f>BA27/180*1.5</f>
        <v>11219.694995775</v>
      </c>
      <c r="AZ20" s="19">
        <v>0</v>
      </c>
      <c r="BA20" s="21">
        <f t="shared" si="11"/>
        <v>0</v>
      </c>
      <c r="BC20" s="21">
        <f>BE27/180*1.5</f>
        <v>11219.694995775</v>
      </c>
      <c r="BD20" s="19">
        <v>0</v>
      </c>
      <c r="BE20" s="21">
        <f t="shared" si="12"/>
        <v>0</v>
      </c>
    </row>
    <row r="21" spans="1:57" x14ac:dyDescent="0.35">
      <c r="A21" s="287"/>
      <c r="B21" s="18" t="s">
        <v>71</v>
      </c>
      <c r="C21" s="21">
        <v>3281.4591815600006</v>
      </c>
      <c r="D21" s="19">
        <v>0</v>
      </c>
      <c r="E21" s="21">
        <v>0</v>
      </c>
      <c r="G21" s="21">
        <f>I27/180*68/60*1.5</f>
        <v>3281.4591815600006</v>
      </c>
      <c r="H21" s="19">
        <v>0</v>
      </c>
      <c r="I21" s="21">
        <f t="shared" si="0"/>
        <v>0</v>
      </c>
      <c r="K21" s="21">
        <f>M27/180*68/60*1.5</f>
        <v>3281.4591815600006</v>
      </c>
      <c r="L21" s="19">
        <v>0</v>
      </c>
      <c r="M21" s="21">
        <f t="shared" si="1"/>
        <v>0</v>
      </c>
      <c r="O21" s="21">
        <f>Q27/180*68/60*1.5</f>
        <v>4101.8239769500005</v>
      </c>
      <c r="P21" s="19">
        <v>0</v>
      </c>
      <c r="Q21" s="21">
        <f t="shared" si="2"/>
        <v>0</v>
      </c>
      <c r="S21" s="21">
        <f>U27/180*68/60*1.5</f>
        <v>4101.8239769500005</v>
      </c>
      <c r="T21" s="19">
        <v>0</v>
      </c>
      <c r="U21" s="21">
        <f t="shared" si="3"/>
        <v>0</v>
      </c>
      <c r="W21" s="21">
        <f>Y27/180*68/60*1.5</f>
        <v>4101.8239769500005</v>
      </c>
      <c r="X21" s="19">
        <v>0</v>
      </c>
      <c r="Y21" s="21">
        <f t="shared" si="4"/>
        <v>0</v>
      </c>
      <c r="AA21" s="21">
        <f>AC27/180*68/60*1.5</f>
        <v>5004.2252518789992</v>
      </c>
      <c r="AB21" s="19">
        <v>0</v>
      </c>
      <c r="AC21" s="21">
        <f t="shared" si="5"/>
        <v>0</v>
      </c>
      <c r="AE21" s="21">
        <f>AG27/180*68/60*1.5</f>
        <v>5004.2252518789992</v>
      </c>
      <c r="AF21" s="19">
        <v>0</v>
      </c>
      <c r="AG21" s="21">
        <f t="shared" si="6"/>
        <v>0</v>
      </c>
      <c r="AI21" s="21">
        <f>AK27/180*68/60*1.5</f>
        <v>5004.2252518789992</v>
      </c>
      <c r="AJ21" s="19">
        <v>0</v>
      </c>
      <c r="AK21" s="21">
        <f t="shared" si="7"/>
        <v>0</v>
      </c>
      <c r="AM21" s="21">
        <f>AO27/180*68/60*1.5</f>
        <v>6828.716556826359</v>
      </c>
      <c r="AN21" s="19">
        <v>0</v>
      </c>
      <c r="AO21" s="21">
        <f t="shared" si="8"/>
        <v>0</v>
      </c>
      <c r="AQ21" s="21">
        <f>AS27/180*68/60*1.5</f>
        <v>6828.716556826359</v>
      </c>
      <c r="AR21" s="19">
        <v>0</v>
      </c>
      <c r="AS21" s="21">
        <f t="shared" si="9"/>
        <v>0</v>
      </c>
      <c r="AU21" s="21">
        <f>AW27/180*68/60*1.5</f>
        <v>6828.716556826359</v>
      </c>
      <c r="AV21" s="19">
        <v>0</v>
      </c>
      <c r="AW21" s="21">
        <f t="shared" si="10"/>
        <v>0</v>
      </c>
      <c r="AY21" s="21">
        <f>BA27/180*68/60*1.5</f>
        <v>12715.654328544999</v>
      </c>
      <c r="AZ21" s="19">
        <v>0</v>
      </c>
      <c r="BA21" s="21">
        <f t="shared" si="11"/>
        <v>0</v>
      </c>
      <c r="BC21" s="21">
        <f>BE27/180*68/60*1.5</f>
        <v>12715.654328544999</v>
      </c>
      <c r="BD21" s="19">
        <v>0</v>
      </c>
      <c r="BE21" s="21">
        <f t="shared" si="12"/>
        <v>0</v>
      </c>
    </row>
    <row r="22" spans="1:57" x14ac:dyDescent="0.35">
      <c r="A22" s="287"/>
      <c r="B22" s="18" t="s">
        <v>72</v>
      </c>
      <c r="C22" s="21">
        <v>3860.5402136000002</v>
      </c>
      <c r="D22" s="19">
        <v>0</v>
      </c>
      <c r="E22" s="21">
        <v>0</v>
      </c>
      <c r="G22" s="21">
        <f>I27/180*2</f>
        <v>3860.5402136000002</v>
      </c>
      <c r="H22" s="19">
        <v>0</v>
      </c>
      <c r="I22" s="21">
        <f t="shared" si="0"/>
        <v>0</v>
      </c>
      <c r="K22" s="21">
        <f>M27/180*2</f>
        <v>3860.5402136000002</v>
      </c>
      <c r="L22" s="19">
        <v>0</v>
      </c>
      <c r="M22" s="21">
        <f t="shared" si="1"/>
        <v>0</v>
      </c>
      <c r="O22" s="21">
        <f>Q27/180*2</f>
        <v>4825.6752670000005</v>
      </c>
      <c r="P22" s="19">
        <v>0</v>
      </c>
      <c r="Q22" s="21">
        <f t="shared" si="2"/>
        <v>0</v>
      </c>
      <c r="S22" s="21">
        <f>U27/180*2</f>
        <v>4825.6752670000005</v>
      </c>
      <c r="T22" s="19">
        <v>0</v>
      </c>
      <c r="U22" s="21">
        <f t="shared" si="3"/>
        <v>0</v>
      </c>
      <c r="W22" s="21">
        <f>Y27/180*2</f>
        <v>4825.6752670000005</v>
      </c>
      <c r="X22" s="19">
        <v>0</v>
      </c>
      <c r="Y22" s="21">
        <f t="shared" si="4"/>
        <v>0</v>
      </c>
      <c r="AA22" s="21">
        <f>AC27/180*2</f>
        <v>5887.3238257399989</v>
      </c>
      <c r="AB22" s="19">
        <v>0</v>
      </c>
      <c r="AC22" s="21">
        <f t="shared" si="5"/>
        <v>0</v>
      </c>
      <c r="AE22" s="21">
        <f>AG27/180*2</f>
        <v>5887.3238257399989</v>
      </c>
      <c r="AF22" s="19">
        <v>0</v>
      </c>
      <c r="AG22" s="21">
        <f t="shared" si="6"/>
        <v>0</v>
      </c>
      <c r="AI22" s="21">
        <f>AK27/180*2</f>
        <v>5887.3238257399989</v>
      </c>
      <c r="AJ22" s="19">
        <v>0</v>
      </c>
      <c r="AK22" s="21">
        <f t="shared" si="7"/>
        <v>0</v>
      </c>
      <c r="AM22" s="21">
        <f>AO27/180*2</f>
        <v>8033.7841845015992</v>
      </c>
      <c r="AN22" s="19">
        <v>0</v>
      </c>
      <c r="AO22" s="21">
        <f t="shared" si="8"/>
        <v>0</v>
      </c>
      <c r="AQ22" s="21">
        <f>AS27/180*2</f>
        <v>8033.7841845015992</v>
      </c>
      <c r="AR22" s="19">
        <v>0</v>
      </c>
      <c r="AS22" s="21">
        <f t="shared" si="9"/>
        <v>0</v>
      </c>
      <c r="AU22" s="21">
        <f>AW27/180*2</f>
        <v>8033.7841845015992</v>
      </c>
      <c r="AV22" s="19">
        <v>0</v>
      </c>
      <c r="AW22" s="21">
        <f t="shared" si="10"/>
        <v>0</v>
      </c>
      <c r="AY22" s="21">
        <f>BA27/180*2</f>
        <v>14959.5933277</v>
      </c>
      <c r="AZ22" s="19">
        <v>0</v>
      </c>
      <c r="BA22" s="21">
        <f t="shared" si="11"/>
        <v>0</v>
      </c>
      <c r="BC22" s="21">
        <f>BE27/180*2</f>
        <v>14959.5933277</v>
      </c>
      <c r="BD22" s="19">
        <v>0</v>
      </c>
      <c r="BE22" s="21">
        <f t="shared" si="12"/>
        <v>0</v>
      </c>
    </row>
    <row r="23" spans="1:57" x14ac:dyDescent="0.35">
      <c r="A23" s="287"/>
      <c r="B23" s="18" t="s">
        <v>73</v>
      </c>
      <c r="C23" s="20">
        <v>0.1</v>
      </c>
      <c r="D23" s="19"/>
      <c r="E23" s="21">
        <v>0</v>
      </c>
      <c r="G23" s="20">
        <v>0.1</v>
      </c>
      <c r="H23" s="19"/>
      <c r="I23" s="21">
        <f>SUM(I8:I11,I14:I17,I20:I22)/30*G23*H23</f>
        <v>0</v>
      </c>
      <c r="K23" s="20">
        <v>0.1</v>
      </c>
      <c r="L23" s="19"/>
      <c r="M23" s="21">
        <f>SUM(M8:M11,M14:M17,M20:M22)/30*K23*L23</f>
        <v>0</v>
      </c>
      <c r="O23" s="20">
        <v>0.1</v>
      </c>
      <c r="P23" s="19"/>
      <c r="Q23" s="21">
        <f>SUM(Q8:Q11,Q14:Q17,Q20:Q22)/30*O23*P23</f>
        <v>0</v>
      </c>
      <c r="S23" s="20">
        <v>0.1</v>
      </c>
      <c r="T23" s="19"/>
      <c r="U23" s="21">
        <f>SUM(U8:U11,U14:U17,U20:U22)/30*S23*T23</f>
        <v>0</v>
      </c>
      <c r="W23" s="20">
        <v>0.1</v>
      </c>
      <c r="X23" s="19"/>
      <c r="Y23" s="21">
        <f>SUM(Y8:Y11,Y14:Y17,Y20:Y22)/30*W23*X23</f>
        <v>0</v>
      </c>
      <c r="AA23" s="20">
        <v>0.1</v>
      </c>
      <c r="AB23" s="19"/>
      <c r="AC23" s="21">
        <f>SUM(AC8:AC11,AC14:AC17,AC20:AC22)/30*AA23*AB23</f>
        <v>0</v>
      </c>
      <c r="AE23" s="20">
        <v>0.1</v>
      </c>
      <c r="AF23" s="19"/>
      <c r="AG23" s="21">
        <f>SUM(AG8:AG11,AG14:AG17,AG20:AG22)/30*AE23*AF23</f>
        <v>0</v>
      </c>
      <c r="AI23" s="20">
        <v>0.1</v>
      </c>
      <c r="AJ23" s="19"/>
      <c r="AK23" s="21">
        <f>SUM(AK8:AK11,AK14:AK17,AK20:AK22)/30*AI23*AJ23</f>
        <v>0</v>
      </c>
      <c r="AM23" s="20">
        <v>0.1</v>
      </c>
      <c r="AN23" s="19"/>
      <c r="AO23" s="21">
        <f>SUM(AO8:AO11,AO14:AO17,AO20:AO22)/30*AM23*AN23</f>
        <v>0</v>
      </c>
      <c r="AQ23" s="20">
        <v>0.1</v>
      </c>
      <c r="AR23" s="19"/>
      <c r="AS23" s="21">
        <f>SUM(AS8:AS11,AS14:AS17,AS20:AS22)/30*AQ23*AR23</f>
        <v>0</v>
      </c>
      <c r="AU23" s="20">
        <v>0.1</v>
      </c>
      <c r="AV23" s="19"/>
      <c r="AW23" s="21">
        <f>SUM(AW8:AW11,AW14:AW17,AW20:AW22)/30*AU23*AV23</f>
        <v>0</v>
      </c>
      <c r="AY23" s="20">
        <v>0.1</v>
      </c>
      <c r="AZ23" s="19"/>
      <c r="BA23" s="21">
        <f>SUM(BA8:BA11,BA14:BA17,BA20:BA22)/30*AY23*AZ23</f>
        <v>0</v>
      </c>
      <c r="BC23" s="20">
        <v>0.1</v>
      </c>
      <c r="BD23" s="19"/>
      <c r="BE23" s="21">
        <f>SUM(BE8:BE11,BE14:BE17,BE20:BE22)/30*BC23*BD23</f>
        <v>0</v>
      </c>
    </row>
    <row r="24" spans="1:57" x14ac:dyDescent="0.35">
      <c r="A24" s="287"/>
      <c r="B24" s="26" t="s">
        <v>74</v>
      </c>
      <c r="C24" s="27">
        <v>417304.46162400005</v>
      </c>
      <c r="D24" s="28">
        <v>0.06</v>
      </c>
      <c r="E24" s="27">
        <v>25038.267697440002</v>
      </c>
      <c r="G24" s="27">
        <f>SUM(I8:I23)</f>
        <v>417304.46162400005</v>
      </c>
      <c r="H24" s="28">
        <v>0.06</v>
      </c>
      <c r="I24" s="27">
        <f>G24*H24</f>
        <v>25038.267697440002</v>
      </c>
      <c r="K24" s="27">
        <f>SUM(M8:M23)</f>
        <v>417304.46162400005</v>
      </c>
      <c r="L24" s="28">
        <v>0.06</v>
      </c>
      <c r="M24" s="27">
        <f>K24*L24</f>
        <v>25038.267697440002</v>
      </c>
      <c r="O24" s="27">
        <f>SUM(Q8:Q23)</f>
        <v>521630.57702999999</v>
      </c>
      <c r="P24" s="28">
        <v>0.06</v>
      </c>
      <c r="Q24" s="27">
        <f>O24*P24</f>
        <v>31297.834621799997</v>
      </c>
      <c r="S24" s="27">
        <f>SUM(U8:U23)</f>
        <v>521630.57702999999</v>
      </c>
      <c r="T24" s="28">
        <v>0.06</v>
      </c>
      <c r="U24" s="27">
        <f>S24*T24</f>
        <v>31297.834621799997</v>
      </c>
      <c r="W24" s="27">
        <f>SUM(Y8:Y23)</f>
        <v>521630.57702999999</v>
      </c>
      <c r="X24" s="28">
        <v>0.06</v>
      </c>
      <c r="Y24" s="27">
        <f>W24*X24</f>
        <v>31297.834621799997</v>
      </c>
      <c r="AA24" s="27">
        <f>SUM(AC8:AC23)</f>
        <v>636389.30397660006</v>
      </c>
      <c r="AB24" s="28">
        <v>0.06</v>
      </c>
      <c r="AC24" s="27">
        <f>AA24*AB24</f>
        <v>38183.358238596004</v>
      </c>
      <c r="AE24" s="27">
        <f>SUM(AG8:AG23)</f>
        <v>636389.30397660006</v>
      </c>
      <c r="AF24" s="28">
        <v>0.06</v>
      </c>
      <c r="AG24" s="27">
        <f>AE24*AF24</f>
        <v>38183.358238596004</v>
      </c>
      <c r="AI24" s="27">
        <f>SUM(AK8:AK23)</f>
        <v>636389.30397660006</v>
      </c>
      <c r="AJ24" s="28">
        <v>0.06</v>
      </c>
      <c r="AK24" s="27">
        <f>AI24*AJ24</f>
        <v>38183.358238596004</v>
      </c>
      <c r="AM24" s="27">
        <f>SUM(AO8:AO23)</f>
        <v>868410.58463954378</v>
      </c>
      <c r="AN24" s="28">
        <v>0.06</v>
      </c>
      <c r="AO24" s="27">
        <f>AM24*AN24</f>
        <v>52104.635078372623</v>
      </c>
      <c r="AQ24" s="27">
        <f>SUM(AS8:AS23)</f>
        <v>868410.58463954378</v>
      </c>
      <c r="AR24" s="28">
        <v>0.06</v>
      </c>
      <c r="AS24" s="27">
        <f>AQ24*AR24</f>
        <v>52104.635078372623</v>
      </c>
      <c r="AU24" s="27">
        <f>SUM(AW8:AW23)</f>
        <v>868410.58463954378</v>
      </c>
      <c r="AV24" s="28">
        <v>0.06</v>
      </c>
      <c r="AW24" s="27">
        <f>AU24*AV24</f>
        <v>52104.635078372623</v>
      </c>
      <c r="AY24" s="27">
        <f>SUM(BA8:BA23)</f>
        <v>1617054.7887930002</v>
      </c>
      <c r="AZ24" s="28">
        <v>0.06</v>
      </c>
      <c r="BA24" s="27">
        <f>AY24*AZ24</f>
        <v>97023.287327580008</v>
      </c>
      <c r="BC24" s="27">
        <f>SUM(BE8:BE23)</f>
        <v>1617054.7887930002</v>
      </c>
      <c r="BD24" s="28">
        <v>0.06</v>
      </c>
      <c r="BE24" s="27">
        <f>BC24*BD24</f>
        <v>97023.287327580008</v>
      </c>
    </row>
    <row r="25" spans="1:57" x14ac:dyDescent="0.35">
      <c r="A25" s="288"/>
      <c r="B25" s="29" t="s">
        <v>75</v>
      </c>
      <c r="C25" s="30"/>
      <c r="D25" s="30"/>
      <c r="E25" s="31">
        <f>SUM(E8:E24)</f>
        <v>442342.72932144004</v>
      </c>
      <c r="G25" s="30"/>
      <c r="H25" s="30"/>
      <c r="I25" s="31">
        <f>SUM(I8:I24)</f>
        <v>442342.72932144004</v>
      </c>
      <c r="K25" s="30"/>
      <c r="L25" s="30"/>
      <c r="M25" s="31">
        <f>SUM(M8:M24)</f>
        <v>442342.72932144004</v>
      </c>
      <c r="O25" s="30"/>
      <c r="P25" s="30"/>
      <c r="Q25" s="31">
        <f>SUM(Q8:Q24)</f>
        <v>552928.41165180004</v>
      </c>
      <c r="R25" s="172">
        <f>+Q25/E25</f>
        <v>1.25</v>
      </c>
      <c r="S25" s="30"/>
      <c r="T25" s="30"/>
      <c r="U25" s="31">
        <f>SUM(U8:U24)</f>
        <v>552928.41165180004</v>
      </c>
      <c r="V25" s="43">
        <f>U25/E25</f>
        <v>1.25</v>
      </c>
      <c r="W25" s="30"/>
      <c r="X25" s="30"/>
      <c r="Y25" s="31">
        <f>SUM(Y8:Y24)</f>
        <v>552928.41165180004</v>
      </c>
      <c r="AA25" s="30"/>
      <c r="AB25" s="30"/>
      <c r="AC25" s="31">
        <f>SUM(AC8:AC24)</f>
        <v>674572.66221519606</v>
      </c>
      <c r="AE25" s="30"/>
      <c r="AF25" s="30"/>
      <c r="AG25" s="31">
        <f>SUM(AG8:AG24)</f>
        <v>674572.66221519606</v>
      </c>
      <c r="AI25" s="30"/>
      <c r="AJ25" s="30"/>
      <c r="AK25" s="31">
        <f>SUM(AK8:AK24)</f>
        <v>674572.66221519606</v>
      </c>
      <c r="AM25" s="30"/>
      <c r="AN25" s="30"/>
      <c r="AO25" s="31">
        <f>SUM(AO8:AO24)</f>
        <v>920515.21971791645</v>
      </c>
      <c r="AP25" s="240">
        <f>(AO25-AK25)/AK25</f>
        <v>0.36459016393442584</v>
      </c>
      <c r="AQ25" s="30"/>
      <c r="AR25" s="30"/>
      <c r="AS25" s="31">
        <f>SUM(AS8:AS24)</f>
        <v>920515.21971791645</v>
      </c>
      <c r="AU25" s="30"/>
      <c r="AV25" s="30"/>
      <c r="AW25" s="31">
        <f>SUM(AW8:AW24)</f>
        <v>920515.21971791645</v>
      </c>
      <c r="AY25" s="30"/>
      <c r="AZ25" s="30"/>
      <c r="BA25" s="31">
        <f>SUM(BA8:BA24)</f>
        <v>1714078.0761205801</v>
      </c>
      <c r="BB25" s="8">
        <f>+BA25/E25-1</f>
        <v>2.875</v>
      </c>
      <c r="BC25" s="30"/>
      <c r="BD25" s="30"/>
      <c r="BE25" s="31">
        <f>SUM(BE8:BE24)</f>
        <v>1714078.0761205801</v>
      </c>
    </row>
    <row r="26" spans="1:57" x14ac:dyDescent="0.35">
      <c r="C26" s="237"/>
      <c r="D26" s="237"/>
      <c r="E26" s="32"/>
      <c r="G26" s="237"/>
      <c r="H26" s="237"/>
      <c r="I26" s="32"/>
      <c r="K26" s="237"/>
      <c r="L26" s="237"/>
      <c r="M26" s="32"/>
      <c r="O26" s="237"/>
      <c r="P26" s="237"/>
      <c r="Q26" s="32"/>
      <c r="S26" s="237"/>
      <c r="T26" s="237"/>
      <c r="U26" s="32"/>
      <c r="W26" s="237"/>
      <c r="X26" s="237"/>
      <c r="Y26" s="32"/>
      <c r="AA26" s="237"/>
      <c r="AB26" s="237"/>
      <c r="AC26" s="32"/>
      <c r="AE26" s="237"/>
      <c r="AF26" s="237"/>
      <c r="AG26" s="32"/>
      <c r="AI26" s="237"/>
      <c r="AJ26" s="237"/>
      <c r="AK26" s="32"/>
      <c r="AM26" s="237"/>
      <c r="AN26" s="237"/>
      <c r="AO26" s="32"/>
      <c r="AQ26" s="237"/>
      <c r="AR26" s="237"/>
      <c r="AS26" s="32"/>
      <c r="AU26" s="237"/>
      <c r="AV26" s="237"/>
      <c r="AW26" s="32"/>
      <c r="AY26" s="237"/>
      <c r="AZ26" s="237"/>
      <c r="BA26" s="32"/>
      <c r="BC26" s="242"/>
      <c r="BD26" s="242"/>
      <c r="BE26" s="32"/>
    </row>
    <row r="27" spans="1:57" ht="29" x14ac:dyDescent="0.35">
      <c r="B27" s="33" t="s">
        <v>76</v>
      </c>
      <c r="C27" s="236"/>
      <c r="D27" s="236"/>
      <c r="E27" s="34">
        <f>E8+E10+E9+E14+E15+E16+E17</f>
        <v>347448.61922400002</v>
      </c>
      <c r="G27" s="236"/>
      <c r="H27" s="236"/>
      <c r="I27" s="34">
        <f>I8+I10+I9+I14+I15+I16+I17</f>
        <v>347448.61922400002</v>
      </c>
      <c r="K27" s="236"/>
      <c r="L27" s="236"/>
      <c r="M27" s="34">
        <f>M8+M10+M9+M14+M15+M16+M17</f>
        <v>347448.61922400002</v>
      </c>
      <c r="O27" s="236"/>
      <c r="P27" s="236"/>
      <c r="Q27" s="34">
        <f>Q8+Q10+Q9+Q14+Q15+Q16+Q17</f>
        <v>434310.77403000003</v>
      </c>
      <c r="S27" s="236"/>
      <c r="T27" s="236"/>
      <c r="U27" s="34">
        <f>U8+U10+U9+U14+U15+U16+U17</f>
        <v>434310.77403000003</v>
      </c>
      <c r="W27" s="236"/>
      <c r="X27" s="236"/>
      <c r="Y27" s="34">
        <f>Y8+Y10+Y9+Y14+Y15+Y16+Y17</f>
        <v>434310.77403000003</v>
      </c>
      <c r="AA27" s="236"/>
      <c r="AB27" s="236"/>
      <c r="AC27" s="34">
        <f>AC8+AC10+AC9+AC14+AC15+AC16+AC17</f>
        <v>529859.14431659994</v>
      </c>
      <c r="AE27" s="236"/>
      <c r="AF27" s="236"/>
      <c r="AG27" s="34">
        <f>AG8+AG10+AG9+AG14+AG15+AG16+AG17</f>
        <v>529859.14431659994</v>
      </c>
      <c r="AI27" s="236"/>
      <c r="AJ27" s="236"/>
      <c r="AK27" s="34">
        <f>AK8+AK10+AK9+AK14+AK15+AK16+AK17</f>
        <v>529859.14431659994</v>
      </c>
      <c r="AM27" s="236"/>
      <c r="AN27" s="236"/>
      <c r="AO27" s="34">
        <f>AO8+AO10+AO9+AO14+AO15+AO16+AO17</f>
        <v>723040.57660514396</v>
      </c>
      <c r="AQ27" s="236"/>
      <c r="AR27" s="236"/>
      <c r="AS27" s="34">
        <f>AS8+AS10+AS9+AS14+AS15+AS16+AS17</f>
        <v>723040.57660514396</v>
      </c>
      <c r="AU27" s="236"/>
      <c r="AV27" s="236"/>
      <c r="AW27" s="34">
        <f>AW8+AW10+AW9+AW14+AW15+AW16+AW17</f>
        <v>723040.57660514396</v>
      </c>
      <c r="AY27" s="236"/>
      <c r="AZ27" s="236"/>
      <c r="BA27" s="34">
        <f>BA8+BA10+BA9+BA14+BA15+BA16+BA17</f>
        <v>1346363.399493</v>
      </c>
      <c r="BC27" s="241"/>
      <c r="BD27" s="241"/>
      <c r="BE27" s="34">
        <f>BE8+BE10+BE9+BE14+BE15+BE16+BE17</f>
        <v>1346363.399493</v>
      </c>
    </row>
    <row r="28" spans="1:57" x14ac:dyDescent="0.35">
      <c r="C28" s="237"/>
      <c r="D28" s="237"/>
      <c r="G28" s="237"/>
      <c r="H28" s="237"/>
      <c r="K28" s="237"/>
      <c r="L28" s="237"/>
      <c r="O28" s="237"/>
      <c r="P28" s="237"/>
      <c r="S28" s="237"/>
      <c r="T28" s="237"/>
      <c r="W28" s="237"/>
      <c r="X28" s="237"/>
      <c r="AA28" s="237"/>
      <c r="AB28" s="237"/>
      <c r="AE28" s="237"/>
      <c r="AF28" s="237"/>
      <c r="AI28" s="237"/>
      <c r="AJ28" s="237"/>
      <c r="AM28" s="237"/>
      <c r="AN28" s="237"/>
      <c r="AQ28" s="237"/>
      <c r="AR28" s="237"/>
      <c r="AU28" s="237"/>
      <c r="AV28" s="237"/>
      <c r="AY28" s="237"/>
      <c r="AZ28" s="237"/>
      <c r="BC28" s="242"/>
      <c r="BD28" s="242"/>
    </row>
    <row r="29" spans="1:57" x14ac:dyDescent="0.35">
      <c r="A29" s="286" t="s">
        <v>77</v>
      </c>
      <c r="B29" s="15" t="s">
        <v>78</v>
      </c>
      <c r="C29" s="17">
        <v>2939.64</v>
      </c>
      <c r="D29" s="16">
        <v>21</v>
      </c>
      <c r="E29" s="17">
        <f>C29*D29</f>
        <v>61732.439999999995</v>
      </c>
      <c r="G29" s="17">
        <f>$C$29*(1+I$2)</f>
        <v>2939.64</v>
      </c>
      <c r="H29" s="16">
        <v>21</v>
      </c>
      <c r="I29" s="17">
        <f>G29*H29</f>
        <v>61732.439999999995</v>
      </c>
      <c r="K29" s="17">
        <f>$C$29*(1+M$2)</f>
        <v>2939.64</v>
      </c>
      <c r="L29" s="16">
        <v>21</v>
      </c>
      <c r="M29" s="17">
        <f>K29*L29</f>
        <v>61732.439999999995</v>
      </c>
      <c r="O29" s="17">
        <f>$C$29*(1+Q$2)</f>
        <v>3674.5499999999997</v>
      </c>
      <c r="P29" s="16">
        <v>21</v>
      </c>
      <c r="Q29" s="17">
        <f>O29*P29</f>
        <v>77165.549999999988</v>
      </c>
      <c r="S29" s="17">
        <f>$C$29*(1+U$2)</f>
        <v>3674.5499999999997</v>
      </c>
      <c r="T29" s="16">
        <v>21</v>
      </c>
      <c r="U29" s="17">
        <f>S29*T29</f>
        <v>77165.549999999988</v>
      </c>
      <c r="W29" s="17">
        <f>$C$29*(1+Y$2)</f>
        <v>3674.5499999999997</v>
      </c>
      <c r="X29" s="16">
        <v>21</v>
      </c>
      <c r="Y29" s="17">
        <f>W29*X29</f>
        <v>77165.549999999988</v>
      </c>
      <c r="AA29" s="17">
        <f>$C$29*(1+AC$2)</f>
        <v>4482.9509999999991</v>
      </c>
      <c r="AB29" s="16">
        <v>21</v>
      </c>
      <c r="AC29" s="17">
        <f>AA29*AB29</f>
        <v>94141.970999999976</v>
      </c>
      <c r="AE29" s="17">
        <f>$C$29*(1+AG$2)</f>
        <v>4482.9509999999991</v>
      </c>
      <c r="AF29" s="16">
        <v>21</v>
      </c>
      <c r="AG29" s="17">
        <f>AE29*AF29</f>
        <v>94141.970999999976</v>
      </c>
      <c r="AI29" s="17">
        <f>$C$29*(1+AK$2)</f>
        <v>4482.9509999999991</v>
      </c>
      <c r="AJ29" s="16">
        <v>21</v>
      </c>
      <c r="AK29" s="17">
        <f>AI29*AJ29</f>
        <v>94141.970999999976</v>
      </c>
      <c r="AM29" s="17">
        <f>$C$29*(1+AO$2)</f>
        <v>6117.39084</v>
      </c>
      <c r="AN29" s="16">
        <v>21</v>
      </c>
      <c r="AO29" s="17">
        <f>AM29*AN29</f>
        <v>128465.20764000001</v>
      </c>
      <c r="AQ29" s="17">
        <f>$C$29*(1+AS$2)</f>
        <v>6117.39084</v>
      </c>
      <c r="AR29" s="16">
        <v>21</v>
      </c>
      <c r="AS29" s="17">
        <f>AQ29*AR29</f>
        <v>128465.20764000001</v>
      </c>
      <c r="AU29" s="17">
        <f>$C$29*(1+AW$2)</f>
        <v>6117.39084</v>
      </c>
      <c r="AV29" s="16">
        <v>21</v>
      </c>
      <c r="AW29" s="17">
        <f>AU29*AV29</f>
        <v>128465.20764000001</v>
      </c>
      <c r="AY29" s="17">
        <f>$C$29*(1+BA$2)</f>
        <v>11391.105</v>
      </c>
      <c r="AZ29" s="16">
        <v>21</v>
      </c>
      <c r="BA29" s="17">
        <f>AY29*AZ29</f>
        <v>239213.20499999999</v>
      </c>
      <c r="BC29" s="17">
        <f>$C$29*(1+BE$2)</f>
        <v>11391.105</v>
      </c>
      <c r="BD29" s="16">
        <v>21</v>
      </c>
      <c r="BE29" s="17">
        <f>BC29*BD29</f>
        <v>239213.20499999999</v>
      </c>
    </row>
    <row r="30" spans="1:57" x14ac:dyDescent="0.35">
      <c r="A30" s="289"/>
      <c r="B30" s="18" t="s">
        <v>79</v>
      </c>
      <c r="C30" s="27">
        <v>204364.87772759999</v>
      </c>
      <c r="D30" s="35">
        <f>C$3</f>
        <v>0</v>
      </c>
      <c r="E30" s="21">
        <f t="shared" ref="E30:E31" si="13">C30*D30</f>
        <v>0</v>
      </c>
      <c r="G30" s="27">
        <f>$E$25</f>
        <v>442342.72932144004</v>
      </c>
      <c r="H30" s="35">
        <f>I$3</f>
        <v>0.11</v>
      </c>
      <c r="I30" s="21">
        <f>G30*H30</f>
        <v>48657.700225358407</v>
      </c>
      <c r="K30" s="27">
        <f>$E$25</f>
        <v>442342.72932144004</v>
      </c>
      <c r="L30" s="35">
        <f>M$3</f>
        <v>0.25</v>
      </c>
      <c r="M30" s="21">
        <f>K30*L30</f>
        <v>110585.68233036001</v>
      </c>
      <c r="O30" s="27">
        <f>$E$25</f>
        <v>442342.72932144004</v>
      </c>
      <c r="P30" s="35">
        <f>Q$3</f>
        <v>0.1</v>
      </c>
      <c r="Q30" s="21">
        <f>O30*P30</f>
        <v>44234.272932144006</v>
      </c>
      <c r="S30" s="27">
        <f>$E$25</f>
        <v>442342.72932144004</v>
      </c>
      <c r="T30" s="35">
        <f>U$3</f>
        <v>0.2</v>
      </c>
      <c r="U30" s="21">
        <f>S30*T30</f>
        <v>88468.545864288011</v>
      </c>
      <c r="W30" s="27">
        <f>$E$25</f>
        <v>442342.72932144004</v>
      </c>
      <c r="X30" s="35">
        <f>Y$3</f>
        <v>0.27500000000000002</v>
      </c>
      <c r="Y30" s="21">
        <f>W30*X30</f>
        <v>121644.25056339602</v>
      </c>
      <c r="AA30" s="27">
        <f>$E$25</f>
        <v>442342.72932144004</v>
      </c>
      <c r="AB30" s="35">
        <f>AC$3</f>
        <v>0.15</v>
      </c>
      <c r="AC30" s="21">
        <f>AA30*AB30</f>
        <v>66351.409398215997</v>
      </c>
      <c r="AE30" s="27">
        <f>$E$25</f>
        <v>442342.72932144004</v>
      </c>
      <c r="AF30" s="35">
        <f>AG$3</f>
        <v>0.38100000000000001</v>
      </c>
      <c r="AG30" s="21">
        <f>AE30*AF30</f>
        <v>168532.57987146865</v>
      </c>
      <c r="AI30" s="27">
        <f>$E$25</f>
        <v>442342.72932144004</v>
      </c>
      <c r="AJ30" s="35">
        <f>AK$3</f>
        <v>0.55600000000000005</v>
      </c>
      <c r="AK30" s="21">
        <f>AI30*AJ30</f>
        <v>245942.55750272068</v>
      </c>
      <c r="AM30" s="27">
        <f>$E$25</f>
        <v>442342.72932144004</v>
      </c>
      <c r="AN30" s="35">
        <f>AO$3</f>
        <v>0.47599999999999998</v>
      </c>
      <c r="AO30" s="21">
        <f>AM30*AN30</f>
        <v>210555.13915700544</v>
      </c>
      <c r="AQ30" s="27">
        <f>$E$25</f>
        <v>442342.72932144004</v>
      </c>
      <c r="AR30" s="35">
        <f>AS$3</f>
        <v>1.0030000000000001</v>
      </c>
      <c r="AS30" s="21">
        <f>AQ30*AR30</f>
        <v>443669.75750940439</v>
      </c>
      <c r="AU30" s="27">
        <f>$E$25</f>
        <v>442342.72932144004</v>
      </c>
      <c r="AV30" s="35">
        <f>AW$3</f>
        <v>1.1030000000000002</v>
      </c>
      <c r="AW30" s="21">
        <f>AU30*AV30</f>
        <v>487904.03044154844</v>
      </c>
      <c r="AY30" s="27">
        <f>$E$25</f>
        <v>442342.72932144004</v>
      </c>
      <c r="AZ30" s="35">
        <f>BA$3</f>
        <v>0.307</v>
      </c>
      <c r="BA30" s="21">
        <f>AY30*AZ30</f>
        <v>135799.2179016821</v>
      </c>
      <c r="BC30" s="27">
        <f>$E$25</f>
        <v>442342.72932144004</v>
      </c>
      <c r="BD30" s="35">
        <f>BE$3</f>
        <v>0</v>
      </c>
      <c r="BE30" s="21">
        <f>BC30*BD30</f>
        <v>0</v>
      </c>
    </row>
    <row r="31" spans="1:57" x14ac:dyDescent="0.35">
      <c r="A31" s="289"/>
      <c r="B31" s="18" t="s">
        <v>80</v>
      </c>
      <c r="C31" s="27">
        <v>30261</v>
      </c>
      <c r="D31" s="35">
        <f>C$3</f>
        <v>0</v>
      </c>
      <c r="E31" s="21">
        <f t="shared" si="13"/>
        <v>0</v>
      </c>
      <c r="G31" s="27">
        <f>$E$29</f>
        <v>61732.439999999995</v>
      </c>
      <c r="H31" s="35">
        <f>I$3</f>
        <v>0.11</v>
      </c>
      <c r="I31" s="21">
        <f t="shared" ref="I31" si="14">G31*H31</f>
        <v>6790.5683999999992</v>
      </c>
      <c r="K31" s="27">
        <f>$E$29</f>
        <v>61732.439999999995</v>
      </c>
      <c r="L31" s="35">
        <f>M$3</f>
        <v>0.25</v>
      </c>
      <c r="M31" s="21">
        <f t="shared" ref="M31" si="15">K31*L31</f>
        <v>15433.109999999999</v>
      </c>
      <c r="O31" s="27">
        <f>$E$29</f>
        <v>61732.439999999995</v>
      </c>
      <c r="P31" s="35">
        <f>Q$3</f>
        <v>0.1</v>
      </c>
      <c r="Q31" s="21">
        <f t="shared" ref="Q31" si="16">O31*P31</f>
        <v>6173.2439999999997</v>
      </c>
      <c r="S31" s="27">
        <f>$E$29</f>
        <v>61732.439999999995</v>
      </c>
      <c r="T31" s="35">
        <f>U$3</f>
        <v>0.2</v>
      </c>
      <c r="U31" s="21">
        <f t="shared" ref="U31" si="17">S31*T31</f>
        <v>12346.487999999999</v>
      </c>
      <c r="W31" s="27">
        <f>$E$29</f>
        <v>61732.439999999995</v>
      </c>
      <c r="X31" s="35">
        <f>Y$3</f>
        <v>0.27500000000000002</v>
      </c>
      <c r="Y31" s="21">
        <f t="shared" ref="Y31" si="18">W31*X31</f>
        <v>16976.420999999998</v>
      </c>
      <c r="AA31" s="27">
        <f>$E$29</f>
        <v>61732.439999999995</v>
      </c>
      <c r="AB31" s="35">
        <f>AC$3</f>
        <v>0.15</v>
      </c>
      <c r="AC31" s="21">
        <f t="shared" ref="AC31" si="19">AA31*AB31</f>
        <v>9259.8659999999982</v>
      </c>
      <c r="AE31" s="27">
        <f>$E$29</f>
        <v>61732.439999999995</v>
      </c>
      <c r="AF31" s="35">
        <f>AG$3</f>
        <v>0.38100000000000001</v>
      </c>
      <c r="AG31" s="21">
        <f t="shared" ref="AG31" si="20">AE31*AF31</f>
        <v>23520.059639999999</v>
      </c>
      <c r="AI31" s="27">
        <f>$E$29</f>
        <v>61732.439999999995</v>
      </c>
      <c r="AJ31" s="35">
        <f>AK$3</f>
        <v>0.55600000000000005</v>
      </c>
      <c r="AK31" s="21">
        <f t="shared" ref="AK31" si="21">AI31*AJ31</f>
        <v>34323.236640000003</v>
      </c>
      <c r="AM31" s="27">
        <f>$E$29</f>
        <v>61732.439999999995</v>
      </c>
      <c r="AN31" s="35">
        <f>AO$3</f>
        <v>0.47599999999999998</v>
      </c>
      <c r="AO31" s="21">
        <f t="shared" ref="AO31" si="22">AM31*AN31</f>
        <v>29384.641439999996</v>
      </c>
      <c r="AQ31" s="27">
        <f>$E$29</f>
        <v>61732.439999999995</v>
      </c>
      <c r="AR31" s="35">
        <f>AS$3</f>
        <v>1.0030000000000001</v>
      </c>
      <c r="AS31" s="21">
        <f t="shared" ref="AS31" si="23">AQ31*AR31</f>
        <v>61917.637320000002</v>
      </c>
      <c r="AU31" s="27">
        <f>$E$29</f>
        <v>61732.439999999995</v>
      </c>
      <c r="AV31" s="35">
        <f>AW$3</f>
        <v>1.1030000000000002</v>
      </c>
      <c r="AW31" s="21">
        <f t="shared" ref="AW31" si="24">AU31*AV31</f>
        <v>68090.88132</v>
      </c>
      <c r="AY31" s="27">
        <f>$E$29</f>
        <v>61732.439999999995</v>
      </c>
      <c r="AZ31" s="35">
        <f>BA$3</f>
        <v>0.307</v>
      </c>
      <c r="BA31" s="21">
        <f t="shared" ref="BA31" si="25">AY31*AZ31</f>
        <v>18951.859079999998</v>
      </c>
      <c r="BC31" s="27">
        <f>$E$29</f>
        <v>61732.439999999995</v>
      </c>
      <c r="BD31" s="35">
        <f>BE$3</f>
        <v>0</v>
      </c>
      <c r="BE31" s="21">
        <f t="shared" ref="BE31" si="26">BC31*BD31</f>
        <v>0</v>
      </c>
    </row>
    <row r="32" spans="1:57" x14ac:dyDescent="0.35">
      <c r="A32" s="289"/>
      <c r="B32" s="36" t="s">
        <v>81</v>
      </c>
      <c r="C32" s="39">
        <v>65000</v>
      </c>
      <c r="D32" s="38">
        <v>1</v>
      </c>
      <c r="E32" s="37">
        <f>C32*D32</f>
        <v>65000</v>
      </c>
      <c r="G32" s="39">
        <f>$C$32*(1+I2)</f>
        <v>65000</v>
      </c>
      <c r="H32" s="38">
        <v>1</v>
      </c>
      <c r="I32" s="37">
        <f>G32*H32</f>
        <v>65000</v>
      </c>
      <c r="K32" s="39">
        <f>$C$32*(1+M2)</f>
        <v>65000</v>
      </c>
      <c r="L32" s="38">
        <v>1</v>
      </c>
      <c r="M32" s="37">
        <f>K32*L32</f>
        <v>65000</v>
      </c>
      <c r="O32" s="39">
        <f>$C$32*(1+Q2)</f>
        <v>81250</v>
      </c>
      <c r="P32" s="38">
        <v>1</v>
      </c>
      <c r="Q32" s="37">
        <f>O32*P32</f>
        <v>81250</v>
      </c>
      <c r="S32" s="39">
        <f>$C$32*(1+U2)</f>
        <v>81250</v>
      </c>
      <c r="T32" s="38">
        <v>1</v>
      </c>
      <c r="U32" s="37">
        <f>S32*T32</f>
        <v>81250</v>
      </c>
      <c r="W32" s="39">
        <f>$C$32*(1+Y2)</f>
        <v>81250</v>
      </c>
      <c r="X32" s="38">
        <v>1</v>
      </c>
      <c r="Y32" s="37">
        <f>W32*X32</f>
        <v>81250</v>
      </c>
      <c r="AA32" s="39">
        <f>$C$32*(1+AC2)</f>
        <v>99125</v>
      </c>
      <c r="AB32" s="38">
        <v>1</v>
      </c>
      <c r="AC32" s="37">
        <f>AA32*AB32</f>
        <v>99125</v>
      </c>
      <c r="AE32" s="39">
        <f>$C$32*(1+AG2)</f>
        <v>99125</v>
      </c>
      <c r="AF32" s="38">
        <v>1</v>
      </c>
      <c r="AG32" s="37">
        <f>AE32*AF32</f>
        <v>99125</v>
      </c>
      <c r="AI32" s="39">
        <f>$C$32*(1+AK2)</f>
        <v>99125</v>
      </c>
      <c r="AJ32" s="38">
        <v>1</v>
      </c>
      <c r="AK32" s="37">
        <f>AI32*AJ32</f>
        <v>99125</v>
      </c>
      <c r="AM32" s="39">
        <f>$C$32*(1+AO2)</f>
        <v>135265</v>
      </c>
      <c r="AN32" s="38">
        <v>1</v>
      </c>
      <c r="AO32" s="37">
        <f>AM32*AN32</f>
        <v>135265</v>
      </c>
      <c r="AQ32" s="39">
        <f>$C$32*(1+AS2)</f>
        <v>135265</v>
      </c>
      <c r="AR32" s="38">
        <v>1</v>
      </c>
      <c r="AS32" s="37">
        <f>AQ32*AR32</f>
        <v>135265</v>
      </c>
      <c r="AU32" s="39">
        <f>$C$32*(1+AW2)</f>
        <v>135265</v>
      </c>
      <c r="AV32" s="38">
        <v>1</v>
      </c>
      <c r="AW32" s="37">
        <f>AU32*AV32</f>
        <v>135265</v>
      </c>
      <c r="AY32" s="39">
        <f>$C$32*(1+BA2)</f>
        <v>251875</v>
      </c>
      <c r="AZ32" s="38">
        <v>1</v>
      </c>
      <c r="BA32" s="37">
        <f>AY32*AZ32</f>
        <v>251875</v>
      </c>
      <c r="BC32" s="39">
        <f>$C$32*(1+BE2)</f>
        <v>251875</v>
      </c>
      <c r="BD32" s="38">
        <v>1</v>
      </c>
      <c r="BE32" s="37">
        <f>BC32*BD32</f>
        <v>251875</v>
      </c>
    </row>
    <row r="33" spans="1:57" x14ac:dyDescent="0.35">
      <c r="A33" s="288"/>
      <c r="B33" s="29" t="s">
        <v>82</v>
      </c>
      <c r="C33" s="30"/>
      <c r="D33" s="30"/>
      <c r="E33" s="31">
        <f>SUM(E29:E32)</f>
        <v>126732.44</v>
      </c>
      <c r="G33" s="30"/>
      <c r="H33" s="30"/>
      <c r="I33" s="31">
        <f>SUM(I29:I32)</f>
        <v>182180.70862535841</v>
      </c>
      <c r="K33" s="30"/>
      <c r="L33" s="30"/>
      <c r="M33" s="31">
        <f>SUM(M29:M32)</f>
        <v>252751.23233035998</v>
      </c>
      <c r="O33" s="30"/>
      <c r="P33" s="30"/>
      <c r="Q33" s="31">
        <f>SUM(Q29:Q32)</f>
        <v>208823.06693214399</v>
      </c>
      <c r="S33" s="30"/>
      <c r="T33" s="30"/>
      <c r="U33" s="31">
        <f>SUM(U29:U32)</f>
        <v>259230.583864288</v>
      </c>
      <c r="W33" s="30"/>
      <c r="X33" s="30"/>
      <c r="Y33" s="31">
        <f>SUM(Y29:Y32)</f>
        <v>297036.22156339604</v>
      </c>
      <c r="AA33" s="30"/>
      <c r="AB33" s="30"/>
      <c r="AC33" s="31">
        <f>SUM(AC29:AC32)</f>
        <v>268878.246398216</v>
      </c>
      <c r="AE33" s="30"/>
      <c r="AF33" s="30"/>
      <c r="AG33" s="31">
        <f>SUM(AG29:AG32)</f>
        <v>385319.61051146861</v>
      </c>
      <c r="AI33" s="30"/>
      <c r="AJ33" s="30"/>
      <c r="AK33" s="31">
        <f>SUM(AK29:AK32)</f>
        <v>473532.76514272066</v>
      </c>
      <c r="AM33" s="30"/>
      <c r="AN33" s="30"/>
      <c r="AO33" s="31">
        <f>SUM(AO29:AO32)</f>
        <v>503669.98823700543</v>
      </c>
      <c r="AQ33" s="30"/>
      <c r="AR33" s="30"/>
      <c r="AS33" s="31">
        <f>SUM(AS29:AS32)</f>
        <v>769317.60246940434</v>
      </c>
      <c r="AU33" s="30"/>
      <c r="AV33" s="30"/>
      <c r="AW33" s="31">
        <f>SUM(AW29:AW32)</f>
        <v>819725.11940154852</v>
      </c>
      <c r="AY33" s="30"/>
      <c r="AZ33" s="30"/>
      <c r="BA33" s="31">
        <f>SUM(BA29:BA32)</f>
        <v>645839.28198168217</v>
      </c>
      <c r="BB33" s="8">
        <f>+BA33/E33-1</f>
        <v>4.0960849643680985</v>
      </c>
      <c r="BC33" s="30"/>
      <c r="BD33" s="30"/>
      <c r="BE33" s="31">
        <f>SUM(BE29:BE32)</f>
        <v>491088.20499999996</v>
      </c>
    </row>
    <row r="34" spans="1:57" x14ac:dyDescent="0.35">
      <c r="C34" s="237"/>
      <c r="D34" s="237"/>
      <c r="G34" s="237"/>
      <c r="H34" s="237"/>
      <c r="I34" s="172">
        <f>+I33/E33</f>
        <v>1.4375222999364521</v>
      </c>
      <c r="K34" s="237"/>
      <c r="L34" s="237"/>
      <c r="M34" s="172">
        <f>+M33/I33</f>
        <v>1.3873655132724552</v>
      </c>
      <c r="O34" s="237"/>
      <c r="P34" s="237"/>
      <c r="Q34" s="172">
        <f>+Q33/M33</f>
        <v>0.82619999517628695</v>
      </c>
      <c r="S34" s="237"/>
      <c r="T34" s="237"/>
      <c r="U34" s="172">
        <f>+U33/Q33</f>
        <v>1.2413886438538118</v>
      </c>
      <c r="W34" s="237"/>
      <c r="X34" s="237"/>
      <c r="Y34" s="172">
        <f>+Y33/U33</f>
        <v>1.1458378758229391</v>
      </c>
      <c r="AA34" s="237"/>
      <c r="AB34" s="237"/>
      <c r="AC34" s="172">
        <f>+AC33/Y33</f>
        <v>0.90520356400651858</v>
      </c>
      <c r="AE34" s="237"/>
      <c r="AF34" s="237"/>
      <c r="AG34" s="172">
        <f>+AG33/AC33</f>
        <v>1.4330635359053918</v>
      </c>
      <c r="AI34" s="237"/>
      <c r="AJ34" s="237"/>
      <c r="AK34" s="172">
        <f>+AK33/AG33</f>
        <v>1.2289350249112911</v>
      </c>
      <c r="AM34" s="237"/>
      <c r="AN34" s="237"/>
      <c r="AO34" s="172">
        <f>+AO33/AK33</f>
        <v>1.0636433744668154</v>
      </c>
      <c r="AQ34" s="237"/>
      <c r="AR34" s="237"/>
      <c r="AS34" s="172">
        <f>+AS33/AO33</f>
        <v>1.5274239490866717</v>
      </c>
      <c r="AU34" s="237"/>
      <c r="AV34" s="237"/>
      <c r="AW34" s="172">
        <f>+AW33/AS33</f>
        <v>1.065522375635684</v>
      </c>
      <c r="AY34" s="237"/>
      <c r="AZ34" s="237"/>
      <c r="BA34" s="172">
        <f>+BA33/AW33</f>
        <v>0.78787299144033296</v>
      </c>
      <c r="BC34" s="242"/>
      <c r="BD34" s="242"/>
      <c r="BE34" s="172">
        <f>+BE33/BA33</f>
        <v>0.76038763621369287</v>
      </c>
    </row>
    <row r="35" spans="1:57" x14ac:dyDescent="0.35">
      <c r="A35" s="286"/>
      <c r="B35" s="15" t="s">
        <v>83</v>
      </c>
      <c r="C35" s="17">
        <f>E25</f>
        <v>442342.72932144004</v>
      </c>
      <c r="D35" s="40">
        <f>C72</f>
        <v>0.40755372923600003</v>
      </c>
      <c r="E35" s="17">
        <f>C35*D35</f>
        <v>180278.42893538342</v>
      </c>
      <c r="G35" s="17">
        <f>I25</f>
        <v>442342.72932144004</v>
      </c>
      <c r="H35" s="40">
        <f>G72</f>
        <v>0</v>
      </c>
      <c r="I35" s="17">
        <f>G35*H35</f>
        <v>0</v>
      </c>
      <c r="K35" s="17">
        <f>M25</f>
        <v>442342.72932144004</v>
      </c>
      <c r="L35" s="40">
        <f>'[70]MO 644-12 23-24'!$C$72</f>
        <v>0.40999066809200002</v>
      </c>
      <c r="M35" s="17">
        <f>K35*L35</f>
        <v>181356.39112013593</v>
      </c>
      <c r="O35" s="17">
        <f>Q25</f>
        <v>552928.41165180004</v>
      </c>
      <c r="P35" s="40">
        <f>'[70]MO 644-12 23-24'!$C$72</f>
        <v>0.40999066809200002</v>
      </c>
      <c r="Q35" s="17">
        <f>O35*P35</f>
        <v>226695.4889001699</v>
      </c>
      <c r="S35" s="17">
        <f>U25</f>
        <v>552928.41165180004</v>
      </c>
      <c r="T35" s="40">
        <f>'[70]MO 644-12 23-24'!$C$72</f>
        <v>0.40999066809200002</v>
      </c>
      <c r="U35" s="17">
        <f>S35*T35</f>
        <v>226695.4889001699</v>
      </c>
      <c r="W35" s="17">
        <f>Y25</f>
        <v>552928.41165180004</v>
      </c>
      <c r="X35" s="40">
        <f>'[70]MO 644-12 23-24'!$C$72</f>
        <v>0.40999066809200002</v>
      </c>
      <c r="Y35" s="17">
        <f>W35*X35</f>
        <v>226695.4889001699</v>
      </c>
      <c r="AA35" s="17">
        <f>AC25</f>
        <v>674572.66221519606</v>
      </c>
      <c r="AB35" s="40">
        <f>'[70]MO 644-12 23-24'!$C$72</f>
        <v>0.40999066809200002</v>
      </c>
      <c r="AC35" s="17">
        <f>AA35*AB35</f>
        <v>276568.49645820732</v>
      </c>
      <c r="AE35" s="17">
        <f>AG25</f>
        <v>674572.66221519606</v>
      </c>
      <c r="AF35" s="40">
        <f>'[70]MO 644-12 23-24'!$C$72</f>
        <v>0.40999066809200002</v>
      </c>
      <c r="AG35" s="17">
        <f>AE35*AF35</f>
        <v>276568.49645820732</v>
      </c>
      <c r="AI35" s="17">
        <f>AK25</f>
        <v>674572.66221519606</v>
      </c>
      <c r="AJ35" s="40">
        <f>'[70]MO 644-12 23-24'!$C$72</f>
        <v>0.40999066809200002</v>
      </c>
      <c r="AK35" s="17">
        <f>AI35*AJ35</f>
        <v>276568.49645820732</v>
      </c>
      <c r="AM35" s="17">
        <f>AO25</f>
        <v>920515.21971791645</v>
      </c>
      <c r="AN35" s="40">
        <f>'[70]MO 644-12 23-24'!$C$72</f>
        <v>0.40999066809200002</v>
      </c>
      <c r="AO35" s="17">
        <f>AM35*AN35</f>
        <v>377402.64992100274</v>
      </c>
      <c r="AQ35" s="17">
        <f>AS25</f>
        <v>920515.21971791645</v>
      </c>
      <c r="AR35" s="40">
        <f>'[70]MO 644-12 23-24'!$C$72</f>
        <v>0.40999066809200002</v>
      </c>
      <c r="AS35" s="17">
        <f>AQ35*AR35</f>
        <v>377402.64992100274</v>
      </c>
      <c r="AU35" s="17">
        <f>AW25</f>
        <v>920515.21971791645</v>
      </c>
      <c r="AV35" s="40">
        <f>'[70]MO 644-12 23-24'!$C$72</f>
        <v>0.40999066809200002</v>
      </c>
      <c r="AW35" s="17">
        <f>AU35*AV35</f>
        <v>377402.64992100274</v>
      </c>
      <c r="AY35" s="17">
        <f>BA25</f>
        <v>1714078.0761205801</v>
      </c>
      <c r="AZ35" s="40">
        <f>'[70]MO 644-12 23-24'!$C$72</f>
        <v>0.40999066809200002</v>
      </c>
      <c r="BA35" s="17">
        <f>AY35*AZ35</f>
        <v>702756.01559052675</v>
      </c>
      <c r="BC35" s="17">
        <f>BE25</f>
        <v>1714078.0761205801</v>
      </c>
      <c r="BD35" s="40">
        <f>'[70]MO 644-12 23-24'!$C$72</f>
        <v>0.40999066809200002</v>
      </c>
      <c r="BE35" s="17">
        <f>BC35*BD35</f>
        <v>702756.01559052675</v>
      </c>
    </row>
    <row r="36" spans="1:57" x14ac:dyDescent="0.35">
      <c r="A36" s="290"/>
      <c r="B36" s="18" t="s">
        <v>84</v>
      </c>
      <c r="C36" s="21">
        <f>E30</f>
        <v>0</v>
      </c>
      <c r="D36" s="41">
        <f>F72</f>
        <v>0.20783551299200004</v>
      </c>
      <c r="E36" s="21">
        <f>C36*D36</f>
        <v>0</v>
      </c>
      <c r="G36" s="21">
        <f>I30</f>
        <v>48657.700225358407</v>
      </c>
      <c r="H36" s="41">
        <f>J72</f>
        <v>0</v>
      </c>
      <c r="I36" s="21">
        <f>G36*H36</f>
        <v>0</v>
      </c>
      <c r="K36" s="21">
        <f>M30</f>
        <v>110585.68233036001</v>
      </c>
      <c r="L36" s="41">
        <f>'[70]MO 644-12 23-24'!$F$72</f>
        <v>0.210272451848</v>
      </c>
      <c r="M36" s="21">
        <f>K36*L36</f>
        <v>23253.12256288885</v>
      </c>
      <c r="O36" s="21">
        <f>Q30</f>
        <v>44234.272932144006</v>
      </c>
      <c r="P36" s="41">
        <f>'[70]MO 644-12 23-24'!$F$72</f>
        <v>0.210272451848</v>
      </c>
      <c r="Q36" s="21">
        <f>O36*P36</f>
        <v>9301.2490251555409</v>
      </c>
      <c r="S36" s="21">
        <f>U30</f>
        <v>88468.545864288011</v>
      </c>
      <c r="T36" s="41">
        <f>'[70]MO 644-12 23-24'!$F$72</f>
        <v>0.210272451848</v>
      </c>
      <c r="U36" s="21">
        <f>S36*T36</f>
        <v>18602.498050311082</v>
      </c>
      <c r="W36" s="21">
        <f>Y30</f>
        <v>121644.25056339602</v>
      </c>
      <c r="X36" s="41">
        <f>'[70]MO 644-12 23-24'!$F$72</f>
        <v>0.210272451848</v>
      </c>
      <c r="Y36" s="21">
        <f>W36*X36</f>
        <v>25578.434819177739</v>
      </c>
      <c r="AA36" s="21">
        <f>AC30</f>
        <v>66351.409398215997</v>
      </c>
      <c r="AB36" s="41">
        <f>'[70]MO 644-12 23-24'!$F$72</f>
        <v>0.210272451848</v>
      </c>
      <c r="AC36" s="21">
        <f>AA36*AB36</f>
        <v>13951.873537733309</v>
      </c>
      <c r="AE36" s="21">
        <f>AG30</f>
        <v>168532.57987146865</v>
      </c>
      <c r="AF36" s="41">
        <f>'[70]MO 644-12 23-24'!$F$72</f>
        <v>0.210272451848</v>
      </c>
      <c r="AG36" s="21">
        <f>AE36*AF36</f>
        <v>35437.758785842605</v>
      </c>
      <c r="AI36" s="21">
        <f>AK30</f>
        <v>245942.55750272068</v>
      </c>
      <c r="AJ36" s="41">
        <f>'[70]MO 644-12 23-24'!$F$72</f>
        <v>0.210272451848</v>
      </c>
      <c r="AK36" s="21">
        <f>AI36*AJ36</f>
        <v>51714.944579864808</v>
      </c>
      <c r="AM36" s="21">
        <f>AO30</f>
        <v>210555.13915700544</v>
      </c>
      <c r="AN36" s="41">
        <f>'[70]MO 644-12 23-24'!$F$72</f>
        <v>0.210272451848</v>
      </c>
      <c r="AO36" s="21">
        <f>AM36*AN36</f>
        <v>44273.94535974037</v>
      </c>
      <c r="AQ36" s="21">
        <f>AS30</f>
        <v>443669.75750940439</v>
      </c>
      <c r="AR36" s="41">
        <f>'[70]MO 644-12 23-24'!$F$72</f>
        <v>0.210272451848</v>
      </c>
      <c r="AS36" s="21">
        <f>AQ36*AR36</f>
        <v>93291.527722310071</v>
      </c>
      <c r="AU36" s="21">
        <f>AW30</f>
        <v>487904.03044154844</v>
      </c>
      <c r="AV36" s="41">
        <f>'[70]MO 644-12 23-24'!$F$72</f>
        <v>0.210272451848</v>
      </c>
      <c r="AW36" s="21">
        <f>AU36*AV36</f>
        <v>102592.77674746563</v>
      </c>
      <c r="AY36" s="21">
        <f>BA30</f>
        <v>135799.2179016821</v>
      </c>
      <c r="AZ36" s="41">
        <f>'[70]MO 644-12 23-24'!$F$72</f>
        <v>0.210272451848</v>
      </c>
      <c r="BA36" s="21">
        <f>AY36*AZ36</f>
        <v>28554.834507227511</v>
      </c>
      <c r="BC36" s="21">
        <f>BE30</f>
        <v>0</v>
      </c>
      <c r="BD36" s="41">
        <f>'[70]MO 644-12 23-24'!$F$72</f>
        <v>0.210272451848</v>
      </c>
      <c r="BE36" s="21">
        <f>BC36*BD36</f>
        <v>0</v>
      </c>
    </row>
    <row r="37" spans="1:57" x14ac:dyDescent="0.35">
      <c r="A37" s="290"/>
      <c r="B37" s="36" t="s">
        <v>85</v>
      </c>
      <c r="C37" s="37">
        <f>E29+E31+E32</f>
        <v>126732.44</v>
      </c>
      <c r="D37" s="42">
        <f>B74</f>
        <v>3.0599999999999999E-2</v>
      </c>
      <c r="E37" s="37">
        <f>C37*D37</f>
        <v>3878.0126639999999</v>
      </c>
      <c r="G37" s="37">
        <f>I29+I31+I32</f>
        <v>133523.00839999999</v>
      </c>
      <c r="H37" s="42">
        <f>F74</f>
        <v>3.0599999999999999E-2</v>
      </c>
      <c r="I37" s="37">
        <f>G37*H37</f>
        <v>4085.8040570399994</v>
      </c>
      <c r="K37" s="37">
        <f>M29+M31+M32</f>
        <v>142165.54999999999</v>
      </c>
      <c r="L37" s="42">
        <f>'[70]MO 644-12 23-24'!$B$74</f>
        <v>2.8400000000000002E-2</v>
      </c>
      <c r="M37" s="37">
        <f>K37*L37</f>
        <v>4037.50162</v>
      </c>
      <c r="O37" s="37">
        <f>Q29+Q31+Q32</f>
        <v>164588.79399999999</v>
      </c>
      <c r="P37" s="42">
        <f>'[70]MO 644-12 23-24'!$B$74</f>
        <v>2.8400000000000002E-2</v>
      </c>
      <c r="Q37" s="37">
        <f>O37*P37</f>
        <v>4674.3217495999997</v>
      </c>
      <c r="S37" s="37">
        <f>U29+U31+U32</f>
        <v>170762.038</v>
      </c>
      <c r="T37" s="42">
        <f>'[70]MO 644-12 23-24'!$B$74</f>
        <v>2.8400000000000002E-2</v>
      </c>
      <c r="U37" s="37">
        <f>S37*T37</f>
        <v>4849.6418792000004</v>
      </c>
      <c r="W37" s="37">
        <f>Y29+Y31+Y32</f>
        <v>175391.97099999999</v>
      </c>
      <c r="X37" s="42">
        <f>'[70]MO 644-12 23-24'!$B$74</f>
        <v>2.8400000000000002E-2</v>
      </c>
      <c r="Y37" s="37">
        <f>W37*X37</f>
        <v>4981.1319764</v>
      </c>
      <c r="AA37" s="37">
        <f>AC29+AC31+AC32</f>
        <v>202526.83699999997</v>
      </c>
      <c r="AB37" s="42">
        <f>'[70]MO 644-12 23-24'!$B$74</f>
        <v>2.8400000000000002E-2</v>
      </c>
      <c r="AC37" s="37">
        <f>AA37*AB37</f>
        <v>5751.7621707999997</v>
      </c>
      <c r="AE37" s="37">
        <f>AG29+AG31+AG32</f>
        <v>216787.03063999998</v>
      </c>
      <c r="AF37" s="42">
        <f>'[70]MO 644-12 23-24'!$B$74</f>
        <v>2.8400000000000002E-2</v>
      </c>
      <c r="AG37" s="37">
        <f>AE37*AF37</f>
        <v>6156.7516701759996</v>
      </c>
      <c r="AI37" s="37">
        <f>AK29+AK31+AK32</f>
        <v>227590.20763999998</v>
      </c>
      <c r="AJ37" s="42">
        <f>'[70]MO 644-12 23-24'!$B$74</f>
        <v>2.8400000000000002E-2</v>
      </c>
      <c r="AK37" s="37">
        <f>AI37*AJ37</f>
        <v>6463.5618969759998</v>
      </c>
      <c r="AM37" s="37">
        <f>AO29+AO31+AO32</f>
        <v>293114.84908000001</v>
      </c>
      <c r="AN37" s="42">
        <f>'[70]MO 644-12 23-24'!$B$74</f>
        <v>2.8400000000000002E-2</v>
      </c>
      <c r="AO37" s="37">
        <f>AM37*AN37</f>
        <v>8324.4617138720005</v>
      </c>
      <c r="AQ37" s="37">
        <f>AS29+AS31+AS32</f>
        <v>325647.84496000002</v>
      </c>
      <c r="AR37" s="42">
        <f>'[70]MO 644-12 23-24'!$B$74</f>
        <v>2.8400000000000002E-2</v>
      </c>
      <c r="AS37" s="37">
        <f>AQ37*AR37</f>
        <v>9248.3987968640013</v>
      </c>
      <c r="AU37" s="37">
        <f>AW29+AW31+AW32</f>
        <v>331821.08896000002</v>
      </c>
      <c r="AV37" s="42">
        <f>'[70]MO 644-12 23-24'!$B$74</f>
        <v>2.8400000000000002E-2</v>
      </c>
      <c r="AW37" s="37">
        <f>AU37*AV37</f>
        <v>9423.7189264640019</v>
      </c>
      <c r="AY37" s="37">
        <f>BA29+BA31+BA32</f>
        <v>510040.06407999998</v>
      </c>
      <c r="AZ37" s="42">
        <f>'[70]MO 644-12 23-24'!$B$74</f>
        <v>2.8400000000000002E-2</v>
      </c>
      <c r="BA37" s="37">
        <f>AY37*AZ37</f>
        <v>14485.137819871999</v>
      </c>
      <c r="BC37" s="37">
        <f>BE29+BE31+BE32</f>
        <v>491088.20499999996</v>
      </c>
      <c r="BD37" s="42">
        <f>'[70]MO 644-12 23-24'!$B$74</f>
        <v>2.8400000000000002E-2</v>
      </c>
      <c r="BE37" s="37">
        <f>BC37*BD37</f>
        <v>13946.905021999999</v>
      </c>
    </row>
    <row r="38" spans="1:57" x14ac:dyDescent="0.35">
      <c r="A38" s="288"/>
      <c r="B38" s="29" t="s">
        <v>86</v>
      </c>
      <c r="C38" s="30"/>
      <c r="D38" s="30"/>
      <c r="E38" s="44">
        <f>SUM(E35:E37)</f>
        <v>184156.44159938343</v>
      </c>
      <c r="G38" s="30"/>
      <c r="H38" s="30"/>
      <c r="I38" s="44">
        <f>SUM(I35:I37)</f>
        <v>4085.8040570399994</v>
      </c>
      <c r="K38" s="30"/>
      <c r="L38" s="30"/>
      <c r="M38" s="44">
        <f>SUM(M35:M37)</f>
        <v>208647.01530302479</v>
      </c>
      <c r="O38" s="30"/>
      <c r="P38" s="30"/>
      <c r="Q38" s="44">
        <f>SUM(Q35:Q37)</f>
        <v>240671.05967492543</v>
      </c>
      <c r="R38" s="172">
        <f>+Q38/E38</f>
        <v>1.3068837428911921</v>
      </c>
      <c r="S38" s="30"/>
      <c r="T38" s="30"/>
      <c r="U38" s="44">
        <f>SUM(U35:U37)</f>
        <v>250147.62882968099</v>
      </c>
      <c r="W38" s="30"/>
      <c r="X38" s="30"/>
      <c r="Y38" s="44">
        <f>SUM(Y35:Y37)</f>
        <v>257255.05569574764</v>
      </c>
      <c r="AA38" s="30"/>
      <c r="AB38" s="30"/>
      <c r="AC38" s="44">
        <f>SUM(AC35:AC37)</f>
        <v>296272.13216674066</v>
      </c>
      <c r="AE38" s="30"/>
      <c r="AF38" s="30"/>
      <c r="AG38" s="44">
        <f>SUM(AG35:AG37)</f>
        <v>318163.00691422593</v>
      </c>
      <c r="AI38" s="30"/>
      <c r="AJ38" s="30"/>
      <c r="AK38" s="44">
        <f>SUM(AK35:AK37)</f>
        <v>334747.00293504813</v>
      </c>
      <c r="AM38" s="30"/>
      <c r="AN38" s="30"/>
      <c r="AO38" s="44">
        <f>SUM(AO35:AO37)</f>
        <v>430001.05699461506</v>
      </c>
      <c r="AQ38" s="30"/>
      <c r="AR38" s="30"/>
      <c r="AS38" s="44">
        <f>SUM(AS35:AS37)</f>
        <v>479942.57644017687</v>
      </c>
      <c r="AU38" s="30"/>
      <c r="AV38" s="30"/>
      <c r="AW38" s="44">
        <f>SUM(AW35:AW37)</f>
        <v>489419.14559493237</v>
      </c>
      <c r="AY38" s="30"/>
      <c r="AZ38" s="30"/>
      <c r="BA38" s="44">
        <f>SUM(BA35:BA37)</f>
        <v>745795.98791762628</v>
      </c>
      <c r="BB38" s="8">
        <f>+BA38/E38-1</f>
        <v>3.0497958227279476</v>
      </c>
      <c r="BC38" s="30"/>
      <c r="BD38" s="30"/>
      <c r="BE38" s="44">
        <f>SUM(BE35:BE37)</f>
        <v>716702.92061252671</v>
      </c>
    </row>
    <row r="39" spans="1:57" x14ac:dyDescent="0.35">
      <c r="C39" s="237"/>
      <c r="D39" s="237"/>
      <c r="G39" s="237"/>
      <c r="H39" s="237"/>
      <c r="K39" s="237"/>
      <c r="L39" s="237"/>
      <c r="O39" s="237"/>
      <c r="P39" s="237"/>
      <c r="S39" s="237"/>
      <c r="T39" s="237"/>
      <c r="W39" s="237"/>
      <c r="X39" s="237"/>
      <c r="AA39" s="237"/>
      <c r="AB39" s="237"/>
      <c r="AE39" s="237"/>
      <c r="AF39" s="237"/>
      <c r="AI39" s="237"/>
      <c r="AJ39" s="237"/>
      <c r="AM39" s="237"/>
      <c r="AN39" s="237"/>
      <c r="AQ39" s="237"/>
      <c r="AR39" s="237"/>
      <c r="AU39" s="237"/>
      <c r="AV39" s="237"/>
      <c r="AY39" s="237"/>
      <c r="AZ39" s="237"/>
      <c r="BC39" s="242"/>
      <c r="BD39" s="242"/>
    </row>
    <row r="40" spans="1:57" x14ac:dyDescent="0.35">
      <c r="A40" s="45" t="s">
        <v>87</v>
      </c>
      <c r="B40" s="46"/>
      <c r="C40" s="47"/>
      <c r="D40" s="47"/>
      <c r="E40" s="48">
        <f>E25+E33+E38</f>
        <v>753231.61092082341</v>
      </c>
      <c r="G40" s="47"/>
      <c r="H40" s="47"/>
      <c r="I40" s="48">
        <f>I25+I33+I38</f>
        <v>628609.24200383853</v>
      </c>
      <c r="K40" s="47"/>
      <c r="L40" s="47"/>
      <c r="M40" s="48">
        <f>M25+M33+M38</f>
        <v>903740.97695482476</v>
      </c>
      <c r="O40" s="47"/>
      <c r="P40" s="47"/>
      <c r="Q40" s="48">
        <f>Q25+Q33+Q38</f>
        <v>1002422.5382588694</v>
      </c>
      <c r="R40" s="172"/>
      <c r="S40" s="47"/>
      <c r="T40" s="47"/>
      <c r="U40" s="48">
        <f>U25+U33+U38</f>
        <v>1062306.6243457692</v>
      </c>
      <c r="W40" s="47"/>
      <c r="X40" s="47"/>
      <c r="Y40" s="48">
        <f>Y25+Y33+Y38</f>
        <v>1107219.6889109437</v>
      </c>
      <c r="AA40" s="47"/>
      <c r="AB40" s="47"/>
      <c r="AC40" s="48">
        <f>AC25+AC33+AC38</f>
        <v>1239723.0407801527</v>
      </c>
      <c r="AE40" s="47"/>
      <c r="AF40" s="47"/>
      <c r="AG40" s="48">
        <f>AG25+AG33+AG38</f>
        <v>1378055.2796408907</v>
      </c>
      <c r="AI40" s="47"/>
      <c r="AJ40" s="47"/>
      <c r="AK40" s="48">
        <f>AK25+AK33+AK38</f>
        <v>1482852.4302929649</v>
      </c>
      <c r="AM40" s="47"/>
      <c r="AN40" s="47"/>
      <c r="AO40" s="48">
        <f>AO25+AO33+AO38</f>
        <v>1854186.2649495369</v>
      </c>
      <c r="AQ40" s="47"/>
      <c r="AR40" s="47"/>
      <c r="AS40" s="48">
        <f>AS25+AS33+AS38</f>
        <v>2169775.3986274977</v>
      </c>
      <c r="AU40" s="47"/>
      <c r="AV40" s="47"/>
      <c r="AW40" s="48">
        <f>AW25+AW33+AW38</f>
        <v>2229659.4847143972</v>
      </c>
      <c r="AY40" s="47"/>
      <c r="AZ40" s="47"/>
      <c r="BA40" s="48">
        <f>BA25+BA33+BA38</f>
        <v>3105713.3460198883</v>
      </c>
      <c r="BB40" s="8">
        <f>+BA40/E40-1</f>
        <v>3.1231850880808931</v>
      </c>
      <c r="BC40" s="47"/>
      <c r="BD40" s="47"/>
      <c r="BE40" s="48">
        <f>BE25+BE33+BE38</f>
        <v>2921869.2017331067</v>
      </c>
    </row>
    <row r="42" spans="1:57" x14ac:dyDescent="0.35">
      <c r="C42" s="49"/>
      <c r="I42" s="49">
        <f>I40/E40-1</f>
        <v>-0.16545026404910756</v>
      </c>
      <c r="M42" s="49">
        <f>M40/I40-1</f>
        <v>0.43768324829895855</v>
      </c>
      <c r="Q42" s="49">
        <f>Q40/M40-1</f>
        <v>0.10919230600404384</v>
      </c>
      <c r="U42" s="49">
        <f>U40/Q40-1</f>
        <v>5.9739365189168447E-2</v>
      </c>
      <c r="Y42" s="49">
        <f>Y40/U40-1</f>
        <v>4.2278814360999117E-2</v>
      </c>
      <c r="AC42" s="49">
        <f>AC40/Y40-1</f>
        <v>0.11967214202949972</v>
      </c>
      <c r="AG42" s="49">
        <f>AG40/AC40-1</f>
        <v>0.11158317971866216</v>
      </c>
      <c r="AK42" s="49">
        <f>AK40/AG40-1</f>
        <v>7.6047131200269069E-2</v>
      </c>
      <c r="AO42" s="49">
        <f>AO40/AK40-1</f>
        <v>0.25041860340965161</v>
      </c>
      <c r="AS42" s="49">
        <f>AS40/AO40-1</f>
        <v>0.17020357643871864</v>
      </c>
      <c r="AW42" s="49">
        <f>AW40/AS40-1</f>
        <v>2.7599209634683541E-2</v>
      </c>
      <c r="BA42" s="49">
        <f>BA40/AW40-1</f>
        <v>0.39290926139679438</v>
      </c>
      <c r="BE42" s="49">
        <f>BE40/BA40-1</f>
        <v>-5.9195464553219668E-2</v>
      </c>
    </row>
    <row r="44" spans="1:57" x14ac:dyDescent="0.35">
      <c r="C44" s="50"/>
      <c r="I44" s="50">
        <f>I40/$E$40-1</f>
        <v>-0.16545026404910756</v>
      </c>
      <c r="M44" s="50">
        <f>M40/$E$40-1</f>
        <v>0.19981817524891721</v>
      </c>
      <c r="Q44" s="50">
        <f>Q40/$E$40-1</f>
        <v>0.33082908858991034</v>
      </c>
      <c r="U44" s="50">
        <f>U40/$E$40-1</f>
        <v>0.41033197351755124</v>
      </c>
      <c r="Y44" s="50">
        <f>Y40/$E$40-1</f>
        <v>0.46995913721328142</v>
      </c>
      <c r="AC44" s="50">
        <f>AC40/$E$40-1</f>
        <v>0.64587229585943007</v>
      </c>
      <c r="AG44" s="50">
        <f>AG40/$E$40-1</f>
        <v>0.82952396004227991</v>
      </c>
      <c r="AK44" s="50">
        <f>AK40/$E$40-1</f>
        <v>0.96865400866565099</v>
      </c>
      <c r="AO44" s="50">
        <f>AO40/$E$40-1</f>
        <v>1.4616415961125155</v>
      </c>
      <c r="AS44" s="50">
        <f>AS40/$E$40-1</f>
        <v>1.8806217996811814</v>
      </c>
      <c r="AW44" s="50">
        <f>AW40/$E$40-1</f>
        <v>1.9601246846088221</v>
      </c>
      <c r="BA44" s="50">
        <f>BA40/$E$40-1</f>
        <v>3.1231850880808931</v>
      </c>
      <c r="BE44" s="50">
        <f>BE40/$E$40-1</f>
        <v>2.8791112313530367</v>
      </c>
    </row>
    <row r="48" spans="1:57" x14ac:dyDescent="0.35">
      <c r="B48" s="291" t="s">
        <v>88</v>
      </c>
      <c r="C48" s="292"/>
      <c r="E48" s="291" t="s">
        <v>89</v>
      </c>
      <c r="F48" s="292"/>
    </row>
    <row r="49" spans="1:6" x14ac:dyDescent="0.35">
      <c r="E49" s="180"/>
      <c r="F49" s="180"/>
    </row>
    <row r="50" spans="1:6" x14ac:dyDescent="0.35">
      <c r="C50" s="236" t="s">
        <v>90</v>
      </c>
      <c r="F50" s="236" t="s">
        <v>90</v>
      </c>
    </row>
    <row r="51" spans="1:6" x14ac:dyDescent="0.35">
      <c r="C51" s="181">
        <f>C58+C54</f>
        <v>0.2707</v>
      </c>
      <c r="F51" s="181">
        <f>F58+F54</f>
        <v>9.0400000000000008E-2</v>
      </c>
    </row>
    <row r="52" spans="1:6" x14ac:dyDescent="0.35">
      <c r="E52" s="182"/>
      <c r="F52" s="182"/>
    </row>
    <row r="53" spans="1:6" ht="15.5" x14ac:dyDescent="0.35">
      <c r="A53" s="183"/>
      <c r="B53" s="284" t="s">
        <v>91</v>
      </c>
      <c r="C53" s="285"/>
      <c r="D53" s="184"/>
      <c r="E53" s="284" t="s">
        <v>91</v>
      </c>
      <c r="F53" s="285"/>
    </row>
    <row r="54" spans="1:6" ht="15.5" x14ac:dyDescent="0.35">
      <c r="A54" s="185" t="s">
        <v>92</v>
      </c>
      <c r="B54" s="186"/>
      <c r="C54" s="187">
        <f>SUM(B55:B56)-B57</f>
        <v>0.20199999999999999</v>
      </c>
      <c r="D54" s="188"/>
      <c r="E54" s="186"/>
      <c r="F54" s="187">
        <f>SUM(E55:E56)-E57</f>
        <v>2.1999999999999999E-2</v>
      </c>
    </row>
    <row r="55" spans="1:6" ht="15.5" x14ac:dyDescent="0.35">
      <c r="A55" s="189" t="s">
        <v>93</v>
      </c>
      <c r="B55" s="190">
        <v>0.18</v>
      </c>
      <c r="C55" s="191"/>
      <c r="D55" s="192"/>
      <c r="E55" s="190"/>
      <c r="F55" s="191"/>
    </row>
    <row r="56" spans="1:6" ht="15.5" x14ac:dyDescent="0.35">
      <c r="A56" s="193" t="s">
        <v>94</v>
      </c>
      <c r="B56" s="194">
        <v>0.06</v>
      </c>
      <c r="C56" s="195"/>
      <c r="D56" s="192"/>
      <c r="E56" s="194">
        <v>0.06</v>
      </c>
      <c r="F56" s="195"/>
    </row>
    <row r="57" spans="1:6" ht="15.5" x14ac:dyDescent="0.35">
      <c r="A57" s="196" t="s">
        <v>95</v>
      </c>
      <c r="B57" s="194">
        <v>3.7999999999999999E-2</v>
      </c>
      <c r="C57" s="195"/>
      <c r="D57" s="192"/>
      <c r="E57" s="194">
        <v>3.7999999999999999E-2</v>
      </c>
      <c r="F57" s="195"/>
    </row>
    <row r="58" spans="1:6" ht="15.5" x14ac:dyDescent="0.35">
      <c r="A58" s="197" t="s">
        <v>96</v>
      </c>
      <c r="B58" s="198"/>
      <c r="C58" s="199">
        <f>SUM(B59:B64)</f>
        <v>6.8700000000000011E-2</v>
      </c>
      <c r="D58" s="184"/>
      <c r="E58" s="198"/>
      <c r="F58" s="199">
        <f>SUM(E59:E64)</f>
        <v>6.8400000000000002E-2</v>
      </c>
    </row>
    <row r="59" spans="1:6" ht="15.5" x14ac:dyDescent="0.35">
      <c r="A59" s="189" t="s">
        <v>97</v>
      </c>
      <c r="B59" s="190">
        <v>2.8400000000000002E-2</v>
      </c>
      <c r="C59" s="191"/>
      <c r="D59" s="200"/>
      <c r="E59" s="190">
        <v>2.8400000000000002E-2</v>
      </c>
      <c r="F59" s="191"/>
    </row>
    <row r="60" spans="1:6" ht="15.5" x14ac:dyDescent="0.35">
      <c r="A60" s="193" t="s">
        <v>98</v>
      </c>
      <c r="B60" s="194">
        <v>2.9999999999999997E-4</v>
      </c>
      <c r="C60" s="195"/>
      <c r="D60" s="200"/>
      <c r="E60" s="194"/>
      <c r="F60" s="195"/>
    </row>
    <row r="61" spans="1:6" ht="15.5" x14ac:dyDescent="0.35">
      <c r="A61" s="193" t="s">
        <v>99</v>
      </c>
      <c r="B61" s="194">
        <v>0.02</v>
      </c>
      <c r="C61" s="195"/>
      <c r="D61" s="200"/>
      <c r="E61" s="194">
        <v>0.02</v>
      </c>
      <c r="F61" s="195"/>
    </row>
    <row r="62" spans="1:6" ht="15.5" x14ac:dyDescent="0.35">
      <c r="A62" s="193" t="s">
        <v>100</v>
      </c>
      <c r="B62" s="194">
        <v>0.02</v>
      </c>
      <c r="C62" s="195"/>
      <c r="D62" s="200"/>
      <c r="E62" s="194">
        <v>0.02</v>
      </c>
      <c r="F62" s="195"/>
    </row>
    <row r="63" spans="1:6" ht="15.5" x14ac:dyDescent="0.35">
      <c r="A63" s="193" t="s">
        <v>101</v>
      </c>
      <c r="B63" s="194"/>
      <c r="C63" s="195"/>
      <c r="D63" s="200"/>
      <c r="E63" s="194"/>
      <c r="F63" s="195"/>
    </row>
    <row r="64" spans="1:6" ht="15.5" x14ac:dyDescent="0.35">
      <c r="A64" s="193" t="s">
        <v>102</v>
      </c>
      <c r="B64" s="194">
        <v>0</v>
      </c>
      <c r="C64" s="195"/>
      <c r="D64" s="200"/>
      <c r="E64" s="194">
        <v>0</v>
      </c>
      <c r="F64" s="195"/>
    </row>
    <row r="65" spans="1:6" ht="15.5" x14ac:dyDescent="0.35">
      <c r="A65" s="197" t="s">
        <v>103</v>
      </c>
      <c r="B65" s="198"/>
      <c r="C65" s="199">
        <f>SUM(B66:B71)</f>
        <v>0.13685372923600003</v>
      </c>
      <c r="D65" s="188"/>
      <c r="E65" s="198"/>
      <c r="F65" s="199">
        <f>SUM(E66:E71)</f>
        <v>0.11743551299200002</v>
      </c>
    </row>
    <row r="66" spans="1:6" ht="15.5" x14ac:dyDescent="0.35">
      <c r="A66" s="189" t="s">
        <v>104</v>
      </c>
      <c r="B66" s="190">
        <v>8.3299999999999999E-2</v>
      </c>
      <c r="C66" s="191"/>
      <c r="D66" s="200"/>
      <c r="E66" s="190">
        <v>8.3299999999999999E-2</v>
      </c>
      <c r="F66" s="191"/>
    </row>
    <row r="67" spans="1:6" ht="15.5" x14ac:dyDescent="0.35">
      <c r="A67" s="193" t="s">
        <v>105</v>
      </c>
      <c r="B67" s="190">
        <v>1.5599999999999999E-2</v>
      </c>
      <c r="C67" s="195"/>
      <c r="D67" s="200"/>
      <c r="E67" s="190">
        <v>1.5599999999999999E-2</v>
      </c>
      <c r="F67" s="195"/>
    </row>
    <row r="68" spans="1:6" ht="15.5" x14ac:dyDescent="0.35">
      <c r="A68" s="193" t="s">
        <v>106</v>
      </c>
      <c r="B68" s="190">
        <f>B67*B66</f>
        <v>1.29948E-3</v>
      </c>
      <c r="C68" s="195"/>
      <c r="D68" s="200"/>
      <c r="E68" s="190">
        <f>E67*E66</f>
        <v>1.29948E-3</v>
      </c>
      <c r="F68" s="195"/>
    </row>
    <row r="69" spans="1:6" ht="15.5" x14ac:dyDescent="0.35">
      <c r="A69" s="193" t="s">
        <v>107</v>
      </c>
      <c r="B69" s="190">
        <v>0</v>
      </c>
      <c r="C69" s="195"/>
      <c r="D69" s="200"/>
      <c r="E69" s="190">
        <v>0</v>
      </c>
      <c r="F69" s="195"/>
    </row>
    <row r="70" spans="1:6" ht="15.5" x14ac:dyDescent="0.35">
      <c r="A70" s="201" t="s">
        <v>108</v>
      </c>
      <c r="B70" s="190">
        <v>7.4999999999999997E-3</v>
      </c>
      <c r="C70" s="195"/>
      <c r="D70" s="200"/>
      <c r="E70" s="190">
        <v>7.4999999999999997E-3</v>
      </c>
      <c r="F70" s="195"/>
    </row>
    <row r="71" spans="1:6" ht="15.5" x14ac:dyDescent="0.35">
      <c r="A71" s="193" t="s">
        <v>109</v>
      </c>
      <c r="B71" s="202">
        <f>SUM(B66:B70)*$C$51</f>
        <v>2.9154249236000004E-2</v>
      </c>
      <c r="C71" s="195"/>
      <c r="D71" s="200"/>
      <c r="E71" s="202">
        <f>SUM(E66:E70)*$F$51</f>
        <v>9.7360329920000016E-3</v>
      </c>
      <c r="F71" s="195"/>
    </row>
    <row r="72" spans="1:6" ht="15.5" x14ac:dyDescent="0.35">
      <c r="A72" s="197" t="s">
        <v>110</v>
      </c>
      <c r="B72" s="198"/>
      <c r="C72" s="199">
        <f>SUM(C54:C71)</f>
        <v>0.40755372923600003</v>
      </c>
      <c r="D72" s="188"/>
      <c r="E72" s="198"/>
      <c r="F72" s="199">
        <f>SUM(F54:F71)</f>
        <v>0.20783551299200004</v>
      </c>
    </row>
    <row r="74" spans="1:6" ht="15.5" x14ac:dyDescent="0.35">
      <c r="A74" s="203" t="s">
        <v>111</v>
      </c>
      <c r="B74" s="204">
        <v>3.0599999999999999E-2</v>
      </c>
      <c r="F74" s="204">
        <v>3.0599999999999999E-2</v>
      </c>
    </row>
  </sheetData>
  <mergeCells count="7">
    <mergeCell ref="B53:C53"/>
    <mergeCell ref="E53:F53"/>
    <mergeCell ref="A8:A25"/>
    <mergeCell ref="A29:A33"/>
    <mergeCell ref="A35:A38"/>
    <mergeCell ref="B48:C48"/>
    <mergeCell ref="E48:F48"/>
  </mergeCells>
  <dataValidations count="1">
    <dataValidation allowBlank="1" showErrorMessage="1" sqref="B55:F72" xr:uid="{E39DF52B-F5FB-4C70-93ED-A297226B5ADE}"/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3"/>
  <sheetViews>
    <sheetView topLeftCell="A10" workbookViewId="0">
      <selection activeCell="E19" sqref="E19"/>
    </sheetView>
  </sheetViews>
  <sheetFormatPr baseColWidth="10" defaultColWidth="11.453125" defaultRowHeight="14.5" x14ac:dyDescent="0.35"/>
  <sheetData>
    <row r="1" spans="1:6" x14ac:dyDescent="0.35">
      <c r="A1" s="293" t="s">
        <v>112</v>
      </c>
      <c r="B1" s="293"/>
      <c r="C1" s="294" t="s">
        <v>113</v>
      </c>
      <c r="D1" s="294"/>
      <c r="E1" s="294"/>
    </row>
    <row r="2" spans="1:6" x14ac:dyDescent="0.35">
      <c r="A2" s="293"/>
      <c r="B2" s="293"/>
      <c r="C2" s="295" t="s">
        <v>114</v>
      </c>
      <c r="D2" s="296"/>
      <c r="E2" s="297"/>
    </row>
    <row r="3" spans="1:6" x14ac:dyDescent="0.35">
      <c r="A3" s="1" t="s">
        <v>115</v>
      </c>
      <c r="B3" s="1" t="s">
        <v>116</v>
      </c>
      <c r="C3" s="1" t="s">
        <v>117</v>
      </c>
      <c r="D3" s="1" t="s">
        <v>22</v>
      </c>
      <c r="E3" s="1" t="s">
        <v>118</v>
      </c>
    </row>
    <row r="4" spans="1:6" x14ac:dyDescent="0.35">
      <c r="A4" s="51">
        <v>44927</v>
      </c>
      <c r="B4" s="51">
        <v>44957</v>
      </c>
      <c r="C4">
        <v>100</v>
      </c>
      <c r="D4">
        <v>100</v>
      </c>
      <c r="E4">
        <v>1</v>
      </c>
    </row>
    <row r="5" spans="1:6" x14ac:dyDescent="0.35">
      <c r="A5" s="51">
        <v>44958</v>
      </c>
      <c r="B5" s="51">
        <v>44985</v>
      </c>
      <c r="C5">
        <f>C4</f>
        <v>100</v>
      </c>
      <c r="D5">
        <f t="shared" ref="D5:D10" si="0">C5/$C$4*100</f>
        <v>100</v>
      </c>
      <c r="E5">
        <f t="shared" ref="E5:E10" si="1">C5/$C$4</f>
        <v>1</v>
      </c>
    </row>
    <row r="6" spans="1:6" x14ac:dyDescent="0.35">
      <c r="A6" s="51">
        <v>44986</v>
      </c>
      <c r="B6" s="51">
        <v>45016</v>
      </c>
      <c r="C6">
        <f>C5*(1+10.28%)</f>
        <v>110.28</v>
      </c>
      <c r="D6">
        <f t="shared" si="0"/>
        <v>110.28</v>
      </c>
      <c r="E6" s="43">
        <f t="shared" si="1"/>
        <v>1.1028</v>
      </c>
      <c r="F6" t="s">
        <v>119</v>
      </c>
    </row>
    <row r="7" spans="1:6" x14ac:dyDescent="0.35">
      <c r="A7" s="51">
        <v>45017</v>
      </c>
      <c r="B7" s="51">
        <v>45046</v>
      </c>
      <c r="C7" s="43">
        <f>C6*(1+2.55%)</f>
        <v>113.09214000000001</v>
      </c>
      <c r="D7" s="43">
        <f t="shared" si="0"/>
        <v>113.09214</v>
      </c>
      <c r="E7" s="43">
        <f t="shared" si="1"/>
        <v>1.1309214000000001</v>
      </c>
    </row>
    <row r="8" spans="1:6" x14ac:dyDescent="0.35">
      <c r="A8" s="51">
        <v>45047</v>
      </c>
      <c r="B8" s="51">
        <v>45077</v>
      </c>
      <c r="C8" s="43">
        <f>C7*(1+8.73%)</f>
        <v>122.96508382200001</v>
      </c>
      <c r="D8" s="43">
        <f t="shared" si="0"/>
        <v>122.96508382200003</v>
      </c>
      <c r="E8" s="43">
        <f t="shared" si="1"/>
        <v>1.2296508382200002</v>
      </c>
    </row>
    <row r="9" spans="1:6" x14ac:dyDescent="0.35">
      <c r="A9" s="51">
        <v>45078</v>
      </c>
      <c r="B9" s="51">
        <v>45107</v>
      </c>
      <c r="C9" s="43">
        <f>C8*(1+10.22%)</f>
        <v>135.53211538860842</v>
      </c>
      <c r="D9" s="43">
        <f t="shared" si="0"/>
        <v>135.53211538860842</v>
      </c>
      <c r="E9" s="43">
        <f t="shared" si="1"/>
        <v>1.3553211538860841</v>
      </c>
    </row>
    <row r="10" spans="1:6" x14ac:dyDescent="0.35">
      <c r="A10" s="51">
        <v>45108</v>
      </c>
      <c r="B10" s="51">
        <v>45138</v>
      </c>
      <c r="C10" s="43">
        <f>C9*(1+10.92%)</f>
        <v>150.33222238904446</v>
      </c>
      <c r="D10" s="43">
        <f t="shared" si="0"/>
        <v>150.33222238904446</v>
      </c>
      <c r="E10" s="43">
        <f t="shared" si="1"/>
        <v>1.5033222238904447</v>
      </c>
    </row>
    <row r="11" spans="1:6" x14ac:dyDescent="0.35">
      <c r="A11" s="51">
        <v>45139</v>
      </c>
      <c r="B11" s="51">
        <v>45169</v>
      </c>
      <c r="C11" s="43">
        <f>C10*(1+5.97%)</f>
        <v>159.30705606567042</v>
      </c>
      <c r="D11" s="43">
        <f t="shared" ref="D11" si="2">C11/$C$4*100</f>
        <v>159.30705606567042</v>
      </c>
      <c r="E11" s="43">
        <f t="shared" ref="E11" si="3">C11/$C$4</f>
        <v>1.5930705606567042</v>
      </c>
    </row>
    <row r="12" spans="1:6" x14ac:dyDescent="0.35">
      <c r="A12" s="51">
        <v>45170</v>
      </c>
      <c r="B12" s="51">
        <v>45199</v>
      </c>
      <c r="C12" s="43">
        <f>C11*(1+4.3%)</f>
        <v>166.15725947649423</v>
      </c>
      <c r="D12" s="43">
        <f t="shared" ref="D12:D13" si="4">C12/$C$4*100</f>
        <v>166.15725947649423</v>
      </c>
      <c r="E12" s="43">
        <f t="shared" ref="E12:E13" si="5">C12/$C$4</f>
        <v>1.6615725947649422</v>
      </c>
    </row>
    <row r="13" spans="1:6" x14ac:dyDescent="0.35">
      <c r="A13" s="51">
        <v>45200</v>
      </c>
      <c r="B13" s="51">
        <v>45230</v>
      </c>
      <c r="C13" s="43">
        <f>C12*(1+11.8%)</f>
        <v>185.76381609472057</v>
      </c>
      <c r="D13" s="43">
        <f t="shared" si="4"/>
        <v>185.76381609472057</v>
      </c>
      <c r="E13" s="43">
        <f t="shared" si="5"/>
        <v>1.8576381609472057</v>
      </c>
    </row>
    <row r="14" spans="1:6" x14ac:dyDescent="0.35">
      <c r="A14" s="51">
        <v>45231</v>
      </c>
      <c r="B14" s="51">
        <v>45260</v>
      </c>
      <c r="C14" s="43">
        <f>C13*(1+11.37%)</f>
        <v>206.88516198469028</v>
      </c>
      <c r="D14" s="43">
        <f t="shared" ref="D14" si="6">C14/$C$4*100</f>
        <v>206.88516198469026</v>
      </c>
      <c r="E14" s="43">
        <f t="shared" ref="E14" si="7">C14/$C$4</f>
        <v>2.0688516198469027</v>
      </c>
    </row>
    <row r="15" spans="1:6" x14ac:dyDescent="0.35">
      <c r="A15" s="51">
        <v>45261</v>
      </c>
      <c r="B15" s="51">
        <v>45291</v>
      </c>
      <c r="C15" s="43">
        <f>C14*(1+7.73%)</f>
        <v>222.87738500610683</v>
      </c>
      <c r="D15" s="43">
        <f t="shared" ref="D15" si="8">C15/$C$4*100</f>
        <v>222.87738500610686</v>
      </c>
      <c r="E15" s="43">
        <f t="shared" ref="E15" si="9">C15/$C$4</f>
        <v>2.2287738500610685</v>
      </c>
    </row>
    <row r="16" spans="1:6" x14ac:dyDescent="0.35">
      <c r="A16" s="51">
        <v>45292</v>
      </c>
      <c r="B16" s="51">
        <v>45322</v>
      </c>
      <c r="C16" s="43">
        <f>C15*(1+25.04%)</f>
        <v>278.685882211636</v>
      </c>
      <c r="D16" s="43">
        <f>C16/$C$4*100</f>
        <v>278.685882211636</v>
      </c>
      <c r="E16" s="43">
        <f t="shared" ref="E16" si="10">C16/$C$4</f>
        <v>2.7868588221163599</v>
      </c>
    </row>
    <row r="17" spans="1:5" x14ac:dyDescent="0.35">
      <c r="A17" s="51">
        <v>45323</v>
      </c>
      <c r="B17" s="51">
        <v>45351</v>
      </c>
      <c r="C17" s="43">
        <f>C16*(1+17.2%)</f>
        <v>326.61985395203737</v>
      </c>
      <c r="D17" s="43">
        <f>C17/$C$4*100</f>
        <v>326.61985395203737</v>
      </c>
      <c r="E17" s="43">
        <f t="shared" ref="E17" si="11">C17/$C$4</f>
        <v>3.2661985395203739</v>
      </c>
    </row>
    <row r="18" spans="1:5" x14ac:dyDescent="0.35">
      <c r="A18" s="51">
        <v>45352</v>
      </c>
      <c r="B18" s="51">
        <v>45382</v>
      </c>
      <c r="C18" s="43">
        <f>C17*(1+2.76%)</f>
        <v>335.63456192111363</v>
      </c>
      <c r="D18" s="43">
        <f>C18/$C$4*100</f>
        <v>335.63456192111363</v>
      </c>
      <c r="E18" s="43">
        <f t="shared" ref="E18" si="12">C18/$C$4</f>
        <v>3.3563456192111363</v>
      </c>
    </row>
    <row r="19" spans="1:5" x14ac:dyDescent="0.35">
      <c r="A19" s="51">
        <v>45383</v>
      </c>
      <c r="B19" s="51">
        <v>45412</v>
      </c>
      <c r="C19" s="43">
        <f>C18*(1+39.29%)</f>
        <v>467.50538129991918</v>
      </c>
      <c r="D19" s="43">
        <f>C19/$C$4*100</f>
        <v>467.50538129991918</v>
      </c>
      <c r="E19" s="43">
        <f t="shared" ref="E19" si="13">C19/$C$4</f>
        <v>4.6750538129991916</v>
      </c>
    </row>
    <row r="20" spans="1:5" x14ac:dyDescent="0.35">
      <c r="A20" s="51">
        <v>45413</v>
      </c>
      <c r="B20" s="51">
        <v>45443</v>
      </c>
      <c r="C20" s="43">
        <f>C19*(1-5%)</f>
        <v>444.13011223492322</v>
      </c>
      <c r="D20" s="43">
        <f>C20/$C$4*100</f>
        <v>444.13011223492322</v>
      </c>
      <c r="E20" s="43">
        <f t="shared" ref="E20" si="14">C20/$C$4</f>
        <v>4.4413011223492322</v>
      </c>
    </row>
    <row r="22" spans="1:5" x14ac:dyDescent="0.35">
      <c r="D22" s="49"/>
    </row>
    <row r="23" spans="1:5" x14ac:dyDescent="0.35">
      <c r="D23" s="49"/>
      <c r="E23" s="49"/>
    </row>
  </sheetData>
  <mergeCells count="3">
    <mergeCell ref="A1:B2"/>
    <mergeCell ref="C1:E1"/>
    <mergeCell ref="C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9"/>
  <sheetViews>
    <sheetView topLeftCell="A8" workbookViewId="0">
      <selection activeCell="T6" sqref="T6:V6"/>
    </sheetView>
  </sheetViews>
  <sheetFormatPr baseColWidth="10" defaultColWidth="11.453125" defaultRowHeight="14.5" x14ac:dyDescent="0.35"/>
  <cols>
    <col min="1" max="1" width="11" customWidth="1"/>
    <col min="2" max="2" width="10.81640625" customWidth="1"/>
    <col min="3" max="5" width="15.7265625" customWidth="1"/>
    <col min="7" max="12" width="6.7265625" customWidth="1"/>
    <col min="13" max="13" width="7.453125" customWidth="1"/>
    <col min="14" max="14" width="7.54296875" customWidth="1"/>
    <col min="15" max="18" width="6.7265625" customWidth="1"/>
    <col min="19" max="19" width="8.81640625" customWidth="1"/>
    <col min="20" max="20" width="8.26953125" customWidth="1"/>
  </cols>
  <sheetData>
    <row r="1" spans="1:22" ht="15" customHeight="1" x14ac:dyDescent="0.35">
      <c r="A1" s="293" t="s">
        <v>112</v>
      </c>
      <c r="B1" s="293"/>
      <c r="C1" s="294" t="s">
        <v>120</v>
      </c>
      <c r="D1" s="294"/>
      <c r="E1" s="294"/>
    </row>
    <row r="2" spans="1:22" ht="40" customHeight="1" thickBot="1" x14ac:dyDescent="0.4">
      <c r="A2" s="293"/>
      <c r="B2" s="293"/>
      <c r="C2" s="298" t="s">
        <v>34</v>
      </c>
      <c r="D2" s="298"/>
      <c r="E2" s="298"/>
    </row>
    <row r="3" spans="1:22" ht="15" thickBot="1" x14ac:dyDescent="0.4">
      <c r="A3" s="1" t="s">
        <v>115</v>
      </c>
      <c r="B3" s="1" t="s">
        <v>116</v>
      </c>
      <c r="C3" s="1" t="s">
        <v>117</v>
      </c>
      <c r="D3" s="1" t="s">
        <v>22</v>
      </c>
      <c r="E3" s="1" t="s">
        <v>118</v>
      </c>
      <c r="F3" s="8">
        <f>C5/C4-1</f>
        <v>7.027779264572076E-2</v>
      </c>
      <c r="G3" s="299">
        <v>2023</v>
      </c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299">
        <v>2024</v>
      </c>
      <c r="T3" s="301"/>
    </row>
    <row r="4" spans="1:22" x14ac:dyDescent="0.35">
      <c r="A4" s="51">
        <v>44927</v>
      </c>
      <c r="B4" s="51">
        <v>44957</v>
      </c>
      <c r="C4" s="52">
        <f>G5</f>
        <v>1868.3</v>
      </c>
      <c r="D4" s="53">
        <v>100</v>
      </c>
      <c r="E4" s="53">
        <v>1</v>
      </c>
      <c r="F4" t="s">
        <v>121</v>
      </c>
      <c r="G4" s="60" t="s">
        <v>122</v>
      </c>
      <c r="H4" s="61" t="s">
        <v>123</v>
      </c>
      <c r="I4" s="62" t="s">
        <v>124</v>
      </c>
      <c r="J4" s="62" t="s">
        <v>125</v>
      </c>
      <c r="K4" s="62" t="s">
        <v>126</v>
      </c>
      <c r="L4" s="62" t="s">
        <v>127</v>
      </c>
      <c r="M4" s="62" t="s">
        <v>128</v>
      </c>
      <c r="N4" s="62" t="s">
        <v>129</v>
      </c>
      <c r="O4" s="62" t="s">
        <v>130</v>
      </c>
      <c r="P4" s="62" t="s">
        <v>131</v>
      </c>
      <c r="Q4" s="62" t="s">
        <v>132</v>
      </c>
      <c r="R4" s="62" t="s">
        <v>133</v>
      </c>
      <c r="S4" s="62" t="s">
        <v>235</v>
      </c>
      <c r="T4" s="62" t="s">
        <v>243</v>
      </c>
      <c r="U4" s="62" t="s">
        <v>245</v>
      </c>
      <c r="V4" s="62" t="s">
        <v>249</v>
      </c>
    </row>
    <row r="5" spans="1:22" x14ac:dyDescent="0.35">
      <c r="A5" s="51">
        <v>44958</v>
      </c>
      <c r="B5" s="51">
        <v>44985</v>
      </c>
      <c r="C5" s="63">
        <f>H5</f>
        <v>1999.6</v>
      </c>
      <c r="D5" s="54">
        <f>C5/$C$4*100</f>
        <v>107.02777926457208</v>
      </c>
      <c r="E5" s="55">
        <f>C5/$C$4</f>
        <v>1.0702777926457208</v>
      </c>
      <c r="G5" s="6">
        <v>1868.3</v>
      </c>
      <c r="H5" s="229">
        <v>1999.6</v>
      </c>
      <c r="I5" s="6">
        <v>2100.8000000000002</v>
      </c>
      <c r="J5" s="230">
        <v>2246.4</v>
      </c>
      <c r="K5" s="6">
        <v>2405.5</v>
      </c>
      <c r="L5" s="7">
        <v>2585.6999999999998</v>
      </c>
      <c r="M5" s="230">
        <v>2767.1</v>
      </c>
      <c r="N5" s="230">
        <v>3284.9</v>
      </c>
      <c r="O5" s="230">
        <v>3587.5</v>
      </c>
      <c r="P5" s="230">
        <v>3858.7</v>
      </c>
      <c r="Q5" s="9">
        <v>4287</v>
      </c>
      <c r="R5" s="230">
        <v>6603.4</v>
      </c>
      <c r="S5" s="231">
        <v>7788.9</v>
      </c>
      <c r="T5" s="230">
        <v>8579.9</v>
      </c>
      <c r="U5" s="239">
        <v>9044.9</v>
      </c>
      <c r="V5" s="239">
        <v>9356.9</v>
      </c>
    </row>
    <row r="6" spans="1:22" x14ac:dyDescent="0.35">
      <c r="A6" s="51">
        <v>44986</v>
      </c>
      <c r="B6" s="51">
        <v>45016</v>
      </c>
      <c r="C6" s="137">
        <v>2100.8000000000002</v>
      </c>
      <c r="D6" s="54">
        <f t="shared" ref="D6:D10" si="0">C6/$C$4*100</f>
        <v>112.44446823315315</v>
      </c>
      <c r="E6" s="55">
        <f>C6/$C$4</f>
        <v>1.1244446823315315</v>
      </c>
      <c r="H6" s="178">
        <f>(H5-G5)/G5</f>
        <v>7.0277792645720691E-2</v>
      </c>
      <c r="I6" s="232">
        <f>(I5-H5)/H5</f>
        <v>5.061012202440502E-2</v>
      </c>
      <c r="J6" s="232">
        <f t="shared" ref="J6" si="1">(J5-I5)/I5</f>
        <v>6.9306930693069257E-2</v>
      </c>
      <c r="K6" s="232">
        <f>(K5-J5)/J5</f>
        <v>7.0824430199430161E-2</v>
      </c>
      <c r="L6" s="232">
        <f>(L5-K5)/K5</f>
        <v>7.4911660777385078E-2</v>
      </c>
      <c r="M6" s="232">
        <f>(M5-L5)/L5</f>
        <v>7.0155083729744397E-2</v>
      </c>
      <c r="N6" s="232">
        <f t="shared" ref="N6:P6" si="2">(N5-M5)/M5</f>
        <v>0.18712731740811686</v>
      </c>
      <c r="O6" s="232">
        <f t="shared" si="2"/>
        <v>9.2118481536728636E-2</v>
      </c>
      <c r="P6" s="232">
        <f t="shared" si="2"/>
        <v>7.5595818815330965E-2</v>
      </c>
      <c r="Q6" s="232">
        <f>(Q5-P5)/P5</f>
        <v>0.11099593127219017</v>
      </c>
      <c r="R6" s="232">
        <f>(R5-Q5)/Q5</f>
        <v>0.54033123396314431</v>
      </c>
      <c r="S6" s="232">
        <f>(S5-R5)/R5</f>
        <v>0.17952872762516281</v>
      </c>
      <c r="T6" s="232">
        <f>(T5-S5)/S5</f>
        <v>0.10155477666936281</v>
      </c>
      <c r="U6" s="232">
        <f t="shared" ref="U6:V6" si="3">(U5-T5)/T5</f>
        <v>5.4196435855895758E-2</v>
      </c>
      <c r="V6" s="232">
        <f t="shared" si="3"/>
        <v>3.4494577054472689E-2</v>
      </c>
    </row>
    <row r="7" spans="1:22" x14ac:dyDescent="0.35">
      <c r="A7" s="51">
        <v>45017</v>
      </c>
      <c r="B7" s="51">
        <v>45046</v>
      </c>
      <c r="C7" s="137">
        <f>J5</f>
        <v>2246.4</v>
      </c>
      <c r="D7" s="54">
        <f t="shared" si="0"/>
        <v>120.23764919980732</v>
      </c>
      <c r="E7" s="55">
        <f t="shared" ref="E7:E8" si="4">C7/$C$4</f>
        <v>1.2023764919980733</v>
      </c>
      <c r="Q7" s="171"/>
    </row>
    <row r="8" spans="1:22" x14ac:dyDescent="0.35">
      <c r="A8" s="51">
        <v>45047</v>
      </c>
      <c r="B8" s="51">
        <v>45077</v>
      </c>
      <c r="C8" s="137">
        <f>K5</f>
        <v>2405.5</v>
      </c>
      <c r="D8" s="54">
        <f t="shared" si="0"/>
        <v>128.75341219290263</v>
      </c>
      <c r="E8" s="55">
        <f t="shared" si="4"/>
        <v>1.2875341219290264</v>
      </c>
      <c r="M8" s="171"/>
      <c r="N8" s="171"/>
      <c r="O8" s="171"/>
    </row>
    <row r="9" spans="1:22" x14ac:dyDescent="0.35">
      <c r="A9" s="51">
        <v>45078</v>
      </c>
      <c r="B9" s="51">
        <v>45107</v>
      </c>
      <c r="C9" s="137">
        <f>L5</f>
        <v>2585.6999999999998</v>
      </c>
      <c r="D9" s="54">
        <f t="shared" si="0"/>
        <v>138.39854413102822</v>
      </c>
      <c r="E9" s="55">
        <f t="shared" ref="E9:E10" si="5">C9/$C$4</f>
        <v>1.3839854413102821</v>
      </c>
    </row>
    <row r="10" spans="1:22" x14ac:dyDescent="0.35">
      <c r="A10" s="51">
        <v>45108</v>
      </c>
      <c r="B10" s="51">
        <v>45138</v>
      </c>
      <c r="C10" s="137">
        <f>M5</f>
        <v>2767.1</v>
      </c>
      <c r="D10" s="54">
        <f t="shared" si="0"/>
        <v>148.10790558261522</v>
      </c>
      <c r="E10" s="55">
        <f t="shared" si="5"/>
        <v>1.4810790558261522</v>
      </c>
    </row>
    <row r="11" spans="1:22" x14ac:dyDescent="0.35">
      <c r="A11" s="51">
        <v>45139</v>
      </c>
      <c r="B11" s="51">
        <v>45169</v>
      </c>
      <c r="C11" s="137">
        <f>N5</f>
        <v>3284.9</v>
      </c>
      <c r="D11" s="54">
        <f t="shared" ref="D11:D12" si="6">C11/$C$4*100</f>
        <v>175.82294064122465</v>
      </c>
      <c r="E11" s="55">
        <f t="shared" ref="E11:E12" si="7">C11/$C$4</f>
        <v>1.7582294064122466</v>
      </c>
    </row>
    <row r="12" spans="1:22" x14ac:dyDescent="0.35">
      <c r="A12" s="51">
        <v>45170</v>
      </c>
      <c r="B12" s="51">
        <v>45199</v>
      </c>
      <c r="C12" s="137">
        <v>3587.5</v>
      </c>
      <c r="D12" s="54">
        <f t="shared" si="6"/>
        <v>192.01948295241664</v>
      </c>
      <c r="E12" s="55">
        <f t="shared" si="7"/>
        <v>1.9201948295241664</v>
      </c>
    </row>
    <row r="13" spans="1:22" x14ac:dyDescent="0.35">
      <c r="A13" s="51">
        <v>45200</v>
      </c>
      <c r="B13" s="51">
        <v>45230</v>
      </c>
      <c r="C13" s="137">
        <f>P5</f>
        <v>3858.7</v>
      </c>
      <c r="D13" s="54">
        <f t="shared" ref="D13" si="8">C13/$C$4*100</f>
        <v>206.53535299470107</v>
      </c>
      <c r="E13" s="55">
        <f t="shared" ref="E13" si="9">C13/$C$4</f>
        <v>2.0653535299470107</v>
      </c>
    </row>
    <row r="14" spans="1:22" x14ac:dyDescent="0.35">
      <c r="A14" s="51">
        <v>45231</v>
      </c>
      <c r="B14" s="51">
        <v>45260</v>
      </c>
      <c r="C14" s="137">
        <v>4287</v>
      </c>
      <c r="D14" s="54">
        <f t="shared" ref="D14" si="10">C14/$C$4*100</f>
        <v>229.45993684097843</v>
      </c>
      <c r="E14" s="55">
        <f t="shared" ref="E14" si="11">C14/$C$4</f>
        <v>2.2945993684097843</v>
      </c>
    </row>
    <row r="15" spans="1:22" x14ac:dyDescent="0.35">
      <c r="A15" s="51">
        <v>45261</v>
      </c>
      <c r="B15" s="51">
        <v>45291</v>
      </c>
      <c r="C15" s="137">
        <v>6603.4</v>
      </c>
      <c r="D15" s="54">
        <f t="shared" ref="D15" si="12">C15/$C$4*100</f>
        <v>353.44430765936943</v>
      </c>
      <c r="E15" s="55">
        <f t="shared" ref="E15" si="13">C15/$C$4</f>
        <v>3.5344430765936945</v>
      </c>
    </row>
    <row r="16" spans="1:22" x14ac:dyDescent="0.35">
      <c r="A16" s="51">
        <v>45292</v>
      </c>
      <c r="B16" s="51">
        <v>45322</v>
      </c>
      <c r="C16" s="221">
        <v>7788.9</v>
      </c>
      <c r="D16" s="54">
        <f t="shared" ref="D16" si="14">C16/$C$4*100</f>
        <v>416.89771449981265</v>
      </c>
      <c r="E16" s="55">
        <f t="shared" ref="E16" si="15">C16/$C$4</f>
        <v>4.1689771449981263</v>
      </c>
    </row>
    <row r="17" spans="1:5" x14ac:dyDescent="0.35">
      <c r="A17" s="51">
        <v>45323</v>
      </c>
      <c r="B17" s="51">
        <v>45351</v>
      </c>
      <c r="C17" s="221">
        <f>T5</f>
        <v>8579.9</v>
      </c>
      <c r="D17" s="244">
        <f t="shared" ref="D17:D19" si="16">C17/$C$4*100</f>
        <v>459.23566878980893</v>
      </c>
      <c r="E17" s="245">
        <f t="shared" ref="E17:E19" si="17">C17/$C$4</f>
        <v>4.5923566878980893</v>
      </c>
    </row>
    <row r="18" spans="1:5" x14ac:dyDescent="0.35">
      <c r="A18" s="51">
        <v>45352</v>
      </c>
      <c r="B18" s="51">
        <v>45382</v>
      </c>
      <c r="C18" s="203">
        <f>U5</f>
        <v>9044.9</v>
      </c>
      <c r="D18" s="54">
        <f t="shared" si="16"/>
        <v>484.12460525611516</v>
      </c>
      <c r="E18" s="55">
        <f t="shared" si="17"/>
        <v>4.8412460525611518</v>
      </c>
    </row>
    <row r="19" spans="1:5" x14ac:dyDescent="0.35">
      <c r="A19" s="51">
        <v>45383</v>
      </c>
      <c r="B19" s="51">
        <v>45412</v>
      </c>
      <c r="C19">
        <f>V5</f>
        <v>9356.9</v>
      </c>
      <c r="D19" s="318">
        <f t="shared" si="16"/>
        <v>500.8242787560884</v>
      </c>
      <c r="E19" s="319">
        <f t="shared" si="17"/>
        <v>5.0082427875608841</v>
      </c>
    </row>
  </sheetData>
  <mergeCells count="5">
    <mergeCell ref="A1:B2"/>
    <mergeCell ref="C1:E1"/>
    <mergeCell ref="C2:E2"/>
    <mergeCell ref="G3:R3"/>
    <mergeCell ref="S3:T3"/>
  </mergeCells>
  <phoneticPr fontId="46" type="noConversion"/>
  <hyperlinks>
    <hyperlink ref="C2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9"/>
  <sheetViews>
    <sheetView topLeftCell="A5" zoomScale="76" zoomScaleNormal="76" workbookViewId="0">
      <selection activeCell="E20" sqref="E20"/>
    </sheetView>
  </sheetViews>
  <sheetFormatPr baseColWidth="10" defaultColWidth="11.453125" defaultRowHeight="14.5" x14ac:dyDescent="0.35"/>
  <cols>
    <col min="1" max="1" width="10.453125" customWidth="1"/>
    <col min="2" max="2" width="15.81640625" customWidth="1"/>
    <col min="3" max="3" width="11.1796875" customWidth="1"/>
    <col min="4" max="6" width="14.7265625" customWidth="1"/>
    <col min="7" max="7" width="13" customWidth="1"/>
    <col min="11" max="11" width="8.26953125" customWidth="1"/>
    <col min="12" max="12" width="22.81640625" customWidth="1"/>
  </cols>
  <sheetData>
    <row r="1" spans="1:8" x14ac:dyDescent="0.35">
      <c r="A1" s="305" t="s">
        <v>112</v>
      </c>
      <c r="B1" s="306"/>
      <c r="C1" s="207"/>
      <c r="D1" s="294" t="s">
        <v>134</v>
      </c>
      <c r="E1" s="294"/>
      <c r="F1" s="294"/>
      <c r="G1" s="294"/>
      <c r="H1" s="294"/>
    </row>
    <row r="2" spans="1:8" ht="40" customHeight="1" x14ac:dyDescent="0.35">
      <c r="A2" s="305"/>
      <c r="B2" s="306"/>
      <c r="C2" s="207"/>
      <c r="D2" s="302" t="s">
        <v>42</v>
      </c>
      <c r="E2" s="303"/>
      <c r="F2" s="303"/>
      <c r="G2" s="304" t="s">
        <v>41</v>
      </c>
      <c r="H2" s="304"/>
    </row>
    <row r="3" spans="1:8" x14ac:dyDescent="0.35">
      <c r="A3" s="1" t="s">
        <v>115</v>
      </c>
      <c r="B3" s="1" t="s">
        <v>116</v>
      </c>
      <c r="C3" s="1" t="s">
        <v>136</v>
      </c>
      <c r="D3" s="1" t="s">
        <v>117</v>
      </c>
      <c r="E3" s="1" t="s">
        <v>22</v>
      </c>
      <c r="F3" s="1" t="s">
        <v>118</v>
      </c>
    </row>
    <row r="4" spans="1:8" x14ac:dyDescent="0.35">
      <c r="A4" s="51">
        <v>44927</v>
      </c>
      <c r="B4" s="51">
        <v>44957</v>
      </c>
      <c r="C4" s="233">
        <f t="shared" ref="C4:C14" si="0">+B4</f>
        <v>44957</v>
      </c>
      <c r="D4" s="234">
        <v>247.3</v>
      </c>
      <c r="E4" s="2">
        <v>100</v>
      </c>
      <c r="F4" s="2">
        <v>1</v>
      </c>
      <c r="H4" s="3" t="s">
        <v>135</v>
      </c>
    </row>
    <row r="5" spans="1:8" x14ac:dyDescent="0.35">
      <c r="A5" s="51">
        <v>44958</v>
      </c>
      <c r="B5" s="51">
        <v>44985</v>
      </c>
      <c r="C5" s="233">
        <f t="shared" si="0"/>
        <v>44985</v>
      </c>
      <c r="D5" s="235">
        <v>262</v>
      </c>
      <c r="E5" s="4">
        <f>D5/$D$4*100</f>
        <v>105.94419733117671</v>
      </c>
      <c r="F5" s="4">
        <f>D5/$D$4</f>
        <v>1.059441973311767</v>
      </c>
    </row>
    <row r="6" spans="1:8" x14ac:dyDescent="0.35">
      <c r="A6" s="51">
        <v>44986</v>
      </c>
      <c r="B6" s="51">
        <v>45016</v>
      </c>
      <c r="C6" s="233">
        <f t="shared" si="0"/>
        <v>45016</v>
      </c>
      <c r="D6" s="235">
        <v>274.89999999999998</v>
      </c>
      <c r="E6" s="4">
        <f>D6/$D$4*100</f>
        <v>111.16053376465828</v>
      </c>
      <c r="F6" s="4">
        <f>D6/$D$4</f>
        <v>1.1116053376465829</v>
      </c>
    </row>
    <row r="7" spans="1:8" x14ac:dyDescent="0.35">
      <c r="A7" s="51">
        <v>45017</v>
      </c>
      <c r="B7" s="51">
        <v>45046</v>
      </c>
      <c r="C7" s="233">
        <f t="shared" si="0"/>
        <v>45046</v>
      </c>
      <c r="D7" s="235">
        <v>283.8</v>
      </c>
      <c r="E7" s="4">
        <f t="shared" ref="E7:E8" si="1">D7/$D$4*100</f>
        <v>114.75940153659523</v>
      </c>
      <c r="F7" s="4">
        <f t="shared" ref="F7:F8" si="2">D7/$D$4</f>
        <v>1.1475940153659523</v>
      </c>
    </row>
    <row r="8" spans="1:8" x14ac:dyDescent="0.35">
      <c r="A8" s="51">
        <v>45047</v>
      </c>
      <c r="B8" s="51">
        <v>45077</v>
      </c>
      <c r="C8" s="233">
        <f t="shared" si="0"/>
        <v>45077</v>
      </c>
      <c r="D8" s="235">
        <v>292.60000000000002</v>
      </c>
      <c r="E8" s="4">
        <f t="shared" si="1"/>
        <v>118.31783259199354</v>
      </c>
      <c r="F8" s="4">
        <f t="shared" si="2"/>
        <v>1.1831783259199353</v>
      </c>
    </row>
    <row r="9" spans="1:8" x14ac:dyDescent="0.35">
      <c r="A9" s="51">
        <v>45078</v>
      </c>
      <c r="B9" s="51">
        <v>45107</v>
      </c>
      <c r="C9" s="233">
        <f t="shared" si="0"/>
        <v>45107</v>
      </c>
      <c r="D9" s="235">
        <v>301.39999999999998</v>
      </c>
      <c r="E9" s="4">
        <f t="shared" ref="E9" si="3">D9/$D$4*100</f>
        <v>121.87626364739181</v>
      </c>
      <c r="F9" s="4">
        <f t="shared" ref="F9" si="4">D9/$D$4</f>
        <v>1.2187626364739181</v>
      </c>
    </row>
    <row r="10" spans="1:8" x14ac:dyDescent="0.35">
      <c r="A10" s="51">
        <v>45108</v>
      </c>
      <c r="B10" s="51">
        <v>45138</v>
      </c>
      <c r="C10" s="233">
        <f t="shared" si="0"/>
        <v>45138</v>
      </c>
      <c r="D10" s="235">
        <v>315</v>
      </c>
      <c r="E10" s="4">
        <f t="shared" ref="E10:E11" si="5">D10/$D$4*100</f>
        <v>127.37565709664376</v>
      </c>
      <c r="F10" s="4">
        <f t="shared" ref="F10:F11" si="6">D10/$D$4</f>
        <v>1.2737565709664376</v>
      </c>
    </row>
    <row r="11" spans="1:8" x14ac:dyDescent="0.35">
      <c r="A11" s="51">
        <v>45139</v>
      </c>
      <c r="B11" s="51">
        <v>45169</v>
      </c>
      <c r="C11" s="233">
        <f t="shared" si="0"/>
        <v>45169</v>
      </c>
      <c r="D11" s="235">
        <v>370.4</v>
      </c>
      <c r="E11" s="4">
        <f t="shared" si="5"/>
        <v>149.77759805903759</v>
      </c>
      <c r="F11" s="4">
        <f t="shared" si="6"/>
        <v>1.4977759805903759</v>
      </c>
    </row>
    <row r="12" spans="1:8" x14ac:dyDescent="0.35">
      <c r="A12" s="51">
        <v>45170</v>
      </c>
      <c r="B12" s="51">
        <v>45199</v>
      </c>
      <c r="C12" s="233">
        <f t="shared" si="0"/>
        <v>45199</v>
      </c>
      <c r="D12" s="235">
        <f>D11</f>
        <v>370.4</v>
      </c>
      <c r="E12" s="4">
        <f t="shared" ref="E12" si="7">D12/$D$4*100</f>
        <v>149.77759805903759</v>
      </c>
      <c r="F12" s="4">
        <f t="shared" ref="F12" si="8">D12/$D$4</f>
        <v>1.4977759805903759</v>
      </c>
    </row>
    <row r="13" spans="1:8" x14ac:dyDescent="0.35">
      <c r="A13" s="51">
        <v>45200</v>
      </c>
      <c r="B13" s="51">
        <v>45230</v>
      </c>
      <c r="C13" s="233">
        <f t="shared" si="0"/>
        <v>45230</v>
      </c>
      <c r="D13" s="235">
        <v>381</v>
      </c>
      <c r="E13" s="4">
        <f t="shared" ref="E13:E14" si="9">D13/$D$4*100</f>
        <v>154.063890012131</v>
      </c>
      <c r="F13" s="4">
        <f t="shared" ref="F13:F14" si="10">D13/$D$4</f>
        <v>1.5406389001213101</v>
      </c>
    </row>
    <row r="14" spans="1:8" x14ac:dyDescent="0.35">
      <c r="A14" s="51">
        <v>45231</v>
      </c>
      <c r="B14" s="51">
        <v>45260</v>
      </c>
      <c r="C14" s="233">
        <f t="shared" si="0"/>
        <v>45260</v>
      </c>
      <c r="D14" s="235">
        <v>466</v>
      </c>
      <c r="E14" s="4">
        <f t="shared" si="9"/>
        <v>188.4350990699555</v>
      </c>
      <c r="F14" s="4">
        <f t="shared" si="10"/>
        <v>1.884350990699555</v>
      </c>
    </row>
    <row r="15" spans="1:8" x14ac:dyDescent="0.35">
      <c r="A15" s="51">
        <v>45261</v>
      </c>
      <c r="B15" s="51">
        <v>45291</v>
      </c>
      <c r="C15" s="233">
        <f>+B15</f>
        <v>45291</v>
      </c>
      <c r="D15" s="235">
        <v>769</v>
      </c>
      <c r="E15" s="4">
        <f>D15/$D$4*100</f>
        <v>310.95835018196522</v>
      </c>
      <c r="F15" s="4">
        <f>D15/$D$4</f>
        <v>3.1095835018196523</v>
      </c>
    </row>
    <row r="16" spans="1:8" x14ac:dyDescent="0.35">
      <c r="A16" s="51">
        <v>45292</v>
      </c>
      <c r="B16" s="51">
        <v>45322</v>
      </c>
      <c r="C16" s="233">
        <f>+B16</f>
        <v>45322</v>
      </c>
      <c r="D16" s="235">
        <v>969</v>
      </c>
      <c r="E16" s="4">
        <f>D16/$D$4*100</f>
        <v>391.83178325919931</v>
      </c>
      <c r="F16" s="4">
        <f>D16/$D$4</f>
        <v>3.9183178325919932</v>
      </c>
    </row>
    <row r="17" spans="1:6" x14ac:dyDescent="0.35">
      <c r="A17" s="51">
        <v>45323</v>
      </c>
      <c r="B17" s="51">
        <v>45351</v>
      </c>
      <c r="C17" s="233">
        <f>+B17</f>
        <v>45351</v>
      </c>
      <c r="D17" s="235">
        <v>1020</v>
      </c>
      <c r="E17" s="223">
        <f>D17/$D$4*100</f>
        <v>412.45450869389401</v>
      </c>
      <c r="F17" s="223">
        <f>D17/$D$4</f>
        <v>4.12454508693894</v>
      </c>
    </row>
    <row r="18" spans="1:6" x14ac:dyDescent="0.35">
      <c r="A18" s="51">
        <v>45352</v>
      </c>
      <c r="B18" s="51">
        <v>45382</v>
      </c>
      <c r="C18" s="233">
        <f>+B18</f>
        <v>45382</v>
      </c>
      <c r="D18" s="238">
        <v>1097</v>
      </c>
      <c r="E18" s="223">
        <f>D18/$D$4*100</f>
        <v>443.59078042862922</v>
      </c>
      <c r="F18" s="223">
        <f>D18/$D$4</f>
        <v>4.4359078042862921</v>
      </c>
    </row>
    <row r="19" spans="1:6" x14ac:dyDescent="0.35">
      <c r="A19" s="51">
        <v>45383</v>
      </c>
      <c r="B19" s="51">
        <v>45412</v>
      </c>
      <c r="C19" s="233">
        <f>+B19</f>
        <v>45412</v>
      </c>
      <c r="D19" s="238">
        <v>1149</v>
      </c>
      <c r="E19" s="223">
        <f>D19/$D$4*100</f>
        <v>464.61787302870999</v>
      </c>
      <c r="F19" s="223">
        <f>D19/$D$4</f>
        <v>4.6461787302871</v>
      </c>
    </row>
  </sheetData>
  <mergeCells count="4">
    <mergeCell ref="D2:F2"/>
    <mergeCell ref="G2:H2"/>
    <mergeCell ref="D1:H1"/>
    <mergeCell ref="A1:B2"/>
  </mergeCells>
  <hyperlinks>
    <hyperlink ref="D2" r:id="rId1" xr:uid="{00000000-0004-0000-0500-000000000000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1"/>
  <sheetViews>
    <sheetView topLeftCell="A8" workbookViewId="0">
      <selection activeCell="K20" sqref="K20"/>
    </sheetView>
  </sheetViews>
  <sheetFormatPr baseColWidth="10" defaultColWidth="11.453125" defaultRowHeight="14.5" x14ac:dyDescent="0.35"/>
  <cols>
    <col min="1" max="1" width="10.54296875" customWidth="1"/>
    <col min="2" max="2" width="11.1796875" customWidth="1"/>
    <col min="3" max="5" width="15.7265625" customWidth="1"/>
    <col min="7" max="7" width="8.7265625" customWidth="1"/>
    <col min="8" max="8" width="10" customWidth="1"/>
    <col min="9" max="19" width="8.7265625" customWidth="1"/>
  </cols>
  <sheetData>
    <row r="1" spans="1:19" x14ac:dyDescent="0.35">
      <c r="A1" s="310" t="s">
        <v>136</v>
      </c>
      <c r="B1" s="311"/>
      <c r="C1" s="307" t="s">
        <v>137</v>
      </c>
      <c r="D1" s="307"/>
      <c r="E1" s="307"/>
    </row>
    <row r="2" spans="1:19" ht="40" customHeight="1" x14ac:dyDescent="0.35">
      <c r="A2" s="310"/>
      <c r="B2" s="311"/>
      <c r="C2" s="308" t="s">
        <v>138</v>
      </c>
      <c r="D2" s="309"/>
      <c r="E2" s="309"/>
    </row>
    <row r="3" spans="1:19" x14ac:dyDescent="0.35">
      <c r="A3" s="1" t="s">
        <v>115</v>
      </c>
      <c r="B3" s="1" t="s">
        <v>116</v>
      </c>
      <c r="C3" s="1" t="s">
        <v>117</v>
      </c>
      <c r="D3" s="1" t="s">
        <v>22</v>
      </c>
      <c r="E3" s="1" t="s">
        <v>118</v>
      </c>
    </row>
    <row r="4" spans="1:19" x14ac:dyDescent="0.35">
      <c r="A4" s="51">
        <v>44927</v>
      </c>
      <c r="B4" s="51">
        <v>44957</v>
      </c>
      <c r="C4" s="56">
        <v>359.56</v>
      </c>
      <c r="D4" s="57">
        <v>100</v>
      </c>
      <c r="E4" s="58">
        <v>1</v>
      </c>
    </row>
    <row r="5" spans="1:19" x14ac:dyDescent="0.35">
      <c r="A5" s="51">
        <v>44958</v>
      </c>
      <c r="B5" s="51">
        <v>44985</v>
      </c>
      <c r="C5" s="156">
        <v>358.10199999999998</v>
      </c>
      <c r="D5" s="57">
        <f>C5/$C$4*100</f>
        <v>99.594504394259644</v>
      </c>
      <c r="E5" s="57">
        <f>C5/$C$4</f>
        <v>0.99594504394259642</v>
      </c>
    </row>
    <row r="6" spans="1:19" x14ac:dyDescent="0.35">
      <c r="A6" s="51">
        <v>44986</v>
      </c>
      <c r="B6" s="51">
        <v>45016</v>
      </c>
      <c r="C6" s="156">
        <v>357.71800000000002</v>
      </c>
      <c r="D6" s="57">
        <f>C6/$C$4*100</f>
        <v>99.487707197686063</v>
      </c>
      <c r="E6" s="57">
        <f>C6/$C$4</f>
        <v>0.99487707197686071</v>
      </c>
    </row>
    <row r="7" spans="1:19" x14ac:dyDescent="0.35">
      <c r="A7" s="51">
        <v>45017</v>
      </c>
      <c r="B7" s="51">
        <v>45046</v>
      </c>
      <c r="C7" s="156">
        <v>358.80599999999998</v>
      </c>
      <c r="D7" s="57">
        <f t="shared" ref="D7:D9" si="0">C7/$C$4*100</f>
        <v>99.790299254644566</v>
      </c>
      <c r="E7" s="57">
        <f t="shared" ref="E7:E9" si="1">C7/$C$4</f>
        <v>0.99790299254644566</v>
      </c>
    </row>
    <row r="8" spans="1:19" ht="15" thickBot="1" x14ac:dyDescent="0.4">
      <c r="A8" s="51">
        <v>45047</v>
      </c>
      <c r="B8" s="51">
        <v>45077</v>
      </c>
      <c r="C8" s="156">
        <v>356.05</v>
      </c>
      <c r="D8" s="57">
        <f t="shared" si="0"/>
        <v>99.023806875069525</v>
      </c>
      <c r="E8" s="57">
        <f t="shared" si="1"/>
        <v>0.99023806875069531</v>
      </c>
    </row>
    <row r="9" spans="1:19" ht="15" thickBot="1" x14ac:dyDescent="0.4">
      <c r="A9" s="51">
        <v>45078</v>
      </c>
      <c r="B9" s="51">
        <v>45107</v>
      </c>
      <c r="C9" s="156">
        <v>352.81</v>
      </c>
      <c r="D9" s="57">
        <f t="shared" si="0"/>
        <v>98.122705528979864</v>
      </c>
      <c r="E9" s="57">
        <f t="shared" si="1"/>
        <v>0.98122705528979859</v>
      </c>
      <c r="G9" s="212" t="s">
        <v>236</v>
      </c>
      <c r="H9" s="213" t="s">
        <v>139</v>
      </c>
      <c r="I9" s="213" t="s">
        <v>140</v>
      </c>
      <c r="J9" s="213" t="s">
        <v>124</v>
      </c>
      <c r="K9" s="213" t="s">
        <v>141</v>
      </c>
      <c r="L9" s="213" t="s">
        <v>142</v>
      </c>
      <c r="M9" s="213" t="s">
        <v>143</v>
      </c>
      <c r="N9" s="213" t="s">
        <v>144</v>
      </c>
      <c r="O9" s="213" t="s">
        <v>145</v>
      </c>
      <c r="P9" s="213" t="s">
        <v>146</v>
      </c>
      <c r="Q9" s="213" t="s">
        <v>147</v>
      </c>
      <c r="R9" s="213" t="s">
        <v>148</v>
      </c>
      <c r="S9" s="214" t="s">
        <v>149</v>
      </c>
    </row>
    <row r="10" spans="1:19" ht="15" thickBot="1" x14ac:dyDescent="0.4">
      <c r="A10" s="51">
        <v>45108</v>
      </c>
      <c r="B10" s="51">
        <v>45138</v>
      </c>
      <c r="C10" s="156">
        <v>347.67700000000002</v>
      </c>
      <c r="D10" s="57">
        <f t="shared" ref="D10:D12" si="2">C10/$C$4*100</f>
        <v>96.695127377906331</v>
      </c>
      <c r="E10" s="57">
        <f t="shared" ref="E10:E12" si="3">C10/$C$4</f>
        <v>0.96695127377906331</v>
      </c>
      <c r="G10" s="215">
        <v>2014</v>
      </c>
      <c r="H10" s="208" t="s">
        <v>151</v>
      </c>
      <c r="I10" s="208" t="s">
        <v>154</v>
      </c>
      <c r="J10" s="208" t="s">
        <v>153</v>
      </c>
      <c r="K10" s="208" t="s">
        <v>155</v>
      </c>
      <c r="L10" s="208" t="s">
        <v>156</v>
      </c>
      <c r="M10" s="208" t="s">
        <v>157</v>
      </c>
      <c r="N10" s="208" t="s">
        <v>158</v>
      </c>
      <c r="O10" s="208" t="s">
        <v>159</v>
      </c>
      <c r="P10" s="208" t="s">
        <v>160</v>
      </c>
      <c r="Q10" s="208" t="s">
        <v>161</v>
      </c>
      <c r="R10" s="208" t="s">
        <v>162</v>
      </c>
      <c r="S10" s="216" t="s">
        <v>163</v>
      </c>
    </row>
    <row r="11" spans="1:19" ht="15" thickBot="1" x14ac:dyDescent="0.4">
      <c r="A11" s="51">
        <v>45139</v>
      </c>
      <c r="B11" s="51">
        <v>45169</v>
      </c>
      <c r="C11" s="156">
        <v>346.79399999999998</v>
      </c>
      <c r="D11" s="57">
        <f t="shared" si="2"/>
        <v>96.449549449326952</v>
      </c>
      <c r="E11" s="57">
        <f t="shared" si="3"/>
        <v>0.96449549449326955</v>
      </c>
      <c r="G11" s="217">
        <v>2015</v>
      </c>
      <c r="H11" s="209" t="s">
        <v>164</v>
      </c>
      <c r="I11" s="209" t="s">
        <v>165</v>
      </c>
      <c r="J11" s="209" t="s">
        <v>166</v>
      </c>
      <c r="K11" s="209" t="s">
        <v>165</v>
      </c>
      <c r="L11" s="209" t="s">
        <v>167</v>
      </c>
      <c r="M11" s="209" t="s">
        <v>168</v>
      </c>
      <c r="N11" s="209" t="s">
        <v>169</v>
      </c>
      <c r="O11" s="209" t="s">
        <v>170</v>
      </c>
      <c r="P11" s="209" t="s">
        <v>171</v>
      </c>
      <c r="Q11" s="209" t="s">
        <v>172</v>
      </c>
      <c r="R11" s="209" t="s">
        <v>173</v>
      </c>
      <c r="S11" s="218" t="s">
        <v>174</v>
      </c>
    </row>
    <row r="12" spans="1:19" ht="15" thickBot="1" x14ac:dyDescent="0.4">
      <c r="A12" s="51">
        <v>45170</v>
      </c>
      <c r="B12" s="51">
        <v>45199</v>
      </c>
      <c r="C12" s="156">
        <v>347.12299999999999</v>
      </c>
      <c r="D12" s="57">
        <f t="shared" si="2"/>
        <v>96.541050172432975</v>
      </c>
      <c r="E12" s="57">
        <f t="shared" si="3"/>
        <v>0.96541050172432974</v>
      </c>
      <c r="G12" s="215">
        <v>2016</v>
      </c>
      <c r="H12" s="208" t="s">
        <v>175</v>
      </c>
      <c r="I12" s="208" t="s">
        <v>176</v>
      </c>
      <c r="J12" s="208" t="s">
        <v>177</v>
      </c>
      <c r="K12" s="208" t="s">
        <v>178</v>
      </c>
      <c r="L12" s="208" t="s">
        <v>179</v>
      </c>
      <c r="M12" s="208" t="s">
        <v>180</v>
      </c>
      <c r="N12" s="208" t="s">
        <v>181</v>
      </c>
      <c r="O12" s="208" t="s">
        <v>182</v>
      </c>
      <c r="P12" s="208" t="s">
        <v>165</v>
      </c>
      <c r="Q12" s="208" t="s">
        <v>183</v>
      </c>
      <c r="R12" s="208" t="s">
        <v>184</v>
      </c>
      <c r="S12" s="216" t="s">
        <v>185</v>
      </c>
    </row>
    <row r="13" spans="1:19" ht="15" thickBot="1" x14ac:dyDescent="0.4">
      <c r="A13" s="51">
        <v>45200</v>
      </c>
      <c r="B13" s="51">
        <v>45230</v>
      </c>
      <c r="C13" s="156">
        <v>348.77</v>
      </c>
      <c r="D13" s="57">
        <f t="shared" ref="D13:D14" si="4">C13/$C$4*100</f>
        <v>96.999110023361879</v>
      </c>
      <c r="E13" s="57">
        <f t="shared" ref="E13:E14" si="5">C13/$C$4</f>
        <v>0.96999110023361879</v>
      </c>
      <c r="G13" s="217">
        <v>2017</v>
      </c>
      <c r="H13" s="209" t="s">
        <v>186</v>
      </c>
      <c r="I13" s="209" t="s">
        <v>187</v>
      </c>
      <c r="J13" s="209" t="s">
        <v>188</v>
      </c>
      <c r="K13" s="209" t="s">
        <v>156</v>
      </c>
      <c r="L13" s="209" t="s">
        <v>189</v>
      </c>
      <c r="M13" s="209" t="s">
        <v>189</v>
      </c>
      <c r="N13" s="209" t="s">
        <v>190</v>
      </c>
      <c r="O13" s="209" t="s">
        <v>189</v>
      </c>
      <c r="P13" s="209" t="s">
        <v>152</v>
      </c>
      <c r="Q13" s="209" t="s">
        <v>159</v>
      </c>
      <c r="R13" s="209" t="s">
        <v>191</v>
      </c>
      <c r="S13" s="218" t="s">
        <v>192</v>
      </c>
    </row>
    <row r="14" spans="1:19" ht="15" thickBot="1" x14ac:dyDescent="0.4">
      <c r="A14" s="51">
        <v>45231</v>
      </c>
      <c r="B14" s="51">
        <v>45260</v>
      </c>
      <c r="C14" s="156">
        <v>345.31</v>
      </c>
      <c r="D14" s="57">
        <f t="shared" si="4"/>
        <v>96.036822783401931</v>
      </c>
      <c r="E14" s="57">
        <f t="shared" si="5"/>
        <v>0.96036822783401932</v>
      </c>
      <c r="G14" s="215">
        <v>2018</v>
      </c>
      <c r="H14" s="208" t="s">
        <v>193</v>
      </c>
      <c r="I14" s="208" t="s">
        <v>194</v>
      </c>
      <c r="J14" s="208" t="s">
        <v>195</v>
      </c>
      <c r="K14" s="208" t="s">
        <v>196</v>
      </c>
      <c r="L14" s="208" t="s">
        <v>197</v>
      </c>
      <c r="M14" s="208" t="s">
        <v>198</v>
      </c>
      <c r="N14" s="208" t="s">
        <v>199</v>
      </c>
      <c r="O14" s="208" t="s">
        <v>200</v>
      </c>
      <c r="P14" s="208" t="s">
        <v>201</v>
      </c>
      <c r="Q14" s="208" t="s">
        <v>202</v>
      </c>
      <c r="R14" s="208" t="s">
        <v>203</v>
      </c>
      <c r="S14" s="216" t="s">
        <v>204</v>
      </c>
    </row>
    <row r="15" spans="1:19" ht="15" thickBot="1" x14ac:dyDescent="0.4">
      <c r="A15" s="51">
        <v>45261</v>
      </c>
      <c r="B15" s="51">
        <v>45291</v>
      </c>
      <c r="C15" s="156">
        <v>343.19600000000003</v>
      </c>
      <c r="D15" s="57">
        <f t="shared" ref="D15" si="6">C15/$C$4*100</f>
        <v>95.448881966848376</v>
      </c>
      <c r="E15" s="57">
        <f t="shared" ref="E15" si="7">C15/$C$4</f>
        <v>0.95448881966848376</v>
      </c>
      <c r="G15" s="217">
        <v>2019</v>
      </c>
      <c r="H15" s="209" t="s">
        <v>205</v>
      </c>
      <c r="I15" s="209" t="s">
        <v>206</v>
      </c>
      <c r="J15" s="209" t="s">
        <v>207</v>
      </c>
      <c r="K15" s="209" t="s">
        <v>207</v>
      </c>
      <c r="L15" s="209" t="s">
        <v>208</v>
      </c>
      <c r="M15" s="209" t="s">
        <v>209</v>
      </c>
      <c r="N15" s="209" t="s">
        <v>210</v>
      </c>
      <c r="O15" s="209" t="s">
        <v>211</v>
      </c>
      <c r="P15" s="209" t="s">
        <v>212</v>
      </c>
      <c r="Q15" s="209" t="s">
        <v>213</v>
      </c>
      <c r="R15" s="209" t="s">
        <v>214</v>
      </c>
      <c r="S15" s="218" t="s">
        <v>212</v>
      </c>
    </row>
    <row r="16" spans="1:19" ht="15" thickBot="1" x14ac:dyDescent="0.4">
      <c r="A16" s="51">
        <v>45292</v>
      </c>
      <c r="B16" s="51">
        <v>45322</v>
      </c>
      <c r="C16" s="156">
        <v>342.34</v>
      </c>
      <c r="D16" s="57">
        <f t="shared" ref="D16" si="8">C16/$C$4*100</f>
        <v>95.21081321615307</v>
      </c>
      <c r="E16" s="57">
        <f t="shared" ref="E16" si="9">C16/$C$4</f>
        <v>0.95210813216153067</v>
      </c>
      <c r="G16" s="215">
        <v>2020</v>
      </c>
      <c r="H16" s="208" t="s">
        <v>215</v>
      </c>
      <c r="I16" s="208" t="s">
        <v>216</v>
      </c>
      <c r="J16" s="208" t="s">
        <v>217</v>
      </c>
      <c r="K16" s="208" t="s">
        <v>218</v>
      </c>
      <c r="L16" s="208" t="s">
        <v>219</v>
      </c>
      <c r="M16" s="208" t="s">
        <v>220</v>
      </c>
      <c r="N16" s="208" t="s">
        <v>221</v>
      </c>
      <c r="O16" s="208" t="s">
        <v>222</v>
      </c>
      <c r="P16" s="208" t="s">
        <v>223</v>
      </c>
      <c r="Q16" s="208" t="s">
        <v>224</v>
      </c>
      <c r="R16" s="208" t="s">
        <v>150</v>
      </c>
      <c r="S16" s="216" t="s">
        <v>225</v>
      </c>
    </row>
    <row r="17" spans="1:19" ht="15" thickBot="1" x14ac:dyDescent="0.4">
      <c r="A17" s="51">
        <v>45323</v>
      </c>
      <c r="B17" s="51">
        <v>45351</v>
      </c>
      <c r="C17" s="226">
        <v>345.59100000000001</v>
      </c>
      <c r="D17" s="57">
        <f t="shared" ref="D17" si="10">C17/$C$4*100</f>
        <v>96.11497385693626</v>
      </c>
      <c r="E17" s="57">
        <f t="shared" ref="E17" si="11">C17/$C$4</f>
        <v>0.96114973856936259</v>
      </c>
      <c r="G17" s="217">
        <v>2021</v>
      </c>
      <c r="H17" s="209" t="s">
        <v>226</v>
      </c>
      <c r="I17" s="209" t="s">
        <v>227</v>
      </c>
      <c r="J17" s="209" t="s">
        <v>228</v>
      </c>
      <c r="K17" s="209" t="s">
        <v>229</v>
      </c>
      <c r="L17" s="209" t="s">
        <v>230</v>
      </c>
      <c r="M17" s="209" t="s">
        <v>231</v>
      </c>
      <c r="N17" s="211">
        <v>339321</v>
      </c>
      <c r="O17" s="211">
        <v>344907</v>
      </c>
      <c r="P17" s="211">
        <v>343866</v>
      </c>
      <c r="Q17" s="211">
        <v>347377</v>
      </c>
      <c r="R17" s="211">
        <v>351574</v>
      </c>
      <c r="S17" s="220">
        <v>349906</v>
      </c>
    </row>
    <row r="18" spans="1:19" ht="15" thickBot="1" x14ac:dyDescent="0.4">
      <c r="A18" s="51">
        <v>45352</v>
      </c>
      <c r="B18" s="51">
        <v>45382</v>
      </c>
      <c r="C18" s="226">
        <f>J20</f>
        <v>344.70600000000002</v>
      </c>
      <c r="D18" s="57">
        <f t="shared" ref="D18" si="12">C18/$C$4*100</f>
        <v>95.868839692958062</v>
      </c>
      <c r="E18" s="57">
        <f t="shared" ref="E18" si="13">C18/$C$4</f>
        <v>0.95868839692958063</v>
      </c>
      <c r="G18" s="215">
        <v>2022</v>
      </c>
      <c r="H18" s="210">
        <v>352687</v>
      </c>
      <c r="I18" s="210">
        <v>356838</v>
      </c>
      <c r="J18" s="210">
        <v>363555</v>
      </c>
      <c r="K18" s="210">
        <v>370287</v>
      </c>
      <c r="L18" s="210">
        <v>377409</v>
      </c>
      <c r="M18" s="210">
        <v>380361</v>
      </c>
      <c r="N18" s="210">
        <v>379072</v>
      </c>
      <c r="O18" s="210">
        <v>371489</v>
      </c>
      <c r="P18" s="210">
        <v>367320</v>
      </c>
      <c r="Q18" s="210">
        <v>364005</v>
      </c>
      <c r="R18" s="210">
        <v>361030</v>
      </c>
      <c r="S18" s="219">
        <v>357404</v>
      </c>
    </row>
    <row r="19" spans="1:19" ht="15" thickBot="1" x14ac:dyDescent="0.4">
      <c r="A19" s="51">
        <v>45383</v>
      </c>
      <c r="B19" s="51">
        <v>45412</v>
      </c>
      <c r="C19" s="226">
        <v>349.28</v>
      </c>
      <c r="D19" s="57">
        <f t="shared" ref="D19" si="14">C19/$C$4*100</f>
        <v>97.140950050061178</v>
      </c>
      <c r="E19" s="57">
        <f t="shared" ref="E19" si="15">C19/$C$4</f>
        <v>0.97140950050061181</v>
      </c>
      <c r="G19" s="217">
        <v>2023</v>
      </c>
      <c r="H19" s="211">
        <v>359631</v>
      </c>
      <c r="I19" s="211">
        <v>361010</v>
      </c>
      <c r="J19" s="211">
        <v>358314</v>
      </c>
      <c r="K19" s="211">
        <v>358664</v>
      </c>
      <c r="L19" s="211">
        <v>355586</v>
      </c>
      <c r="M19" s="211">
        <v>351941</v>
      </c>
      <c r="N19" s="211">
        <v>347282</v>
      </c>
      <c r="O19" s="211">
        <v>346102</v>
      </c>
      <c r="P19" s="211">
        <v>346325</v>
      </c>
      <c r="Q19" s="209" t="s">
        <v>237</v>
      </c>
      <c r="R19" s="209" t="s">
        <v>238</v>
      </c>
      <c r="S19" s="218" t="s">
        <v>239</v>
      </c>
    </row>
    <row r="20" spans="1:19" ht="15" thickBot="1" x14ac:dyDescent="0.4">
      <c r="G20" s="215">
        <v>2024</v>
      </c>
      <c r="H20" s="227" t="s">
        <v>241</v>
      </c>
      <c r="I20" s="228" t="s">
        <v>242</v>
      </c>
      <c r="J20" s="208">
        <v>344.70600000000002</v>
      </c>
      <c r="K20" s="243" t="s">
        <v>247</v>
      </c>
      <c r="L20" s="208"/>
      <c r="M20" s="208"/>
      <c r="N20" s="208"/>
      <c r="O20" s="208"/>
      <c r="P20" s="208"/>
      <c r="Q20" s="208"/>
      <c r="R20" s="208"/>
      <c r="S20" s="216"/>
    </row>
    <row r="21" spans="1:19" ht="15" thickBot="1" x14ac:dyDescent="0.4">
      <c r="G21" s="312" t="s">
        <v>240</v>
      </c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4"/>
    </row>
  </sheetData>
  <mergeCells count="4">
    <mergeCell ref="C1:E1"/>
    <mergeCell ref="C2:E2"/>
    <mergeCell ref="A1:B2"/>
    <mergeCell ref="G21:S21"/>
  </mergeCells>
  <hyperlinks>
    <hyperlink ref="C2" r:id="rId1" xr:uid="{00000000-0004-0000-0600-000000000000}"/>
  </hyperlinks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9"/>
  <sheetViews>
    <sheetView topLeftCell="A10" workbookViewId="0">
      <selection activeCell="C19" sqref="C19"/>
    </sheetView>
  </sheetViews>
  <sheetFormatPr baseColWidth="10" defaultColWidth="11.453125" defaultRowHeight="14.5" x14ac:dyDescent="0.35"/>
  <sheetData>
    <row r="1" spans="1:12" ht="35.15" customHeight="1" thickBot="1" x14ac:dyDescent="0.4">
      <c r="A1" s="310" t="s">
        <v>136</v>
      </c>
      <c r="B1" s="311"/>
      <c r="C1" s="307" t="s">
        <v>232</v>
      </c>
      <c r="D1" s="307"/>
      <c r="E1" s="307"/>
      <c r="F1" s="5" t="s">
        <v>45</v>
      </c>
      <c r="G1" s="5" t="s">
        <v>233</v>
      </c>
    </row>
    <row r="2" spans="1:12" ht="30" customHeight="1" x14ac:dyDescent="0.35">
      <c r="A2" s="310"/>
      <c r="B2" s="311"/>
      <c r="C2" s="315" t="s">
        <v>46</v>
      </c>
      <c r="D2" s="316"/>
      <c r="E2" s="317"/>
      <c r="J2" s="305"/>
      <c r="K2" s="305"/>
      <c r="L2" s="305"/>
    </row>
    <row r="3" spans="1:12" x14ac:dyDescent="0.35">
      <c r="A3" s="1" t="s">
        <v>115</v>
      </c>
      <c r="B3" s="1" t="s">
        <v>116</v>
      </c>
      <c r="C3" s="1" t="s">
        <v>117</v>
      </c>
      <c r="D3" s="1" t="s">
        <v>22</v>
      </c>
      <c r="E3" s="1" t="s">
        <v>118</v>
      </c>
    </row>
    <row r="4" spans="1:12" x14ac:dyDescent="0.35">
      <c r="A4" s="51">
        <v>44927</v>
      </c>
      <c r="B4" s="51">
        <v>44957</v>
      </c>
      <c r="C4" s="59">
        <v>187</v>
      </c>
      <c r="D4">
        <v>100</v>
      </c>
      <c r="E4">
        <v>1</v>
      </c>
    </row>
    <row r="5" spans="1:12" x14ac:dyDescent="0.35">
      <c r="A5" s="51">
        <v>44958</v>
      </c>
      <c r="B5" s="51">
        <v>44985</v>
      </c>
      <c r="C5" s="59">
        <v>197.15</v>
      </c>
      <c r="D5" s="59">
        <f t="shared" ref="D5:D14" si="0">C5/$C$4*100</f>
        <v>105.42780748663101</v>
      </c>
      <c r="E5" s="59">
        <f t="shared" ref="E5:E14" si="1">C5/$C$4</f>
        <v>1.0542780748663101</v>
      </c>
    </row>
    <row r="6" spans="1:12" x14ac:dyDescent="0.35">
      <c r="A6" s="51">
        <v>44986</v>
      </c>
      <c r="B6" s="51">
        <v>45016</v>
      </c>
      <c r="C6" s="59">
        <v>204.53</v>
      </c>
      <c r="D6" s="59">
        <f t="shared" si="0"/>
        <v>109.37433155080214</v>
      </c>
      <c r="E6" s="59">
        <f t="shared" si="1"/>
        <v>1.0937433155080214</v>
      </c>
    </row>
    <row r="7" spans="1:12" x14ac:dyDescent="0.35">
      <c r="A7" s="51">
        <v>45017</v>
      </c>
      <c r="B7" s="51">
        <v>45046</v>
      </c>
      <c r="C7" s="59">
        <v>222.68</v>
      </c>
      <c r="D7" s="59">
        <f t="shared" si="0"/>
        <v>119.08021390374333</v>
      </c>
      <c r="E7" s="59">
        <f t="shared" si="1"/>
        <v>1.1908021390374333</v>
      </c>
    </row>
    <row r="8" spans="1:12" x14ac:dyDescent="0.35">
      <c r="A8" s="51">
        <v>45047</v>
      </c>
      <c r="B8" s="51">
        <v>45077</v>
      </c>
      <c r="C8" s="59">
        <v>239.5</v>
      </c>
      <c r="D8" s="59">
        <f t="shared" si="0"/>
        <v>128.07486631016042</v>
      </c>
      <c r="E8" s="59">
        <f t="shared" si="1"/>
        <v>1.2807486631016043</v>
      </c>
    </row>
    <row r="9" spans="1:12" x14ac:dyDescent="0.35">
      <c r="A9" s="51">
        <v>45078</v>
      </c>
      <c r="B9" s="51">
        <v>45107</v>
      </c>
      <c r="C9" s="59">
        <v>256.7</v>
      </c>
      <c r="D9" s="59">
        <f t="shared" si="0"/>
        <v>137.27272727272725</v>
      </c>
      <c r="E9" s="59">
        <f t="shared" si="1"/>
        <v>1.3727272727272726</v>
      </c>
    </row>
    <row r="10" spans="1:12" x14ac:dyDescent="0.35">
      <c r="A10" s="51">
        <v>45108</v>
      </c>
      <c r="B10" s="51">
        <v>45138</v>
      </c>
      <c r="C10" s="59">
        <v>275.25</v>
      </c>
      <c r="D10" s="59">
        <f t="shared" si="0"/>
        <v>147.19251336898395</v>
      </c>
      <c r="E10" s="59">
        <f t="shared" si="1"/>
        <v>1.4719251336898396</v>
      </c>
    </row>
    <row r="11" spans="1:12" x14ac:dyDescent="0.35">
      <c r="A11" s="51">
        <v>45139</v>
      </c>
      <c r="B11" s="51">
        <v>45169</v>
      </c>
      <c r="C11" s="59">
        <v>350</v>
      </c>
      <c r="D11" s="59">
        <f t="shared" si="0"/>
        <v>187.16577540106951</v>
      </c>
      <c r="E11" s="59">
        <f t="shared" si="1"/>
        <v>1.8716577540106951</v>
      </c>
    </row>
    <row r="12" spans="1:12" x14ac:dyDescent="0.35">
      <c r="A12" s="51">
        <v>45170</v>
      </c>
      <c r="B12" s="51">
        <v>45199</v>
      </c>
      <c r="C12" s="59">
        <v>350</v>
      </c>
      <c r="D12" s="59">
        <f t="shared" si="0"/>
        <v>187.16577540106951</v>
      </c>
      <c r="E12" s="59">
        <f t="shared" si="1"/>
        <v>1.8716577540106951</v>
      </c>
    </row>
    <row r="13" spans="1:12" x14ac:dyDescent="0.35">
      <c r="A13" s="51">
        <v>45200</v>
      </c>
      <c r="B13" s="51">
        <v>45230</v>
      </c>
      <c r="C13" s="59">
        <v>350</v>
      </c>
      <c r="D13" s="59">
        <f t="shared" si="0"/>
        <v>187.16577540106951</v>
      </c>
      <c r="E13" s="59">
        <f t="shared" si="1"/>
        <v>1.8716577540106951</v>
      </c>
    </row>
    <row r="14" spans="1:12" x14ac:dyDescent="0.35">
      <c r="A14" s="51">
        <v>45231</v>
      </c>
      <c r="B14" s="51">
        <v>45260</v>
      </c>
      <c r="C14" s="59">
        <v>360.5</v>
      </c>
      <c r="D14" s="59">
        <f t="shared" si="0"/>
        <v>192.7807486631016</v>
      </c>
      <c r="E14" s="59">
        <f t="shared" si="1"/>
        <v>1.927807486631016</v>
      </c>
    </row>
    <row r="15" spans="1:12" x14ac:dyDescent="0.35">
      <c r="A15" s="51">
        <v>45261</v>
      </c>
      <c r="B15" s="51">
        <v>45291</v>
      </c>
      <c r="C15" s="59">
        <v>808.45</v>
      </c>
      <c r="D15" s="59">
        <f t="shared" ref="D15" si="2">C15/$C$4*100</f>
        <v>432.32620320855614</v>
      </c>
      <c r="E15" s="59">
        <f t="shared" ref="E15" si="3">C15/$C$4</f>
        <v>4.3232620320855615</v>
      </c>
    </row>
    <row r="16" spans="1:12" x14ac:dyDescent="0.35">
      <c r="A16" s="51">
        <v>45292</v>
      </c>
      <c r="B16" s="51">
        <v>45322</v>
      </c>
      <c r="C16" s="59">
        <v>826.4</v>
      </c>
      <c r="D16" s="59">
        <f t="shared" ref="D16:D19" si="4">C16/$C$4*100</f>
        <v>441.92513368983953</v>
      </c>
      <c r="E16" s="59">
        <f t="shared" ref="E16:E19" si="5">C16/$C$4</f>
        <v>4.4192513368983954</v>
      </c>
    </row>
    <row r="17" spans="1:5" x14ac:dyDescent="0.35">
      <c r="A17" s="51">
        <v>45323</v>
      </c>
      <c r="B17" s="51">
        <v>45351</v>
      </c>
      <c r="C17" s="59">
        <v>842.2</v>
      </c>
      <c r="D17" s="59">
        <f t="shared" si="4"/>
        <v>450.37433155080214</v>
      </c>
      <c r="E17" s="59">
        <f t="shared" si="5"/>
        <v>4.5037433155080215</v>
      </c>
    </row>
    <row r="18" spans="1:5" x14ac:dyDescent="0.35">
      <c r="A18" s="51">
        <v>45352</v>
      </c>
      <c r="B18" s="51">
        <v>45382</v>
      </c>
      <c r="C18" s="59">
        <v>858</v>
      </c>
      <c r="D18" s="59">
        <f t="shared" si="4"/>
        <v>458.8235294117647</v>
      </c>
      <c r="E18" s="59">
        <f t="shared" si="5"/>
        <v>4.5882352941176467</v>
      </c>
    </row>
    <row r="19" spans="1:5" x14ac:dyDescent="0.35">
      <c r="A19" s="51">
        <v>45352</v>
      </c>
      <c r="B19" s="51">
        <v>45382</v>
      </c>
      <c r="C19" s="59">
        <v>876.5</v>
      </c>
      <c r="D19" s="59">
        <f t="shared" si="4"/>
        <v>468.71657754010698</v>
      </c>
      <c r="E19" s="59">
        <f t="shared" si="5"/>
        <v>4.6871657754010698</v>
      </c>
    </row>
  </sheetData>
  <mergeCells count="4">
    <mergeCell ref="A1:B2"/>
    <mergeCell ref="C1:E1"/>
    <mergeCell ref="C2:E2"/>
    <mergeCell ref="J2:L2"/>
  </mergeCells>
  <hyperlinks>
    <hyperlink ref="C2" r:id="rId1" xr:uid="{00000000-0004-0000-0700-000000000000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E4A1FDD-6D90-4C26-9043-B7A82B828380}">
  <ds:schemaRefs>
    <ds:schemaRef ds:uri="http://schemas.microsoft.com/office/2006/metadata/properties"/>
    <ds:schemaRef ds:uri="http://schemas.microsoft.com/office/infopath/2007/PartnerControls"/>
    <ds:schemaRef ds:uri="730269a7-69c5-483f-a552-e74dab880ae2"/>
    <ds:schemaRef ds:uri="40de77e2-37bb-4c7a-ab4d-547915d99553"/>
  </ds:schemaRefs>
</ds:datastoreItem>
</file>

<file path=customXml/itemProps2.xml><?xml version="1.0" encoding="utf-8"?>
<ds:datastoreItem xmlns:ds="http://schemas.openxmlformats.org/officeDocument/2006/customXml" ds:itemID="{1365D08B-6514-4FF0-A632-DEFBEFFA24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A39B25E-968F-4492-9BCC-0E0B49F08E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Tarifas actualizadas</vt:lpstr>
      <vt:lpstr>ADC</vt:lpstr>
      <vt:lpstr>MO 644-12 23-24</vt:lpstr>
      <vt:lpstr>MO</vt:lpstr>
      <vt:lpstr>IPIM</vt:lpstr>
      <vt:lpstr>GO</vt:lpstr>
      <vt:lpstr>WPU06</vt:lpstr>
      <vt:lpstr>USD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Calanni, Eduardo (NQN-PIN)</dc:creator>
  <cp:keywords/>
  <dc:description/>
  <cp:lastModifiedBy>Calanni, Eduardo Salvador</cp:lastModifiedBy>
  <cp:revision/>
  <dcterms:created xsi:type="dcterms:W3CDTF">2023-02-14T11:57:26Z</dcterms:created>
  <dcterms:modified xsi:type="dcterms:W3CDTF">2024-05-21T18:59:18Z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SV_HIDDEN_GRID_QUERY_LIST_4F35BF76-6C0D-4D9B-82B2-816C12CF3733">
    <vt:lpwstr>empty_477D106A-C0D6-4607-AEBD-E2C9D60EA279</vt:lpwstr>
  </property>
</Properties>
</file>