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4 - 2024/1-Cotizaciones y licitaciones/20. Provisión TTQQ Tecpetrol/1_PLIEGO (2)/1_PLIEGO/attachments_Items_2153001/"/>
    </mc:Choice>
  </mc:AlternateContent>
  <xr:revisionPtr revIDLastSave="101" documentId="13_ncr:1_{077A11A3-906F-4A11-A74E-5DF6264A7B92}" xr6:coauthVersionLast="47" xr6:coauthVersionMax="47" xr10:uidLastSave="{34571445-C431-4009-9EBA-785CDD9C0750}"/>
  <bookViews>
    <workbookView xWindow="-120" yWindow="-120" windowWidth="20730" windowHeight="11160" xr2:uid="{B8086540-AF47-437C-A996-89047A93D4BC}"/>
  </bookViews>
  <sheets>
    <sheet name="Matriz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11" i="1" s="1"/>
  <c r="O3" i="1"/>
  <c r="O4" i="1"/>
  <c r="O5" i="1"/>
  <c r="O6" i="1"/>
  <c r="O7" i="1"/>
  <c r="O8" i="1"/>
  <c r="O9" i="1"/>
  <c r="L2" i="1"/>
  <c r="N2" i="1" s="1"/>
  <c r="L3" i="1"/>
  <c r="N3" i="1" s="1"/>
  <c r="L4" i="1"/>
  <c r="N4" i="1" s="1"/>
  <c r="L5" i="1"/>
  <c r="N5" i="1" s="1"/>
  <c r="L6" i="1"/>
  <c r="N6" i="1" s="1"/>
  <c r="L7" i="1"/>
  <c r="N7" i="1" s="1"/>
  <c r="L8" i="1"/>
  <c r="N8" i="1" s="1"/>
  <c r="L9" i="1"/>
  <c r="N9" i="1" s="1"/>
  <c r="H2" i="1" l="1"/>
  <c r="H7" i="1"/>
  <c r="H8" i="1"/>
  <c r="H9" i="1"/>
  <c r="H5" i="1"/>
  <c r="H6" i="1"/>
  <c r="H4" i="1"/>
</calcChain>
</file>

<file path=xl/sharedStrings.xml><?xml version="1.0" encoding="utf-8"?>
<sst xmlns="http://schemas.openxmlformats.org/spreadsheetml/2006/main" count="43" uniqueCount="33">
  <si>
    <t>SECUESTRANTE H2S AMINA GAS SPEC SS3</t>
  </si>
  <si>
    <t>PRODUCTO QUIMICO DE USO INDUSTRIAL; SECUESTRANTE DE SULFURO DE HIDROGENO AMINA MDEA GAS SPEC SS-3 FABRICANTE INEOS LLC GRAVEDAD ESPECÍFICA 1.04 A 25°C PUNTO DE EBULLICIÓN 147.5°C A 760 MMHG PUNTO DE FUSIÓN -32.1°C (50WT%)</t>
  </si>
  <si>
    <t>KG</t>
  </si>
  <si>
    <t>MONOETILENGLICOL</t>
  </si>
  <si>
    <t>TRIETILENGLICOL</t>
  </si>
  <si>
    <t>Exiros Material</t>
  </si>
  <si>
    <t>Material</t>
  </si>
  <si>
    <t>Description</t>
  </si>
  <si>
    <t>Unit</t>
  </si>
  <si>
    <t>Plant Material</t>
  </si>
  <si>
    <t>SURFACTANTE ESPUMANTE BARRAS S</t>
  </si>
  <si>
    <t>Qty</t>
  </si>
  <si>
    <t>PZA</t>
  </si>
  <si>
    <t>PRODUCTO QUIMICO DE USO INDUSTRIAL; COMPONENTE: MONOETILENGLICOL; CONCEN TRACION: 99.8; PRESENTACIÓN: A GRANEL</t>
  </si>
  <si>
    <t>PRODUCTO QUIMICO DE USO INDUSTRIAL; SURFACTANTE; TIPO ESPUMANTE; PRESENTACION BARRAS SOLIDAS; APLICACION POZOS; DISPERSABLE EN CONDENSADO Y SOLUBLE EN AGUA; COLOR: CELESTE; SOLUBILIDAD EN AGUA: 100%; PUNTO FUSION DE LA BARRA 70°C; TAMAÑO 1.1/4X15"</t>
  </si>
  <si>
    <t>PRODUCTO QUIMICO DE USO INDUSTRIAL; COMPONENTE: MONOETILENGLICOL; PRESENTACIÓN: IBC</t>
  </si>
  <si>
    <t>PRODUCTO QUIMICO DE USO INDUSTRIAL; COMPONENTE: MONOETILENGLICOL; PRESENTACIÓN: TAMBOR</t>
  </si>
  <si>
    <t>PRODUCTO QUIMICO DE USO INDUSTRIAL; PRESENTACIÓN: A GRANEL</t>
  </si>
  <si>
    <t>PRODUCTO QUIMICO DE USO INDUSTRIAL; PRESENTACIÓN: TAMBOR</t>
  </si>
  <si>
    <t>PRODUCTO QUIMICO DE USO INDUSTRIAL; PRESENTACIÓN: IBC</t>
  </si>
  <si>
    <t>Precio</t>
  </si>
  <si>
    <t>Pago</t>
  </si>
  <si>
    <t>Plazo entrega</t>
  </si>
  <si>
    <t>Ajuste</t>
  </si>
  <si>
    <t>Densidad</t>
  </si>
  <si>
    <t>Volumen (LT)</t>
  </si>
  <si>
    <t>CR</t>
  </si>
  <si>
    <t>Imp</t>
  </si>
  <si>
    <t>Flete</t>
  </si>
  <si>
    <t>K</t>
  </si>
  <si>
    <t>Total (USD)</t>
  </si>
  <si>
    <t>Balde x45un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</si>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</sst>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top"/>
    </xf>
    <xf numFmtId="165" fontId="0" fillId="0" borderId="0" xfId="1" applyNumberFormat="1" applyFont="1" applyAlignment="1">
      <alignment vertical="top"/>
    </xf>
    <xf numFmtId="165" fontId="0" fillId="0" borderId="0" xfId="0" applyNumberFormat="1"/>
    <xf numFmtId="166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0" fillId="0" borderId="0" xfId="1" applyFont="1"/>
    <xf numFmtId="164" fontId="3" fillId="0" borderId="0" xfId="0" applyNumberFormat="1" applyFont="1"/>
    <xf numFmtId="0" fontId="2" fillId="2" borderId="0" xfId="0" applyFont="1" applyFill="1"/>
  </cellXfs>
  <cellStyles count="2">
    <cellStyle name="Millares" xfId="1" builtinId="3"/>
    <cellStyle name="Normal" xfId="0" builtinId="0"/>
  </cellStyles>
  <dxfs count="7">
    <dxf>
      <numFmt numFmtId="2" formatCode="0.00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00F494-0B2E-446B-9C05-CE6F34CD02A1}" name="Table2" displayName="Table2" ref="A1:R9" totalsRowShown="0">
  <autoFilter ref="A1:R9" xr:uid="{6B00F494-0B2E-446B-9C05-CE6F34CD02A1}"/>
  <tableColumns count="18">
    <tableColumn id="1" xr3:uid="{2AABFEDE-D6CA-40DF-AE0D-FAB71E2D0932}" name="Exiros Material"/>
    <tableColumn id="2" xr3:uid="{1B90A5D6-50A9-4447-B42C-C6A1BCB19434}" name="Plant Material"/>
    <tableColumn id="3" xr3:uid="{320ADEB8-FD36-4339-B5B4-4708BAFA06F3}" name="Material"/>
    <tableColumn id="4" xr3:uid="{821F11C7-05AD-4CCF-9B66-7909AEEEB979}" name="Description"/>
    <tableColumn id="8" xr3:uid="{B0899518-3730-465E-B3A8-CBD688D00DE1}" name="Qty" dataDxfId="6"/>
    <tableColumn id="5" xr3:uid="{21313318-BAAE-44F8-96C5-AC1FEDFCB0E7}" name="Unit"/>
    <tableColumn id="9" xr3:uid="{6CF9A9E6-1EDE-47C8-A72F-9D6E9BCA4421}" name="Densidad"/>
    <tableColumn id="12" xr3:uid="{924647F5-6194-4761-8726-C1976FD95AD0}" name="Volumen (LT)"/>
    <tableColumn id="17" xr3:uid="{07FA1C85-F0A9-4CB0-93A3-6B3FF3D01B54}" name="Balde x45un" dataDxfId="5"/>
    <tableColumn id="13" xr3:uid="{8E5AA3DB-BFF2-437D-9E72-220335A35B40}" name="CR" dataDxfId="4"/>
    <tableColumn id="14" xr3:uid="{327EA552-A5A7-4F17-AC2C-04829B321A89}" name="Flete" dataDxfId="3"/>
    <tableColumn id="15" xr3:uid="{7ABCD1AE-245D-4FC4-9352-8C7A51278146}" name="Imp" dataDxfId="2">
      <calculatedColumnFormula>(Table2[[#This Row],[Flete]]+Table2[[#This Row],[CR]])*1.1</calculatedColumnFormula>
    </tableColumn>
    <tableColumn id="16" xr3:uid="{B786044B-9E0E-4F56-9035-869F238D2BA3}" name="K" dataDxfId="1"/>
    <tableColumn id="6" xr3:uid="{869A0126-EF90-4E09-97B4-EACAC74FCD40}" name="Precio" dataDxfId="0">
      <calculatedColumnFormula>Table2[[#This Row],[K]]*Table2[[#This Row],[Imp]]</calculatedColumnFormula>
    </tableColumn>
    <tableColumn id="18" xr3:uid="{C5F0EB36-5CA6-43C8-B4E0-59CBD74F932E}" name="Total (USD)" dataCellStyle="Millares">
      <calculatedColumnFormula>Table2[[#This Row],[Volumen (LT)]]*Table2[[#This Row],[Precio]]</calculatedColumnFormula>
    </tableColumn>
    <tableColumn id="7" xr3:uid="{6FCDE09D-1F60-482C-BE8A-371A92B83EE4}" name="Pago"/>
    <tableColumn id="10" xr3:uid="{53EE3066-9027-4E97-B4A0-5E77015CF968}" name="Plazo entrega"/>
    <tableColumn id="11" xr3:uid="{F2214AEF-436D-442D-B5FD-7D8D9C8505A6}" name="Ajust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7195F-04C1-44E2-80AD-73870914849E}">
  <dimension ref="A1:R11"/>
  <sheetViews>
    <sheetView showGridLines="0" tabSelected="1" workbookViewId="0">
      <selection activeCell="I1" sqref="C1:I9"/>
    </sheetView>
  </sheetViews>
  <sheetFormatPr baseColWidth="10" defaultColWidth="9.140625" defaultRowHeight="15" x14ac:dyDescent="0.25"/>
  <cols>
    <col min="1" max="1" width="15.28515625" customWidth="1"/>
    <col min="2" max="2" width="14.42578125" customWidth="1"/>
    <col min="3" max="3" width="37.5703125" bestFit="1" customWidth="1"/>
    <col min="4" max="4" width="116.7109375" hidden="1" customWidth="1"/>
    <col min="5" max="5" width="11.140625" bestFit="1" customWidth="1"/>
    <col min="8" max="8" width="15.140625" bestFit="1" customWidth="1"/>
    <col min="9" max="13" width="15.140625" customWidth="1"/>
    <col min="14" max="14" width="10.85546875" bestFit="1" customWidth="1"/>
    <col min="15" max="15" width="13.140625" bestFit="1" customWidth="1"/>
  </cols>
  <sheetData>
    <row r="1" spans="1:18" x14ac:dyDescent="0.25">
      <c r="A1" t="s">
        <v>5</v>
      </c>
      <c r="B1" t="s">
        <v>9</v>
      </c>
      <c r="C1" t="s">
        <v>6</v>
      </c>
      <c r="D1" t="s">
        <v>7</v>
      </c>
      <c r="E1" t="s">
        <v>11</v>
      </c>
      <c r="F1" t="s">
        <v>8</v>
      </c>
      <c r="G1" t="s">
        <v>24</v>
      </c>
      <c r="H1" t="s">
        <v>25</v>
      </c>
      <c r="I1" t="s">
        <v>31</v>
      </c>
      <c r="J1" t="s">
        <v>26</v>
      </c>
      <c r="K1" t="s">
        <v>28</v>
      </c>
      <c r="L1" t="s">
        <v>27</v>
      </c>
      <c r="M1" t="s">
        <v>29</v>
      </c>
      <c r="N1" t="s">
        <v>20</v>
      </c>
      <c r="O1" s="7" t="s">
        <v>30</v>
      </c>
      <c r="P1" t="s">
        <v>21</v>
      </c>
      <c r="Q1" t="s">
        <v>22</v>
      </c>
      <c r="R1" t="s">
        <v>23</v>
      </c>
    </row>
    <row r="2" spans="1:18" x14ac:dyDescent="0.25">
      <c r="A2" s="1">
        <v>409136200</v>
      </c>
      <c r="B2" s="1">
        <v>17030080</v>
      </c>
      <c r="C2" s="1" t="s">
        <v>0</v>
      </c>
      <c r="D2" s="1" t="s">
        <v>1</v>
      </c>
      <c r="E2" s="2">
        <v>46000</v>
      </c>
      <c r="F2" s="1" t="s">
        <v>2</v>
      </c>
      <c r="G2" s="1">
        <v>1.105</v>
      </c>
      <c r="H2" s="3">
        <f>Table2[[#This Row],[Qty]]/Table2[[#This Row],[Densidad]]</f>
        <v>41628.959276018097</v>
      </c>
      <c r="I2" s="3"/>
      <c r="J2" s="5">
        <v>3.2</v>
      </c>
      <c r="K2" s="5">
        <v>0.08</v>
      </c>
      <c r="L2" s="5">
        <f>(Table2[[#This Row],[Flete]]+Table2[[#This Row],[CR]])*1.1</f>
        <v>3.6080000000000005</v>
      </c>
      <c r="M2" s="5">
        <v>1.56</v>
      </c>
      <c r="N2" s="6">
        <f>Table2[[#This Row],[K]]*Table2[[#This Row],[Imp]]</f>
        <v>5.6284800000000006</v>
      </c>
      <c r="O2" s="7">
        <f>Table2[[#This Row],[Volumen (LT)]]*Table2[[#This Row],[Precio]]</f>
        <v>234307.76470588235</v>
      </c>
    </row>
    <row r="3" spans="1:18" x14ac:dyDescent="0.25">
      <c r="A3">
        <v>408810800</v>
      </c>
      <c r="B3">
        <v>17050220</v>
      </c>
      <c r="C3" t="s">
        <v>10</v>
      </c>
      <c r="D3" s="1" t="s">
        <v>14</v>
      </c>
      <c r="E3" s="2">
        <v>1520</v>
      </c>
      <c r="F3" t="s">
        <v>12</v>
      </c>
      <c r="G3" s="1">
        <v>1.105</v>
      </c>
      <c r="H3" s="3"/>
      <c r="I3" s="3">
        <v>34</v>
      </c>
      <c r="J3" s="5">
        <v>350.52</v>
      </c>
      <c r="K3" s="4">
        <v>4.2569238183593754</v>
      </c>
      <c r="L3" s="5">
        <f>(Table2[[#This Row],[Flete]]+Table2[[#This Row],[CR]])*1.1</f>
        <v>390.25461620019536</v>
      </c>
      <c r="M3" s="5">
        <v>1.56</v>
      </c>
      <c r="N3" s="6">
        <f>Table2[[#This Row],[K]]*Table2[[#This Row],[Imp]]</f>
        <v>608.79720127230473</v>
      </c>
      <c r="O3" s="7">
        <f>Table2[[#This Row],[Balde x45un]]*Table2[[#This Row],[Precio]]</f>
        <v>20699.104843258359</v>
      </c>
    </row>
    <row r="4" spans="1:18" x14ac:dyDescent="0.25">
      <c r="A4">
        <v>427134800</v>
      </c>
      <c r="B4">
        <v>26040262</v>
      </c>
      <c r="C4" t="s">
        <v>3</v>
      </c>
      <c r="D4" t="s">
        <v>15</v>
      </c>
      <c r="E4" s="2">
        <v>96800</v>
      </c>
      <c r="F4" t="s">
        <v>2</v>
      </c>
      <c r="G4">
        <v>1.1100000000000001</v>
      </c>
      <c r="H4" s="3">
        <f>Table2[[#This Row],[Qty]]/Table2[[#This Row],[Densidad]]</f>
        <v>87207.207207207204</v>
      </c>
      <c r="I4" s="3"/>
      <c r="J4" s="5">
        <v>2.25</v>
      </c>
      <c r="K4" s="5">
        <v>0.08</v>
      </c>
      <c r="L4" s="5">
        <f>(Table2[[#This Row],[Flete]]+Table2[[#This Row],[CR]])*1.1</f>
        <v>2.5630000000000002</v>
      </c>
      <c r="M4" s="5">
        <v>1.56</v>
      </c>
      <c r="N4" s="6">
        <f>Table2[[#This Row],[K]]*Table2[[#This Row],[Imp]]</f>
        <v>3.9982800000000003</v>
      </c>
      <c r="O4" s="7">
        <f>Table2[[#This Row],[Volumen (LT)]]*Table2[[#This Row],[Precio]]</f>
        <v>348678.83243243245</v>
      </c>
    </row>
    <row r="5" spans="1:18" x14ac:dyDescent="0.25">
      <c r="A5">
        <v>427134800</v>
      </c>
      <c r="B5">
        <v>26040262</v>
      </c>
      <c r="C5" t="s">
        <v>3</v>
      </c>
      <c r="D5" t="s">
        <v>16</v>
      </c>
      <c r="E5" s="2">
        <v>96800</v>
      </c>
      <c r="F5" t="s">
        <v>2</v>
      </c>
      <c r="G5">
        <v>1.1100000000000001</v>
      </c>
      <c r="H5" s="3">
        <f>Table2[[#This Row],[Qty]]/Table2[[#This Row],[Densidad]]</f>
        <v>87207.207207207204</v>
      </c>
      <c r="I5" s="3"/>
      <c r="J5" s="5">
        <v>2.25</v>
      </c>
      <c r="K5" s="5">
        <v>0.08</v>
      </c>
      <c r="L5" s="5">
        <f>(Table2[[#This Row],[Flete]]+Table2[[#This Row],[CR]])*1.1</f>
        <v>2.5630000000000002</v>
      </c>
      <c r="M5" s="5">
        <v>1.56</v>
      </c>
      <c r="N5" s="6">
        <f>Table2[[#This Row],[K]]*Table2[[#This Row],[Imp]]</f>
        <v>3.9982800000000003</v>
      </c>
      <c r="O5" s="7">
        <f>Table2[[#This Row],[Volumen (LT)]]*Table2[[#This Row],[Precio]]</f>
        <v>348678.83243243245</v>
      </c>
    </row>
    <row r="6" spans="1:18" x14ac:dyDescent="0.25">
      <c r="A6">
        <v>442592200</v>
      </c>
      <c r="B6">
        <v>26040279</v>
      </c>
      <c r="C6" t="s">
        <v>3</v>
      </c>
      <c r="D6" t="s">
        <v>13</v>
      </c>
      <c r="E6" s="2">
        <v>214000</v>
      </c>
      <c r="F6" t="s">
        <v>2</v>
      </c>
      <c r="G6">
        <v>1.1100000000000001</v>
      </c>
      <c r="H6" s="3">
        <f>Table2[[#This Row],[Qty]]/Table2[[#This Row],[Densidad]]</f>
        <v>192792.79279279278</v>
      </c>
      <c r="I6" s="3"/>
      <c r="J6" s="5">
        <v>2.25</v>
      </c>
      <c r="K6" s="5">
        <v>0.08</v>
      </c>
      <c r="L6" s="5">
        <f>(Table2[[#This Row],[Flete]]+Table2[[#This Row],[CR]])*1.1</f>
        <v>2.5630000000000002</v>
      </c>
      <c r="M6" s="5">
        <v>1.56</v>
      </c>
      <c r="N6" s="6">
        <f>Table2[[#This Row],[K]]*Table2[[#This Row],[Imp]]</f>
        <v>3.9982800000000003</v>
      </c>
      <c r="O6" s="7">
        <f>Table2[[#This Row],[Volumen (LT)]]*Table2[[#This Row],[Precio]]</f>
        <v>770839.56756756757</v>
      </c>
    </row>
    <row r="7" spans="1:18" x14ac:dyDescent="0.25">
      <c r="A7">
        <v>409765700</v>
      </c>
      <c r="B7">
        <v>26040018</v>
      </c>
      <c r="C7" t="s">
        <v>4</v>
      </c>
      <c r="D7" t="s">
        <v>19</v>
      </c>
      <c r="E7" s="2">
        <v>88000</v>
      </c>
      <c r="F7" t="s">
        <v>2</v>
      </c>
      <c r="G7">
        <v>1.125</v>
      </c>
      <c r="H7" s="3">
        <f>Table2[[#This Row],[Qty]]/Table2[[#This Row],[Densidad]]</f>
        <v>78222.222222222219</v>
      </c>
      <c r="I7" s="3"/>
      <c r="J7" s="5">
        <v>3.75</v>
      </c>
      <c r="K7" s="5">
        <v>0.08</v>
      </c>
      <c r="L7" s="5">
        <f>(Table2[[#This Row],[Flete]]+Table2[[#This Row],[CR]])*1.1</f>
        <v>4.2130000000000001</v>
      </c>
      <c r="M7" s="5">
        <v>1.56</v>
      </c>
      <c r="N7" s="6">
        <f>Table2[[#This Row],[K]]*Table2[[#This Row],[Imp]]</f>
        <v>6.5722800000000001</v>
      </c>
      <c r="O7" s="7">
        <f>Table2[[#This Row],[Volumen (LT)]]*Table2[[#This Row],[Precio]]</f>
        <v>514098.34666666668</v>
      </c>
    </row>
    <row r="8" spans="1:18" x14ac:dyDescent="0.25">
      <c r="A8">
        <v>409765700</v>
      </c>
      <c r="B8">
        <v>26040018</v>
      </c>
      <c r="C8" t="s">
        <v>4</v>
      </c>
      <c r="D8" t="s">
        <v>18</v>
      </c>
      <c r="E8" s="2">
        <v>88000</v>
      </c>
      <c r="F8" t="s">
        <v>2</v>
      </c>
      <c r="G8">
        <v>1.125</v>
      </c>
      <c r="H8" s="3">
        <f>Table2[[#This Row],[Qty]]/Table2[[#This Row],[Densidad]]</f>
        <v>78222.222222222219</v>
      </c>
      <c r="I8" s="3"/>
      <c r="J8" s="5">
        <v>3.75</v>
      </c>
      <c r="K8" s="5">
        <v>0.08</v>
      </c>
      <c r="L8" s="5">
        <f>(Table2[[#This Row],[Flete]]+Table2[[#This Row],[CR]])*1.1</f>
        <v>4.2130000000000001</v>
      </c>
      <c r="M8" s="5">
        <v>1.56</v>
      </c>
      <c r="N8" s="6">
        <f>Table2[[#This Row],[K]]*Table2[[#This Row],[Imp]]</f>
        <v>6.5722800000000001</v>
      </c>
      <c r="O8" s="7">
        <f>Table2[[#This Row],[Volumen (LT)]]*Table2[[#This Row],[Precio]]</f>
        <v>514098.34666666668</v>
      </c>
    </row>
    <row r="9" spans="1:18" x14ac:dyDescent="0.25">
      <c r="A9">
        <v>409765700</v>
      </c>
      <c r="B9">
        <v>26040018</v>
      </c>
      <c r="C9" t="s">
        <v>4</v>
      </c>
      <c r="D9" t="s">
        <v>17</v>
      </c>
      <c r="E9" s="2">
        <v>88000</v>
      </c>
      <c r="F9" t="s">
        <v>2</v>
      </c>
      <c r="G9">
        <v>1.125</v>
      </c>
      <c r="H9" s="3">
        <f>Table2[[#This Row],[Qty]]/Table2[[#This Row],[Densidad]]</f>
        <v>78222.222222222219</v>
      </c>
      <c r="I9" s="3"/>
      <c r="J9" s="5">
        <v>3.75</v>
      </c>
      <c r="K9" s="5">
        <v>0.08</v>
      </c>
      <c r="L9" s="5">
        <f>(Table2[[#This Row],[Flete]]+Table2[[#This Row],[CR]])*1.1</f>
        <v>4.2130000000000001</v>
      </c>
      <c r="M9" s="5">
        <v>1.56</v>
      </c>
      <c r="N9" s="6">
        <f>Table2[[#This Row],[K]]*Table2[[#This Row],[Imp]]</f>
        <v>6.5722800000000001</v>
      </c>
      <c r="O9" s="7">
        <f>Table2[[#This Row],[Volumen (LT)]]*Table2[[#This Row],[Precio]]</f>
        <v>514098.34666666668</v>
      </c>
    </row>
    <row r="11" spans="1:18" x14ac:dyDescent="0.25">
      <c r="E11" s="3"/>
      <c r="N11" s="9" t="s">
        <v>32</v>
      </c>
      <c r="O11" s="8">
        <f>SUM(Table2[Total (USD)])</f>
        <v>3265499.1419815733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F81416-47C4-412A-8E32-26BC84A1E3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1692EA-078A-4C7C-B3B1-4B0479F4EB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Paula MARAGGI</dc:creator>
  <cp:lastModifiedBy>Villanova Briceño, Joanna Carolina</cp:lastModifiedBy>
  <dcterms:created xsi:type="dcterms:W3CDTF">2024-02-07T23:23:48Z</dcterms:created>
  <dcterms:modified xsi:type="dcterms:W3CDTF">2024-02-09T14:04:16Z</dcterms:modified>
</cp:coreProperties>
</file>