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54. YPF. Yacimiento EP (DBN y SO)/"/>
    </mc:Choice>
  </mc:AlternateContent>
  <xr:revisionPtr revIDLastSave="648" documentId="11_53D053E60DAC1A16630E8B5AAF659CA5C0469EB7" xr6:coauthVersionLast="47" xr6:coauthVersionMax="47" xr10:uidLastSave="{ECE06375-5C9D-434D-A188-2D06B779E7E4}"/>
  <bookViews>
    <workbookView xWindow="-120" yWindow="-120" windowWidth="20730" windowHeight="11160" xr2:uid="{00000000-000D-0000-FFFF-FFFF00000000}"/>
  </bookViews>
  <sheets>
    <sheet name="Planilla de Cotizacion" sheetId="14" r:id="rId1"/>
    <sheet name="PC" sheetId="15" r:id="rId2"/>
    <sheet name="PQuímicos" sheetId="7" state="hidden" r:id="rId3"/>
    <sheet name="Fletes" sheetId="1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4" l="1"/>
  <c r="H6" i="14"/>
  <c r="K6" i="14" l="1"/>
  <c r="G6" i="14"/>
  <c r="D5" i="14"/>
  <c r="D3" i="15"/>
  <c r="C3" i="15"/>
  <c r="J6" i="14" l="1"/>
  <c r="L6" i="14" s="1"/>
  <c r="M6" i="14" s="1"/>
  <c r="F4" i="14"/>
  <c r="G4" i="14" s="1"/>
  <c r="H4" i="14" s="1"/>
  <c r="G5" i="14" l="1"/>
  <c r="J5" i="14" l="1"/>
  <c r="J4" i="14" l="1"/>
  <c r="M17" i="13" l="1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K4" i="14" l="1"/>
  <c r="L4" i="14" s="1"/>
  <c r="N4" i="14" s="1"/>
  <c r="O4" i="14" l="1"/>
  <c r="P4" i="14"/>
  <c r="Q4" i="14" s="1"/>
  <c r="M4" i="14"/>
  <c r="K5" i="14" l="1"/>
  <c r="L5" i="14" s="1"/>
  <c r="M5" i="14" s="1"/>
</calcChain>
</file>

<file path=xl/sharedStrings.xml><?xml version="1.0" encoding="utf-8"?>
<sst xmlns="http://schemas.openxmlformats.org/spreadsheetml/2006/main" count="223" uniqueCount="101">
  <si>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</si>
  <si>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</si>
  <si>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</si>
  <si>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</si>
  <si>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</si>
  <si>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</si>
  <si>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</si>
  <si>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</si>
  <si>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</si>
  <si>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</si>
  <si>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</si>
  <si>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</si>
  <si>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</si>
  <si>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</si>
  <si>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</si>
  <si>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</si>
  <si>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</si>
  <si>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</si>
  <si>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</si>
  <si>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</si>
  <si>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</si>
  <si>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</si>
  <si>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</si>
  <si>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</si>
  <si>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</si>
  <si>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</si>
  <si>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</si>
  <si>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</si>
  <si>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</si>
  <si>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</si>
  <si>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</si>
  <si>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</si>
  <si>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</si>
  <si>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</si>
  <si>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</si>
  <si>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</si>
  <si>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</si>
  <si>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</si>
  <si>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</si>
  <si>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</si>
  <si>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</si>
  <si>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</si>
  <si>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</si>
  <si>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</si>
  <si>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</si>
  <si>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</si>
  <si>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</si>
  <si>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</si>
  <si>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</si>
  <si>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</si>
  <si>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</si>
  <si>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</si>
  <si>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</si>
  <si>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</si>
  <si>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</si>
  <si>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</si>
  <si>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</si>
  <si>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</si>
  <si>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</si>
  <si>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</si>
  <si>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</si>
  <si>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</si>
  <si>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</si>
  <si>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</si>
  <si>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</si>
  <si>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</si>
  <si>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</si>
  <si>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</si>
  <si>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</si>
  <si>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</si>
  <si>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</si>
  <si>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</si>
  <si>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</si>
  <si>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</si>
  <si>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</si>
  <si>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</si>
  <si>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</si>
  <si>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</si>
  <si>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</si>
  <si>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Cantidad [Lts]</t>
  </si>
  <si>
    <t>CR con flete  [USD/lt]</t>
  </si>
  <si>
    <t>Descripción</t>
  </si>
  <si>
    <t>Flete  [USD/litro]</t>
  </si>
  <si>
    <t>Inh. Incrustaciones</t>
  </si>
  <si>
    <t>ESB310</t>
  </si>
  <si>
    <t>Referencias</t>
  </si>
  <si>
    <t>PESA</t>
  </si>
  <si>
    <t>PAE</t>
  </si>
  <si>
    <t>Ítem</t>
  </si>
  <si>
    <t>Deonominación comercial</t>
  </si>
  <si>
    <t>UM</t>
  </si>
  <si>
    <t>Costo [USD/UM]</t>
  </si>
  <si>
    <t>Costo Rep [USD/litro]</t>
  </si>
  <si>
    <t>litro</t>
  </si>
  <si>
    <t>YPF</t>
  </si>
  <si>
    <t>Desemulsionante</t>
  </si>
  <si>
    <t>DBN7316</t>
  </si>
  <si>
    <t>Sec. Oxígeno</t>
  </si>
  <si>
    <t>SO4207</t>
  </si>
  <si>
    <t>SO4353</t>
  </si>
  <si>
    <t>DBC4928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</si>
</sst>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\ #,##0.00;[Red]\-&quot;$&quot;\ #,##0.00"/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82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3" xfId="3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9" fontId="0" fillId="0" borderId="0" xfId="13" applyFont="1"/>
    <xf numFmtId="4" fontId="1" fillId="0" borderId="0" xfId="16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 indent="1"/>
    </xf>
    <xf numFmtId="3" fontId="0" fillId="9" borderId="26" xfId="0" applyNumberFormat="1" applyFill="1" applyBorder="1" applyAlignment="1">
      <alignment horizontal="center" vertical="center"/>
    </xf>
    <xf numFmtId="3" fontId="0" fillId="9" borderId="28" xfId="0" applyNumberFormat="1" applyFill="1" applyBorder="1" applyAlignment="1">
      <alignment horizontal="center" vertical="center"/>
    </xf>
    <xf numFmtId="9" fontId="0" fillId="9" borderId="28" xfId="13" applyFont="1" applyFill="1" applyBorder="1" applyAlignment="1">
      <alignment horizontal="center" vertical="center"/>
    </xf>
    <xf numFmtId="9" fontId="0" fillId="9" borderId="29" xfId="13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13" fillId="9" borderId="1" xfId="0" applyNumberFormat="1" applyFont="1" applyFill="1" applyBorder="1" applyAlignment="1">
      <alignment horizontal="center" vertical="center"/>
    </xf>
    <xf numFmtId="169" fontId="1" fillId="2" borderId="1" xfId="13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0" fontId="5" fillId="5" borderId="30" xfId="3" applyFont="1" applyFill="1" applyBorder="1" applyAlignment="1">
      <alignment horizontal="center" vertical="center" wrapText="1"/>
    </xf>
    <xf numFmtId="0" fontId="5" fillId="5" borderId="1" xfId="3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8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7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14" fillId="11" borderId="31" xfId="0" applyFont="1" applyFill="1" applyBorder="1" applyAlignment="1">
      <alignment horizontal="center" vertical="center" wrapText="1"/>
    </xf>
    <xf numFmtId="0" fontId="14" fillId="11" borderId="32" xfId="0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4" fontId="0" fillId="2" borderId="33" xfId="0" applyNumberForma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0" fontId="5" fillId="5" borderId="33" xfId="3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5" xfId="0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10" fontId="11" fillId="8" borderId="29" xfId="0" applyNumberFormat="1" applyFont="1" applyFill="1" applyBorder="1" applyAlignment="1">
      <alignment horizontal="center" vertical="center" wrapText="1"/>
    </xf>
    <xf numFmtId="9" fontId="11" fillId="8" borderId="25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styles" Target="styles.xml"/><Relationship Id="rId55" Type="http://schemas.openxmlformats.org/officeDocument/2006/relationships/customXml" Target="../customXml/item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8" Type="http://schemas.openxmlformats.org/officeDocument/2006/relationships/externalLink" Target="externalLinks/externalLink4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1166813</xdr:colOff>
      <xdr:row>35</xdr:row>
      <xdr:rowOff>0</xdr:rowOff>
    </xdr:from>
    <xdr:to>
      <xdr:col>8</xdr:col>
      <xdr:colOff>36776</xdr:colOff>
      <xdr:row>60</xdr:row>
      <xdr:rowOff>162612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94820FA-3129-1C1B-A9FF-21C5350B8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813" y="7608094"/>
          <a:ext cx="7573432" cy="4925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showGridLines="0" tabSelected="1" zoomScale="80" zoomScaleNormal="80" workbookViewId="0">
      <selection activeCell="F5" sqref="F5"/>
    </sheetView>
  </sheetViews>
  <sheetFormatPr baseColWidth="10" defaultRowHeight="15" x14ac:dyDescent="0.25"/>
  <cols>
    <col min="1" max="1" width="23" customWidth="1"/>
    <col min="2" max="2" width="33" customWidth="1"/>
    <col min="3" max="3" width="14.140625" customWidth="1"/>
    <col min="4" max="4" width="13.28515625" customWidth="1"/>
    <col min="5" max="5" width="10.28515625" customWidth="1"/>
    <col min="6" max="6" width="11.28515625" customWidth="1"/>
    <col min="7" max="7" width="14.140625" bestFit="1" customWidth="1"/>
    <col min="9" max="9" width="12.42578125" bestFit="1" customWidth="1"/>
    <col min="10" max="10" width="9.85546875" customWidth="1"/>
    <col min="12" max="12" width="8.7109375" customWidth="1"/>
    <col min="13" max="13" width="9.42578125" bestFit="1" customWidth="1"/>
    <col min="14" max="14" width="7.42578125" hidden="1" customWidth="1"/>
    <col min="15" max="17" width="6.7109375" hidden="1" customWidth="1"/>
    <col min="18" max="18" width="3" customWidth="1"/>
  </cols>
  <sheetData>
    <row r="1" spans="1:17" ht="18" customHeight="1" x14ac:dyDescent="0.25">
      <c r="A1" t="s">
        <v>78</v>
      </c>
      <c r="D1" s="122"/>
      <c r="G1" s="154"/>
      <c r="L1" s="171" t="s">
        <v>76</v>
      </c>
      <c r="M1" s="172"/>
      <c r="N1" s="171" t="s">
        <v>77</v>
      </c>
      <c r="O1" s="172"/>
      <c r="P1" s="169" t="s">
        <v>74</v>
      </c>
      <c r="Q1" s="169"/>
    </row>
    <row r="2" spans="1:17" ht="13.5" customHeight="1" x14ac:dyDescent="0.25">
      <c r="L2" s="173">
        <v>5.5E-2</v>
      </c>
      <c r="M2" s="174"/>
      <c r="N2" s="175">
        <v>0.04</v>
      </c>
      <c r="O2" s="176"/>
      <c r="P2" s="170">
        <v>0.04</v>
      </c>
      <c r="Q2" s="170"/>
    </row>
    <row r="3" spans="1:17" ht="30" customHeight="1" x14ac:dyDescent="0.25">
      <c r="A3" s="152" t="s">
        <v>75</v>
      </c>
      <c r="B3" s="152" t="s">
        <v>81</v>
      </c>
      <c r="C3" s="153" t="s">
        <v>70</v>
      </c>
      <c r="D3" s="152" t="s">
        <v>92</v>
      </c>
      <c r="E3" s="152" t="s">
        <v>79</v>
      </c>
      <c r="F3" s="152" t="s">
        <v>82</v>
      </c>
      <c r="G3" s="152" t="s">
        <v>80</v>
      </c>
      <c r="H3" s="152" t="s">
        <v>67</v>
      </c>
      <c r="I3" s="152" t="s">
        <v>0</v>
      </c>
      <c r="J3" s="152" t="s">
        <v>68</v>
      </c>
      <c r="K3" s="152" t="s">
        <v>69</v>
      </c>
      <c r="L3" s="152" t="s">
        <v>71</v>
      </c>
      <c r="M3" s="152" t="s">
        <v>71</v>
      </c>
      <c r="N3" s="151" t="s">
        <v>72</v>
      </c>
      <c r="O3" s="134" t="s">
        <v>72</v>
      </c>
      <c r="P3" s="133" t="s">
        <v>73</v>
      </c>
      <c r="Q3" s="133" t="s">
        <v>73</v>
      </c>
    </row>
    <row r="4" spans="1:17" ht="20.25" hidden="1" customHeight="1" x14ac:dyDescent="0.25">
      <c r="A4" s="144" t="s">
        <v>86</v>
      </c>
      <c r="B4" s="144" t="s">
        <v>83</v>
      </c>
      <c r="C4" s="144" t="s">
        <v>84</v>
      </c>
      <c r="D4" s="145">
        <v>372.93</v>
      </c>
      <c r="E4" s="146"/>
      <c r="F4" s="147">
        <f>0.08*20</f>
        <v>1.6</v>
      </c>
      <c r="G4" s="147">
        <f>+D4+F4</f>
        <v>374.53000000000003</v>
      </c>
      <c r="H4" s="148">
        <f>+I4*G4</f>
        <v>749.06000000000006</v>
      </c>
      <c r="I4" s="150">
        <v>2</v>
      </c>
      <c r="J4" s="146">
        <f>E4*G4</f>
        <v>0</v>
      </c>
      <c r="K4" s="146">
        <f>H4*E4</f>
        <v>0</v>
      </c>
      <c r="L4" s="146">
        <f t="shared" ref="L4" si="0">ROUND(K4-J4-$L$2*K4,0)</f>
        <v>0</v>
      </c>
      <c r="M4" s="149" t="e">
        <f t="shared" ref="M4" si="1">+L4/K4</f>
        <v>#DIV/0!</v>
      </c>
      <c r="N4" s="140">
        <f>+L4-$N$2*K4</f>
        <v>0</v>
      </c>
      <c r="O4" s="136" t="e">
        <f>+N4/K4</f>
        <v>#DIV/0!</v>
      </c>
      <c r="P4" s="135">
        <f>+N4-$P$2*K4</f>
        <v>0</v>
      </c>
      <c r="Q4" s="136" t="e">
        <f>+P4/K4</f>
        <v>#DIV/0!</v>
      </c>
    </row>
    <row r="5" spans="1:17" ht="20.25" customHeight="1" x14ac:dyDescent="0.25">
      <c r="A5" s="144" t="s">
        <v>94</v>
      </c>
      <c r="B5" s="144" t="s">
        <v>95</v>
      </c>
      <c r="C5" s="144" t="s">
        <v>96</v>
      </c>
      <c r="D5" s="145">
        <f>3.72</f>
        <v>3.72</v>
      </c>
      <c r="E5" s="146">
        <v>1000</v>
      </c>
      <c r="F5" s="147">
        <v>0.11</v>
      </c>
      <c r="G5" s="147">
        <f>+D5+F5</f>
        <v>3.83</v>
      </c>
      <c r="H5" s="148">
        <v>6.83</v>
      </c>
      <c r="I5" s="150">
        <f>H5/G5</f>
        <v>1.7832898172323759</v>
      </c>
      <c r="J5" s="146">
        <f>E5*G5</f>
        <v>3830</v>
      </c>
      <c r="K5" s="146">
        <f>H5*E5</f>
        <v>6830</v>
      </c>
      <c r="L5" s="146">
        <f t="shared" ref="L5" si="2">ROUND(K5-J5-$L$2*K5,0)</f>
        <v>2624</v>
      </c>
      <c r="M5" s="149">
        <f t="shared" ref="M5" si="3">+L5/K5</f>
        <v>0.38418740849194727</v>
      </c>
      <c r="N5" s="141"/>
      <c r="O5" s="142"/>
      <c r="P5" s="141"/>
      <c r="Q5" s="143"/>
    </row>
    <row r="6" spans="1:17" ht="20.25" customHeight="1" x14ac:dyDescent="0.25">
      <c r="A6" s="144" t="s">
        <v>94</v>
      </c>
      <c r="B6" s="144" t="s">
        <v>97</v>
      </c>
      <c r="C6" s="144" t="s">
        <v>98</v>
      </c>
      <c r="D6" s="145">
        <v>3.26</v>
      </c>
      <c r="E6" s="146">
        <v>1000</v>
      </c>
      <c r="F6" s="147">
        <v>0.11</v>
      </c>
      <c r="G6" s="147">
        <f>+D6+F6</f>
        <v>3.3699999999999997</v>
      </c>
      <c r="H6" s="148">
        <f>I6*G6</f>
        <v>5.2572000000000001</v>
      </c>
      <c r="I6" s="150">
        <v>1.56</v>
      </c>
      <c r="J6" s="146">
        <f>E6*G6</f>
        <v>3369.9999999999995</v>
      </c>
      <c r="K6" s="146">
        <f>H6*E6</f>
        <v>5257.2</v>
      </c>
      <c r="L6" s="146">
        <f t="shared" ref="L6" si="4">ROUND(K6-J6-$L$2*K6,0)</f>
        <v>1598</v>
      </c>
      <c r="M6" s="149">
        <f t="shared" ref="M6" si="5">+L6/K6</f>
        <v>0.30396408734687669</v>
      </c>
      <c r="N6" s="141"/>
      <c r="O6" s="142"/>
      <c r="P6" s="141"/>
      <c r="Q6" s="143"/>
    </row>
    <row r="7" spans="1:17" ht="20.25" customHeight="1" x14ac:dyDescent="0.25">
      <c r="A7" s="166" t="s">
        <v>85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8"/>
    </row>
    <row r="8" spans="1:17" ht="18.75" hidden="1" x14ac:dyDescent="0.25">
      <c r="A8" s="144" t="s">
        <v>87</v>
      </c>
      <c r="B8" s="158">
        <v>45323</v>
      </c>
      <c r="C8" s="144" t="s">
        <v>84</v>
      </c>
      <c r="D8" s="145"/>
      <c r="E8" s="146"/>
      <c r="F8" s="147"/>
      <c r="G8" s="147"/>
      <c r="H8" s="148">
        <v>795.77</v>
      </c>
      <c r="I8" s="150"/>
      <c r="J8" s="146"/>
      <c r="K8" s="146"/>
      <c r="L8" s="146"/>
      <c r="M8" s="149"/>
    </row>
    <row r="9" spans="1:17" ht="18.75" x14ac:dyDescent="0.25">
      <c r="A9" s="144" t="s">
        <v>94</v>
      </c>
      <c r="B9" s="158"/>
      <c r="C9" s="144" t="s">
        <v>99</v>
      </c>
      <c r="D9" s="145"/>
      <c r="E9" s="146"/>
      <c r="F9" s="147"/>
      <c r="G9" s="147"/>
      <c r="H9" s="148">
        <v>4.62</v>
      </c>
      <c r="I9" s="150"/>
      <c r="J9" s="146"/>
      <c r="K9" s="146"/>
      <c r="L9" s="146"/>
      <c r="M9" s="149"/>
    </row>
    <row r="10" spans="1:17" ht="18.75" x14ac:dyDescent="0.25">
      <c r="A10" s="144" t="s">
        <v>94</v>
      </c>
      <c r="B10" s="158"/>
      <c r="C10" s="144" t="s">
        <v>100</v>
      </c>
      <c r="D10" s="145"/>
      <c r="E10" s="146"/>
      <c r="F10" s="147"/>
      <c r="G10" s="147"/>
      <c r="H10" s="148">
        <v>6.61</v>
      </c>
      <c r="I10" s="150"/>
      <c r="J10" s="146"/>
      <c r="K10" s="146"/>
      <c r="L10" s="146"/>
      <c r="M10" s="149"/>
    </row>
    <row r="11" spans="1:17" ht="18.75" x14ac:dyDescent="0.25">
      <c r="A11" s="144"/>
      <c r="B11" s="158"/>
      <c r="C11" s="144"/>
      <c r="D11" s="145"/>
      <c r="E11" s="146"/>
      <c r="F11" s="147"/>
      <c r="G11" s="147"/>
      <c r="H11" s="148"/>
      <c r="I11" s="150"/>
      <c r="J11" s="146"/>
      <c r="K11" s="146"/>
      <c r="L11" s="146"/>
      <c r="M11" s="149"/>
    </row>
    <row r="12" spans="1:17" x14ac:dyDescent="0.25">
      <c r="A12" s="43"/>
      <c r="B12" s="43"/>
      <c r="H12" s="139"/>
      <c r="I12" s="138"/>
    </row>
    <row r="13" spans="1:17" x14ac:dyDescent="0.25">
      <c r="A13" s="157"/>
      <c r="B13" s="156"/>
      <c r="H13" s="139"/>
      <c r="I13" s="138"/>
      <c r="J13" s="137"/>
    </row>
    <row r="14" spans="1:17" x14ac:dyDescent="0.25">
      <c r="A14" s="157"/>
      <c r="B14" s="156"/>
      <c r="H14" s="139"/>
      <c r="I14" s="138"/>
    </row>
    <row r="15" spans="1:17" x14ac:dyDescent="0.25">
      <c r="A15" s="157"/>
      <c r="B15" s="156"/>
      <c r="H15" s="139"/>
      <c r="I15" s="138"/>
    </row>
    <row r="16" spans="1:17" x14ac:dyDescent="0.25">
      <c r="A16" s="157"/>
      <c r="B16" s="156"/>
      <c r="H16" s="139"/>
      <c r="I16" s="138"/>
    </row>
    <row r="17" spans="1:9" x14ac:dyDescent="0.25">
      <c r="A17" s="157"/>
      <c r="B17" s="156"/>
      <c r="H17" s="139"/>
      <c r="I17" s="138"/>
    </row>
    <row r="18" spans="1:9" x14ac:dyDescent="0.25">
      <c r="A18" s="157"/>
      <c r="B18" s="156"/>
    </row>
    <row r="19" spans="1:9" x14ac:dyDescent="0.25">
      <c r="A19" s="157"/>
      <c r="B19" s="156"/>
    </row>
    <row r="20" spans="1:9" x14ac:dyDescent="0.25">
      <c r="A20" s="157"/>
      <c r="B20" s="156"/>
    </row>
    <row r="21" spans="1:9" x14ac:dyDescent="0.25">
      <c r="A21" s="157"/>
      <c r="B21" s="156"/>
    </row>
    <row r="22" spans="1:9" x14ac:dyDescent="0.25">
      <c r="A22" s="157"/>
      <c r="B22" s="156"/>
    </row>
    <row r="23" spans="1:9" x14ac:dyDescent="0.25">
      <c r="A23" s="157"/>
      <c r="B23" s="156"/>
    </row>
    <row r="24" spans="1:9" x14ac:dyDescent="0.25">
      <c r="A24" s="157"/>
      <c r="B24" s="156"/>
    </row>
    <row r="25" spans="1:9" x14ac:dyDescent="0.25">
      <c r="A25" s="157"/>
      <c r="B25" s="156"/>
    </row>
    <row r="27" spans="1:9" x14ac:dyDescent="0.25">
      <c r="B27" s="155"/>
    </row>
    <row r="28" spans="1:9" x14ac:dyDescent="0.25">
      <c r="B28" s="155"/>
    </row>
  </sheetData>
  <mergeCells count="7">
    <mergeCell ref="A7:M7"/>
    <mergeCell ref="P1:Q1"/>
    <mergeCell ref="P2:Q2"/>
    <mergeCell ref="L1:M1"/>
    <mergeCell ref="N1:O1"/>
    <mergeCell ref="L2:M2"/>
    <mergeCell ref="N2:O2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CF57-4BA8-4B9B-BF37-8C5A4A082522}">
  <dimension ref="B2:F3"/>
  <sheetViews>
    <sheetView showGridLines="0" workbookViewId="0">
      <selection activeCell="K13" sqref="K13"/>
    </sheetView>
  </sheetViews>
  <sheetFormatPr baseColWidth="10" defaultRowHeight="15" x14ac:dyDescent="0.25"/>
  <cols>
    <col min="3" max="3" width="22.140625" customWidth="1"/>
    <col min="4" max="4" width="15.28515625" customWidth="1"/>
    <col min="6" max="6" width="14.85546875" customWidth="1"/>
  </cols>
  <sheetData>
    <row r="2" spans="2:6" s="159" customFormat="1" ht="30" x14ac:dyDescent="0.25">
      <c r="B2" s="162" t="s">
        <v>88</v>
      </c>
      <c r="C2" s="163" t="s">
        <v>81</v>
      </c>
      <c r="D2" s="163" t="s">
        <v>89</v>
      </c>
      <c r="E2" s="163" t="s">
        <v>90</v>
      </c>
      <c r="F2" s="164" t="s">
        <v>91</v>
      </c>
    </row>
    <row r="3" spans="2:6" s="159" customFormat="1" ht="33" customHeight="1" x14ac:dyDescent="0.25">
      <c r="B3" s="160">
        <v>1</v>
      </c>
      <c r="C3" s="161" t="str">
        <f>+'Planilla de Cotizacion'!B5</f>
        <v>Desemulsionante</v>
      </c>
      <c r="D3" s="161" t="str">
        <f>+'Planilla de Cotizacion'!C5</f>
        <v>DBN7316</v>
      </c>
      <c r="E3" s="161" t="s">
        <v>93</v>
      </c>
      <c r="F3" s="165">
        <v>4.2300000000000004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77"/>
      <c r="F16" s="178"/>
    </row>
    <row r="17" spans="5:6" x14ac:dyDescent="0.25">
      <c r="E17" s="177"/>
      <c r="F17" s="178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79" t="s">
        <v>26</v>
      </c>
      <c r="C1" s="180"/>
      <c r="D1" s="180"/>
      <c r="E1" s="180"/>
      <c r="F1" s="180"/>
      <c r="G1" s="180"/>
      <c r="H1" s="180"/>
      <c r="I1" s="180"/>
      <c r="J1" s="181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schemas.microsoft.com/office/infopath/2007/PartnerControls"/>
    <ds:schemaRef ds:uri="http://purl.org/dc/elements/1.1/"/>
    <ds:schemaRef ds:uri="40de77e2-37bb-4c7a-ab4d-547915d9955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13CB59-72B5-498E-848E-394015A245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 de Cotizacion</vt:lpstr>
      <vt:lpstr>PC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Lopez, Jimmy</cp:lastModifiedBy>
  <dcterms:created xsi:type="dcterms:W3CDTF">2018-08-13T19:18:03Z</dcterms:created>
  <dcterms:modified xsi:type="dcterms:W3CDTF">2024-05-03T13:21:37Z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