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padillac\Downloads\Nueva carpeta\"/>
    </mc:Choice>
  </mc:AlternateContent>
  <xr:revisionPtr revIDLastSave="0" documentId="8_{E19880AB-63B6-4204-8BB9-27F13C4D0A96}" xr6:coauthVersionLast="47" xr6:coauthVersionMax="47" xr10:uidLastSave="{00000000-0000-0000-0000-000000000000}"/>
  <bookViews>
    <workbookView xWindow="20370" yWindow="-120" windowWidth="29040" windowHeight="15840" xr2:uid="{FB0E8ED0-7345-49D0-835B-371041F9639D}"/>
  </bookViews>
  <sheets>
    <sheet name="Hoja1" sheetId="1" r:id="rId1"/>
    <sheet name="Referencia" sheetId="2" r:id="rId2"/>
  </sheets>
  <externalReferences>
    <externalReference r:id="rId3"/>
    <externalReference r:id="rId4"/>
  </externalReferences>
  <definedNames>
    <definedName name="_xlnm._FilterDatabase" localSheetId="1" hidden="1">Referencia!$B$6:$I$101</definedName>
    <definedName name="CamionerosPozos">#REF!</definedName>
    <definedName name="Camisa">'[1]Coef.'!$J$112:$J$115</definedName>
    <definedName name="Cola_camisa">'[1]Coef.'!$J$117:$J$122</definedName>
    <definedName name="mermas">#REF!</definedName>
    <definedName name="Pozos">#REF!</definedName>
    <definedName name="Titulo">#REF!</definedName>
    <definedName name="Titulo_1">#REF!</definedName>
    <definedName name="Yes_No">'[1]Coef.'!$J$112:$J$113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1" i="1"/>
  <c r="K5" i="2"/>
  <c r="H111" i="2" s="1"/>
  <c r="J5" i="2"/>
  <c r="G111" i="2" s="1"/>
  <c r="I5" i="2"/>
  <c r="I12" i="2" s="1"/>
  <c r="H5" i="2"/>
  <c r="H98" i="2" s="1"/>
  <c r="G12" i="1"/>
  <c r="G13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H10" i="2" l="1"/>
  <c r="H20" i="2"/>
  <c r="H28" i="2"/>
  <c r="H32" i="2"/>
  <c r="H40" i="2"/>
  <c r="H48" i="2"/>
  <c r="H56" i="2"/>
  <c r="H64" i="2"/>
  <c r="H70" i="2"/>
  <c r="H74" i="2"/>
  <c r="H82" i="2"/>
  <c r="H84" i="2"/>
  <c r="H92" i="2"/>
  <c r="H96" i="2"/>
  <c r="I8" i="2"/>
  <c r="I16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F108" i="2"/>
  <c r="F110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0" i="2"/>
  <c r="J92" i="2"/>
  <c r="J94" i="2"/>
  <c r="J96" i="2"/>
  <c r="J98" i="2"/>
  <c r="G108" i="2"/>
  <c r="G110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K82" i="2"/>
  <c r="K84" i="2"/>
  <c r="K86" i="2"/>
  <c r="K88" i="2"/>
  <c r="K90" i="2"/>
  <c r="K92" i="2"/>
  <c r="K94" i="2"/>
  <c r="K96" i="2"/>
  <c r="K98" i="2"/>
  <c r="H108" i="2"/>
  <c r="H110" i="2"/>
  <c r="H8" i="2"/>
  <c r="H14" i="2"/>
  <c r="H24" i="2"/>
  <c r="H34" i="2"/>
  <c r="H42" i="2"/>
  <c r="H50" i="2"/>
  <c r="H58" i="2"/>
  <c r="H66" i="2"/>
  <c r="H76" i="2"/>
  <c r="H88" i="2"/>
  <c r="E110" i="2"/>
  <c r="I14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E107" i="2"/>
  <c r="E109" i="2"/>
  <c r="E111" i="2"/>
  <c r="I18" i="2"/>
  <c r="I7" i="2"/>
  <c r="I11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F107" i="2"/>
  <c r="F109" i="2"/>
  <c r="F111" i="2"/>
  <c r="H12" i="2"/>
  <c r="H18" i="2"/>
  <c r="H22" i="2"/>
  <c r="H30" i="2"/>
  <c r="H38" i="2"/>
  <c r="H46" i="2"/>
  <c r="H52" i="2"/>
  <c r="H60" i="2"/>
  <c r="H72" i="2"/>
  <c r="H80" i="2"/>
  <c r="H86" i="2"/>
  <c r="H94" i="2"/>
  <c r="E108" i="2"/>
  <c r="I10" i="2"/>
  <c r="I20" i="2"/>
  <c r="H7" i="2"/>
  <c r="I9" i="2"/>
  <c r="I13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G107" i="2"/>
  <c r="G109" i="2"/>
  <c r="H16" i="2"/>
  <c r="H26" i="2"/>
  <c r="H36" i="2"/>
  <c r="H44" i="2"/>
  <c r="H54" i="2"/>
  <c r="H62" i="2"/>
  <c r="H68" i="2"/>
  <c r="H78" i="2"/>
  <c r="H90" i="2"/>
  <c r="K7" i="2"/>
  <c r="K9" i="2"/>
  <c r="K11" i="2"/>
  <c r="K13" i="2"/>
  <c r="K15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H107" i="2"/>
  <c r="H109" i="2"/>
  <c r="G11" i="1" l="1"/>
  <c r="G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tc={B77315B2-46BA-42F6-B74B-41ADD61243A6}</author>
    <author>tc={763344F9-128A-4A31-A7A6-5C983197EC2C}</author>
  </authors>
  <commentList>
    <comment ref="G14" authorId="0" shapeId="0" xr:uid="{B77315B2-46BA-42F6-B74B-41ADD61243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Facturación por m3: Control de sulfuros</t>
      </text>
    </comment>
    <comment ref="G20" authorId="1" shapeId="0" xr:uid="{763344F9-128A-4A31-A7A6-5C983197EC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Certificación por m3: Control de Hidrocarburos + Control de solidos suspendidos</t>
      </text>
    </comment>
  </commentList>
</comments>
</file>

<file path=xl/sharedStrings.xml><?xml version="1.0" encoding="utf-8"?>
<sst xmlns="http://schemas.openxmlformats.org/spreadsheetml/2006/main" count="651" uniqueCount="290">
  <si>
    <t xml:space="preserve">Cliente: </t>
  </si>
  <si>
    <t>Periodo:</t>
  </si>
  <si>
    <t>Yacimiento(s):</t>
  </si>
  <si>
    <t>Item</t>
  </si>
  <si>
    <t>Descripción</t>
  </si>
  <si>
    <t xml:space="preserve">Cantidad </t>
  </si>
  <si>
    <t>Unidad</t>
  </si>
  <si>
    <t>Precio Unitario (USD)</t>
  </si>
  <si>
    <t>Total (USD)</t>
  </si>
  <si>
    <t>Total (ARS)</t>
  </si>
  <si>
    <t>USD/lt</t>
  </si>
  <si>
    <t>ARS</t>
  </si>
  <si>
    <t>Total</t>
  </si>
  <si>
    <t>USD</t>
  </si>
  <si>
    <t>Ingeniero:</t>
  </si>
  <si>
    <t>Chevron</t>
  </si>
  <si>
    <t>El Trapial</t>
  </si>
  <si>
    <t>Gissel Padilla</t>
  </si>
  <si>
    <t>BSH300</t>
  </si>
  <si>
    <t>BX150</t>
  </si>
  <si>
    <t>BX960</t>
  </si>
  <si>
    <t>BXC3201</t>
  </si>
  <si>
    <t>CY50W</t>
  </si>
  <si>
    <t>CY802</t>
  </si>
  <si>
    <t>DBN1488</t>
  </si>
  <si>
    <t>FBS1672</t>
  </si>
  <si>
    <t>FBS4703</t>
  </si>
  <si>
    <t>FBS9670</t>
  </si>
  <si>
    <t>IC1315</t>
  </si>
  <si>
    <t>IC5094</t>
  </si>
  <si>
    <t>IC7005</t>
  </si>
  <si>
    <t>IC7005D</t>
  </si>
  <si>
    <t>IC7016</t>
  </si>
  <si>
    <t>IC8210</t>
  </si>
  <si>
    <t>ICS400</t>
  </si>
  <si>
    <t>IPB651</t>
  </si>
  <si>
    <t>IPB935</t>
  </si>
  <si>
    <t>IPB935D</t>
  </si>
  <si>
    <t>RT80</t>
  </si>
  <si>
    <t>SB14</t>
  </si>
  <si>
    <t>SB22</t>
  </si>
  <si>
    <t>SB29</t>
  </si>
  <si>
    <t>2) ANEXO C - LISTADO DE PRODUCTOS QUÍMICOS</t>
  </si>
  <si>
    <t>1. Items destacados (gris): productos sugeridos en propuesta técnica, que tienen o tendrían consumo en campo.</t>
  </si>
  <si>
    <t>factor de Ajuste</t>
  </si>
  <si>
    <t>Ítem N°</t>
  </si>
  <si>
    <t>Tipo de Producto</t>
  </si>
  <si>
    <t>Nombre comercial</t>
  </si>
  <si>
    <t>Dosis típica promedio (Solo a título de referencia)</t>
  </si>
  <si>
    <t>Unidad de medida (UM) de dosis sugeridas [Si se utiliza otra aclarar en observaciones]</t>
  </si>
  <si>
    <t>Precio - Marzo 22 (Base)</t>
  </si>
  <si>
    <t>Precio - Abril 22</t>
  </si>
  <si>
    <t>Precio - Mayo 22</t>
  </si>
  <si>
    <t>Precio - Junio 22</t>
  </si>
  <si>
    <t>Precio Julio 22</t>
  </si>
  <si>
    <t>Moneda/UM</t>
  </si>
  <si>
    <t>Observaciones</t>
  </si>
  <si>
    <t>1.1</t>
  </si>
  <si>
    <t>Desemulsionante</t>
  </si>
  <si>
    <t>DBN5130</t>
  </si>
  <si>
    <t>ppm</t>
  </si>
  <si>
    <t/>
  </si>
  <si>
    <t>1.2</t>
  </si>
  <si>
    <t>DBN1525</t>
  </si>
  <si>
    <t>1.3</t>
  </si>
  <si>
    <t>Se considera emplear este producto en la deshidratación</t>
  </si>
  <si>
    <t>2.1</t>
  </si>
  <si>
    <t>Biocida base THPS</t>
  </si>
  <si>
    <t>Para Water Wells y control dual (bactericida e inhibición de la corrosión) en oleoducto a Pto Hernández y PTC</t>
  </si>
  <si>
    <t>2.2</t>
  </si>
  <si>
    <t>BX908</t>
  </si>
  <si>
    <t>Biocida base Gluta</t>
  </si>
  <si>
    <t>Biocida base Amonio Cuaternario</t>
  </si>
  <si>
    <t>BX836</t>
  </si>
  <si>
    <t>Biocida basado en otras químicas (Ej. DBNPA, THNM, mezclas, etc.)</t>
  </si>
  <si>
    <t>BXC2070</t>
  </si>
  <si>
    <t>6.1</t>
  </si>
  <si>
    <t>Inhibidor de Corrosión</t>
  </si>
  <si>
    <t>Se lo sugiere en pozos productores y de inyección</t>
  </si>
  <si>
    <t>6.2</t>
  </si>
  <si>
    <t>Control dual en oleoducto a Pto Hernández y PTC</t>
  </si>
  <si>
    <t>6.3</t>
  </si>
  <si>
    <t>CY51W</t>
  </si>
  <si>
    <t>Sugerido para aplicar en forma de batch: inicio de tratamiento/luego de intervenciones</t>
  </si>
  <si>
    <t>6.4</t>
  </si>
  <si>
    <t>CY2800</t>
  </si>
  <si>
    <t>Presenta acción dual: inhibidor de corrosión y bactericida</t>
  </si>
  <si>
    <t>6.5</t>
  </si>
  <si>
    <t>CY8890</t>
  </si>
  <si>
    <t>7.1</t>
  </si>
  <si>
    <t>Inhibidor de Incrustación</t>
  </si>
  <si>
    <t>Inhibición de Incrustaciones en BES</t>
  </si>
  <si>
    <t>7.2</t>
  </si>
  <si>
    <t>7.3</t>
  </si>
  <si>
    <t>Control de Incrustaciones en LTW, PTA y Baterías</t>
  </si>
  <si>
    <t>7.4</t>
  </si>
  <si>
    <t>7.5</t>
  </si>
  <si>
    <t>8.1</t>
  </si>
  <si>
    <t>Secuestrante de Sulfhídrico</t>
  </si>
  <si>
    <r>
      <t>lt x MMm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0"/>
        <rFont val="Arial"/>
        <family val="2"/>
      </rPr>
      <t xml:space="preserve"> x ppm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0"/>
        <rFont val="Arial"/>
        <family val="2"/>
      </rPr>
      <t>S</t>
    </r>
  </si>
  <si>
    <t>lts de producto químico por kg de H2S a secuestrar</t>
  </si>
  <si>
    <t>8.2</t>
  </si>
  <si>
    <t>BSH8050</t>
  </si>
  <si>
    <t>Secuestrante de Sulfhídrico de pH no alcalino - No incrustante</t>
  </si>
  <si>
    <t>BSH8080</t>
  </si>
  <si>
    <t>Secuestrante de especies de Sulfuro y Sulfhídrico en agua</t>
  </si>
  <si>
    <t>BX256</t>
  </si>
  <si>
    <t>ppm x ppm de sulfuro disuelto</t>
  </si>
  <si>
    <t>Control de sulfuros en PTA y LTW</t>
  </si>
  <si>
    <t>Inhibidor de Hidratos Termodinámico base diluyente metanol</t>
  </si>
  <si>
    <t>Ver observaciones</t>
  </si>
  <si>
    <t>El volumen de producto químico a emplear es función del grado de subenfriamiento que se desea alcanzar.</t>
  </si>
  <si>
    <t>Inhibidor de Hidratos Termodinámico base MEG</t>
  </si>
  <si>
    <t>SB25</t>
  </si>
  <si>
    <t>13.1</t>
  </si>
  <si>
    <t>Inhibidor de Hidratos Cinético</t>
  </si>
  <si>
    <t>13.2</t>
  </si>
  <si>
    <t>BHI50</t>
  </si>
  <si>
    <t>14.1</t>
  </si>
  <si>
    <t>Inhibidor y dispersante de parafinas</t>
  </si>
  <si>
    <t>IPB78</t>
  </si>
  <si>
    <t>14.2</t>
  </si>
  <si>
    <t>IPB22</t>
  </si>
  <si>
    <t>15.1</t>
  </si>
  <si>
    <t>Inhibidor y dispersante de parafinas y asfaltenos</t>
  </si>
  <si>
    <t>Control de parafinas en pozos y líneas</t>
  </si>
  <si>
    <t>15.2</t>
  </si>
  <si>
    <t>IPB530</t>
  </si>
  <si>
    <t>15.3</t>
  </si>
  <si>
    <t>Control de parfinas en pozos y líneas</t>
  </si>
  <si>
    <t>15.4</t>
  </si>
  <si>
    <t>Oleoducto Pto Hernández</t>
  </si>
  <si>
    <t>15.5</t>
  </si>
  <si>
    <t>IPB650</t>
  </si>
  <si>
    <t>15.6</t>
  </si>
  <si>
    <t>IPB900</t>
  </si>
  <si>
    <t>15.7</t>
  </si>
  <si>
    <t>IPB953</t>
  </si>
  <si>
    <t>Solvente de Parafinas y asfaltenos base High Flash /Aromático pesado</t>
  </si>
  <si>
    <t>DPA7367S</t>
  </si>
  <si>
    <t>Producto químico usualmente empleado en limpiezas. Las limpiezas contemplan volúmenes, en lugar de concentración de químico.</t>
  </si>
  <si>
    <t>17.1</t>
  </si>
  <si>
    <t>Dispersante de parafinas</t>
  </si>
  <si>
    <t>17.2</t>
  </si>
  <si>
    <t>DPB350</t>
  </si>
  <si>
    <t>18.1</t>
  </si>
  <si>
    <t>Inhibidor y dispersante de asfaltenos</t>
  </si>
  <si>
    <t>18.2</t>
  </si>
  <si>
    <t>DPA7367</t>
  </si>
  <si>
    <t>19.1</t>
  </si>
  <si>
    <t>Agente Espumante para pozos de gas</t>
  </si>
  <si>
    <t>ESB900</t>
  </si>
  <si>
    <t>min.2000</t>
  </si>
  <si>
    <t>ppm x Km. Long. Tubería x " Diam. Tubería</t>
  </si>
  <si>
    <t>Habitualmente 2000 a 5000 ppm sobre líquido producido</t>
  </si>
  <si>
    <t>19.2</t>
  </si>
  <si>
    <t>ESB800</t>
  </si>
  <si>
    <t>19.3</t>
  </si>
  <si>
    <t>ESB9846</t>
  </si>
  <si>
    <t>20.1</t>
  </si>
  <si>
    <t>Producto Dual Inhibidor de corrosión e incrustación</t>
  </si>
  <si>
    <t>Inhibidor dual para pozos Bombeo Mecánico</t>
  </si>
  <si>
    <t>20.2</t>
  </si>
  <si>
    <t>ICS600</t>
  </si>
  <si>
    <t>21.1</t>
  </si>
  <si>
    <t>Vela Espumante para pozo de gas / surgente</t>
  </si>
  <si>
    <t>ESB310</t>
  </si>
  <si>
    <t>Unidades x día</t>
  </si>
  <si>
    <t>USD/balde</t>
  </si>
  <si>
    <t>Velas/m3 de líquido a desalojar. Cada balde contiene aprox. 48 velas.</t>
  </si>
  <si>
    <t>21.2</t>
  </si>
  <si>
    <t>ESB600</t>
  </si>
  <si>
    <t>Vela Ácida para pozo de gas / surgente</t>
  </si>
  <si>
    <t>ESB140</t>
  </si>
  <si>
    <t>Vela Biocida para pozo de gas / surgente</t>
  </si>
  <si>
    <t>NO SE DISPONE</t>
  </si>
  <si>
    <t>24.1</t>
  </si>
  <si>
    <t>Floculante</t>
  </si>
  <si>
    <t>FBS8000</t>
  </si>
  <si>
    <t>24.2</t>
  </si>
  <si>
    <t>Control de hidrocarburos y SST LTW y PTA</t>
  </si>
  <si>
    <t>24.3</t>
  </si>
  <si>
    <t>FBS1401</t>
  </si>
  <si>
    <t>Floculante apto para uso en agua de consumo humano</t>
  </si>
  <si>
    <t>-</t>
  </si>
  <si>
    <t>Desemulsionante Inverso</t>
  </si>
  <si>
    <t>FBS9550</t>
  </si>
  <si>
    <t>Coagulante Primario</t>
  </si>
  <si>
    <t>FBS9560</t>
  </si>
  <si>
    <t>Secuestrante de Oxígeno</t>
  </si>
  <si>
    <t>SO4345</t>
  </si>
  <si>
    <r>
      <t>ppm x ppm O</t>
    </r>
    <r>
      <rPr>
        <vertAlign val="subscript"/>
        <sz val="11"/>
        <color theme="1"/>
        <rFont val="Aptos Narrow"/>
        <family val="2"/>
        <scheme val="minor"/>
      </rPr>
      <t>2</t>
    </r>
  </si>
  <si>
    <t>29.1</t>
  </si>
  <si>
    <t>Ruptor de Emulsión</t>
  </si>
  <si>
    <t>RT75</t>
  </si>
  <si>
    <t>En general, se emplea en la resolucion de emulsiones estabilizadas por distintos factores, por lo que la concentración empleada es muy variable. De ser necesario se emplearía en el tratamiento de deshidratación.</t>
  </si>
  <si>
    <t>29.2</t>
  </si>
  <si>
    <t>29.3</t>
  </si>
  <si>
    <t>RT10</t>
  </si>
  <si>
    <t>En general, se emplea en la resolucion de emulsiones estabilizadas por distintos factores, por lo que la concentración empleada es muy variable.</t>
  </si>
  <si>
    <t>Surfactante - Desengrasante base agua</t>
  </si>
  <si>
    <r>
      <t>ppm [g/m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0"/>
        <rFont val="Arial"/>
        <family val="2"/>
      </rPr>
      <t xml:space="preserve"> soluc. De limpieza a emplear]</t>
    </r>
  </si>
  <si>
    <t>Packer Fluid</t>
  </si>
  <si>
    <t>KPF7</t>
  </si>
  <si>
    <t>lts de producto químico por metro de fluido de empaque a tratar</t>
  </si>
  <si>
    <t>Detergente base Agua - Lavado de Filtros</t>
  </si>
  <si>
    <t>DPB250</t>
  </si>
  <si>
    <t>Detergente base Solvente</t>
  </si>
  <si>
    <t>Hipoclorito de Sodio 130 g/Lt</t>
  </si>
  <si>
    <t>Concentración  de hipoclorito 80g/lt.</t>
  </si>
  <si>
    <t>Inhibidor de Halita</t>
  </si>
  <si>
    <t>IC106</t>
  </si>
  <si>
    <t>Removedor de Sulfato de Bario</t>
  </si>
  <si>
    <t>DS1250</t>
  </si>
  <si>
    <r>
      <t>Lt X Kg de BaSO</t>
    </r>
    <r>
      <rPr>
        <vertAlign val="subscript"/>
        <sz val="11"/>
        <color theme="1"/>
        <rFont val="Aptos Narrow"/>
        <family val="2"/>
        <scheme val="minor"/>
      </rPr>
      <t>4</t>
    </r>
  </si>
  <si>
    <t>Puro en la instalación a tratar</t>
  </si>
  <si>
    <t>37.1</t>
  </si>
  <si>
    <t>Ruptor de Espuma</t>
  </si>
  <si>
    <t>ABC3010</t>
  </si>
  <si>
    <t>37.2</t>
  </si>
  <si>
    <t>ABC1000</t>
  </si>
  <si>
    <t>38.1</t>
  </si>
  <si>
    <t>Desincrustante Ácido mineral</t>
  </si>
  <si>
    <t>DS545</t>
  </si>
  <si>
    <r>
      <t>Lt x Kg de CaCO</t>
    </r>
    <r>
      <rPr>
        <vertAlign val="subscript"/>
        <sz val="11"/>
        <color theme="1"/>
        <rFont val="Aptos Narrow"/>
        <family val="2"/>
        <scheme val="minor"/>
      </rPr>
      <t>3</t>
    </r>
  </si>
  <si>
    <t>38.2</t>
  </si>
  <si>
    <t>DS592</t>
  </si>
  <si>
    <r>
      <t>Lt x Kg de CaCO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0"/>
        <rFont val="Arial"/>
        <family val="2"/>
      </rPr>
      <t/>
    </r>
  </si>
  <si>
    <t>38.3</t>
  </si>
  <si>
    <t>DS92</t>
  </si>
  <si>
    <r>
      <t>Lt x Kg de CaCO</t>
    </r>
    <r>
      <rPr>
        <vertAlign val="subscript"/>
        <sz val="11"/>
        <color theme="1"/>
        <rFont val="Aptos Narrow"/>
        <family val="2"/>
        <scheme val="minor"/>
      </rPr>
      <t>5</t>
    </r>
    <r>
      <rPr>
        <sz val="10"/>
        <rFont val="Arial"/>
        <family val="2"/>
      </rPr>
      <t/>
    </r>
  </si>
  <si>
    <t>Desincrustante Ácido Orgánico</t>
  </si>
  <si>
    <t>NOVOC DS3500</t>
  </si>
  <si>
    <t>Sal ácida de aminoalquilamida inhibida</t>
  </si>
  <si>
    <t>Desincrustante Ácido Urea Hidrocloruro</t>
  </si>
  <si>
    <t>Inhibidor de Arcillas</t>
  </si>
  <si>
    <t>DAB6020</t>
  </si>
  <si>
    <r>
      <t>Lt x 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0"/>
        <rFont val="Arial"/>
        <family val="2"/>
      </rPr>
      <t xml:space="preserve"> de fluido de estimulación</t>
    </r>
  </si>
  <si>
    <t>Habitualmente entre 0,3-5 lts/m3</t>
  </si>
  <si>
    <t>Encapsulado de Inhibidor de Corrosión</t>
  </si>
  <si>
    <t>CY802C2</t>
  </si>
  <si>
    <r>
      <t>Kg x cada 1000 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0"/>
        <rFont val="Arial"/>
        <family val="2"/>
      </rPr>
      <t xml:space="preserve"> de fluido tratado</t>
    </r>
  </si>
  <si>
    <t>Unidad de medidad: lts/1000 m3 de fluidoa tratar. Habitualmente entre 12 y 24 lts/m3</t>
  </si>
  <si>
    <t>Encapsulado de Inhibidor de Parafinas</t>
  </si>
  <si>
    <t>IPB930C3</t>
  </si>
  <si>
    <t>Encapsulado de Inhibidor de Incrustación</t>
  </si>
  <si>
    <t>IC7005C2</t>
  </si>
  <si>
    <t>Producto dual Inhibidor de Halita e Incrustaciones</t>
  </si>
  <si>
    <t>IC109</t>
  </si>
  <si>
    <t>min. 1000</t>
  </si>
  <si>
    <t>Anticongelante MEG puro</t>
  </si>
  <si>
    <t>SB30</t>
  </si>
  <si>
    <t>TEG puro</t>
  </si>
  <si>
    <t>SB24</t>
  </si>
  <si>
    <t>Solvente Mutual</t>
  </si>
  <si>
    <t>SB82</t>
  </si>
  <si>
    <t>Inhibidor de corrosión concentrado para estimulación ácida</t>
  </si>
  <si>
    <t>CY2005</t>
  </si>
  <si>
    <t>Concentración en función del diseño de la estimulación ácida (químico, concentración y tiempo de contacto). Habitualmente entre 4 y 10 lt por m3 a tratar</t>
  </si>
  <si>
    <t>Ac. Fluorhídrico / Bifluoruro amonio</t>
  </si>
  <si>
    <t>DS700</t>
  </si>
  <si>
    <t>Secuestrante de hierro</t>
  </si>
  <si>
    <t>PHB649</t>
  </si>
  <si>
    <t>Según concentración de hierro a secuestrar</t>
  </si>
  <si>
    <t>52.1</t>
  </si>
  <si>
    <t>Neutralizante alcalino</t>
  </si>
  <si>
    <t>PHB300</t>
  </si>
  <si>
    <t>Según de pH fluidos a neutralizar y pH objetivo</t>
  </si>
  <si>
    <t>52.2</t>
  </si>
  <si>
    <t>PHB175</t>
  </si>
  <si>
    <t>52.3</t>
  </si>
  <si>
    <t>Inhib. de Incrustación para ósmosis apto para agua de consumo humano</t>
  </si>
  <si>
    <t>Inhibidor de hidratos (Base TEG)</t>
  </si>
  <si>
    <t>Solvente Orgánico</t>
  </si>
  <si>
    <t>SB45</t>
  </si>
  <si>
    <t>56.1</t>
  </si>
  <si>
    <t>Solvente de Parafinas y asfaltenos</t>
  </si>
  <si>
    <t>56.2</t>
  </si>
  <si>
    <t>SB17</t>
  </si>
  <si>
    <t>Floculante*</t>
  </si>
  <si>
    <t>FBS4500</t>
  </si>
  <si>
    <t>2 . Servicios que se certificarán por metro cubico tratado</t>
  </si>
  <si>
    <t>UM [USD/m3]</t>
  </si>
  <si>
    <t>Tarifas por metro cubico (Anexo I.III - 1.3 Descripción de las tareas)</t>
  </si>
  <si>
    <t>1.3.14 - Control de la Calidad de Agua en la Planta de Osmosis PTC</t>
  </si>
  <si>
    <t>1.3.13 - Control de la Calidad de Agua en la Planta de Osmosis WW8</t>
  </si>
  <si>
    <t>1.3.10 - Control de Hidrocarburos en LTW y PTA</t>
  </si>
  <si>
    <t>1.3.11 - Control de Sólidos (SST) en LTW y PTA</t>
  </si>
  <si>
    <t>1.3.12 - Control de Sulfuros en PTA y LTW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</si>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</sst>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4"/>
      <name val="Aptos Narrow"/>
      <family val="2"/>
      <scheme val="minor"/>
    </font>
    <font>
      <b/>
      <sz val="14"/>
      <color rgb="FF0070C0"/>
      <name val="Aptos Narrow"/>
      <family val="2"/>
      <scheme val="minor"/>
    </font>
    <font>
      <sz val="1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4" fillId="5" borderId="3" xfId="2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0" fontId="4" fillId="5" borderId="4" xfId="2" applyFont="1" applyFill="1" applyBorder="1" applyAlignment="1">
      <alignment horizontal="center" vertical="center"/>
    </xf>
    <xf numFmtId="0" fontId="4" fillId="5" borderId="5" xfId="2" applyFont="1" applyFill="1" applyBorder="1" applyAlignment="1">
      <alignment vertical="center"/>
    </xf>
    <xf numFmtId="0" fontId="5" fillId="6" borderId="0" xfId="2" applyFont="1" applyFill="1"/>
    <xf numFmtId="0" fontId="3" fillId="0" borderId="0" xfId="3"/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0" fontId="5" fillId="0" borderId="0" xfId="2" applyFont="1"/>
    <xf numFmtId="0" fontId="2" fillId="0" borderId="0" xfId="3" applyFont="1" applyAlignment="1">
      <alignment horizontal="left" vertical="center"/>
    </xf>
    <xf numFmtId="0" fontId="3" fillId="0" borderId="0" xfId="3" applyAlignment="1">
      <alignment vertical="center"/>
    </xf>
    <xf numFmtId="0" fontId="3" fillId="0" borderId="0" xfId="3" applyAlignment="1">
      <alignment horizontal="center" vertical="center"/>
    </xf>
    <xf numFmtId="0" fontId="3" fillId="0" borderId="0" xfId="3" applyAlignment="1">
      <alignment horizontal="left" vertical="center"/>
    </xf>
    <xf numFmtId="0" fontId="2" fillId="0" borderId="2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7" borderId="3" xfId="3" applyFont="1" applyFill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/>
    </xf>
    <xf numFmtId="3" fontId="3" fillId="0" borderId="6" xfId="3" applyNumberFormat="1" applyBorder="1" applyAlignment="1">
      <alignment horizontal="center" vertical="center"/>
    </xf>
    <xf numFmtId="3" fontId="3" fillId="0" borderId="6" xfId="3" applyNumberFormat="1" applyBorder="1" applyAlignment="1">
      <alignment horizontal="left" vertical="center" wrapText="1"/>
    </xf>
    <xf numFmtId="0" fontId="3" fillId="0" borderId="6" xfId="3" applyBorder="1" applyAlignment="1">
      <alignment horizontal="center" vertical="center"/>
    </xf>
    <xf numFmtId="1" fontId="3" fillId="4" borderId="7" xfId="3" applyNumberFormat="1" applyFill="1" applyBorder="1" applyAlignment="1">
      <alignment horizontal="center" vertical="center"/>
    </xf>
    <xf numFmtId="0" fontId="3" fillId="0" borderId="8" xfId="3" applyBorder="1" applyAlignment="1">
      <alignment horizontal="center" vertical="center" wrapText="1"/>
    </xf>
    <xf numFmtId="43" fontId="2" fillId="0" borderId="7" xfId="4" applyFont="1" applyFill="1" applyBorder="1" applyAlignment="1">
      <alignment horizontal="center" vertical="center"/>
    </xf>
    <xf numFmtId="0" fontId="3" fillId="0" borderId="6" xfId="3" applyBorder="1" applyAlignment="1">
      <alignment horizontal="left" vertical="center" wrapText="1"/>
    </xf>
    <xf numFmtId="3" fontId="3" fillId="8" borderId="6" xfId="3" applyNumberFormat="1" applyFill="1" applyBorder="1" applyAlignment="1">
      <alignment horizontal="center" vertical="center"/>
    </xf>
    <xf numFmtId="3" fontId="3" fillId="8" borderId="6" xfId="3" applyNumberFormat="1" applyFill="1" applyBorder="1" applyAlignment="1">
      <alignment horizontal="left" vertical="center" wrapText="1"/>
    </xf>
    <xf numFmtId="0" fontId="6" fillId="8" borderId="6" xfId="3" applyFont="1" applyFill="1" applyBorder="1" applyAlignment="1">
      <alignment horizontal="center" vertical="center"/>
    </xf>
    <xf numFmtId="1" fontId="3" fillId="8" borderId="7" xfId="3" applyNumberFormat="1" applyFill="1" applyBorder="1" applyAlignment="1">
      <alignment horizontal="center" vertical="center"/>
    </xf>
    <xf numFmtId="0" fontId="3" fillId="8" borderId="8" xfId="3" applyFill="1" applyBorder="1" applyAlignment="1">
      <alignment horizontal="center" vertical="center" wrapText="1"/>
    </xf>
    <xf numFmtId="43" fontId="2" fillId="8" borderId="7" xfId="4" applyFont="1" applyFill="1" applyBorder="1" applyAlignment="1">
      <alignment horizontal="center" vertical="center"/>
    </xf>
    <xf numFmtId="0" fontId="3" fillId="8" borderId="6" xfId="3" applyFill="1" applyBorder="1" applyAlignment="1">
      <alignment horizontal="center" vertical="center"/>
    </xf>
    <xf numFmtId="0" fontId="3" fillId="8" borderId="6" xfId="3" applyFill="1" applyBorder="1" applyAlignment="1">
      <alignment horizontal="left" vertical="center" wrapText="1"/>
    </xf>
    <xf numFmtId="1" fontId="3" fillId="0" borderId="7" xfId="3" applyNumberFormat="1" applyBorder="1" applyAlignment="1">
      <alignment horizontal="center" vertical="center"/>
    </xf>
    <xf numFmtId="3" fontId="3" fillId="0" borderId="9" xfId="3" applyNumberFormat="1" applyBorder="1" applyAlignment="1">
      <alignment horizontal="center" vertical="center"/>
    </xf>
    <xf numFmtId="3" fontId="3" fillId="0" borderId="9" xfId="3" applyNumberFormat="1" applyBorder="1" applyAlignment="1">
      <alignment horizontal="left" vertical="center" wrapText="1"/>
    </xf>
    <xf numFmtId="0" fontId="3" fillId="0" borderId="9" xfId="3" applyBorder="1" applyAlignment="1">
      <alignment horizontal="center" vertical="center"/>
    </xf>
    <xf numFmtId="1" fontId="3" fillId="4" borderId="10" xfId="3" applyNumberFormat="1" applyFill="1" applyBorder="1" applyAlignment="1">
      <alignment horizontal="center" vertical="center"/>
    </xf>
    <xf numFmtId="0" fontId="3" fillId="0" borderId="9" xfId="3" applyBorder="1" applyAlignment="1">
      <alignment horizontal="center" vertical="center" wrapText="1"/>
    </xf>
    <xf numFmtId="43" fontId="2" fillId="0" borderId="10" xfId="4" applyFont="1" applyFill="1" applyBorder="1" applyAlignment="1">
      <alignment horizontal="center" vertical="center"/>
    </xf>
    <xf numFmtId="0" fontId="3" fillId="0" borderId="9" xfId="3" applyBorder="1" applyAlignment="1">
      <alignment horizontal="left" vertical="center" wrapText="1"/>
    </xf>
    <xf numFmtId="3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left" vertical="center" wrapText="1"/>
    </xf>
    <xf numFmtId="1" fontId="3" fillId="4" borderId="0" xfId="3" applyNumberFormat="1" applyFill="1" applyAlignment="1">
      <alignment horizontal="center" vertical="center"/>
    </xf>
    <xf numFmtId="0" fontId="3" fillId="0" borderId="0" xfId="3" applyAlignment="1">
      <alignment horizontal="center" vertical="center" wrapText="1"/>
    </xf>
    <xf numFmtId="43" fontId="2" fillId="0" borderId="0" xfId="4" applyFont="1" applyFill="1" applyBorder="1" applyAlignment="1">
      <alignment horizontal="center" vertical="center"/>
    </xf>
    <xf numFmtId="0" fontId="3" fillId="0" borderId="0" xfId="3" applyAlignment="1">
      <alignment horizontal="left" vertical="center" wrapText="1"/>
    </xf>
    <xf numFmtId="0" fontId="2" fillId="0" borderId="0" xfId="3" applyFont="1" applyAlignment="1">
      <alignment vertical="center"/>
    </xf>
    <xf numFmtId="0" fontId="9" fillId="9" borderId="2" xfId="3" applyFont="1" applyFill="1" applyBorder="1" applyAlignment="1">
      <alignment vertical="center" wrapText="1"/>
    </xf>
    <xf numFmtId="17" fontId="9" fillId="9" borderId="2" xfId="3" applyNumberFormat="1" applyFont="1" applyFill="1" applyBorder="1" applyAlignment="1">
      <alignment horizontal="center" vertical="center"/>
    </xf>
    <xf numFmtId="0" fontId="10" fillId="0" borderId="2" xfId="3" applyFont="1" applyBorder="1" applyAlignment="1">
      <alignment wrapText="1"/>
    </xf>
    <xf numFmtId="0" fontId="9" fillId="9" borderId="2" xfId="3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44" fontId="0" fillId="10" borderId="2" xfId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5">
    <cellStyle name="Comma 2 3" xfId="4" xr:uid="{86539AC2-9E55-4667-9CB7-BF484D1056E6}"/>
    <cellStyle name="Moneda" xfId="1" builtinId="4"/>
    <cellStyle name="Normal" xfId="0" builtinId="0"/>
    <cellStyle name="Normal 2" xfId="3" xr:uid="{542647E3-0008-46DB-8AC5-69E163252D79}"/>
    <cellStyle name="Normal 3" xfId="2" xr:uid="{D7A1DC51-6A0D-44C7-B999-3A82522BB2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796017</xdr:colOff>
      <xdr:row>111</xdr:row>
      <xdr:rowOff>0</xdr:rowOff>
    </xdr:from>
    <xdr:ext cx="2847975" cy="2409825"/>
    <xdr:pic>
      <xdr:nvPicPr>
        <xdr:cNvPr id="2" name="Imagen 1">
          <a:extLst>
            <a:ext uri="{FF2B5EF4-FFF2-40B4-BE49-F238E27FC236}">
              <a16:creationId xmlns:a16="http://schemas.microsoft.com/office/drawing/2014/main" id="{AA65ED3F-4158-4C06-9A4C-E768EF4E1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392" y="27517725"/>
          <a:ext cx="2847975" cy="2409825"/>
        </a:xfrm>
        <a:prstGeom prst="rect">
          <a:avLst/>
        </a:prstGeom>
      </xdr:spPr>
    </xdr:pic>
    <xdr:clientData/>
  </xdr:oneCellAnchor>
  <xdr:oneCellAnchor>
    <xdr:from>
      <xdr:col>2</xdr:col>
      <xdr:colOff>796017</xdr:colOff>
      <xdr:row>111</xdr:row>
      <xdr:rowOff>0</xdr:rowOff>
    </xdr:from>
    <xdr:ext cx="2847974" cy="2428875"/>
    <xdr:pic>
      <xdr:nvPicPr>
        <xdr:cNvPr id="3" name="Imagen 2">
          <a:extLst>
            <a:ext uri="{FF2B5EF4-FFF2-40B4-BE49-F238E27FC236}">
              <a16:creationId xmlns:a16="http://schemas.microsoft.com/office/drawing/2014/main" id="{A72727E2-7DE2-4732-B13B-B2ABAA374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392" y="27517725"/>
          <a:ext cx="2847974" cy="24288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emondino/AppData/Local/Microsoft/Windows/INetCache/Content.Outlook/N7W0V9TA/3%204.3%20Anexo%20I.III%20C%20-%20Listado%20de%20Productos%20quimicos%20-%20Actualizaci&#243;n%20de%20Tarifas_%20RE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ualización de LP"/>
      <sheetName val="LP-Ago21"/>
      <sheetName val="Cálculo de Retroactivo"/>
      <sheetName val="Seguimiento FA"/>
      <sheetName val="IPIM"/>
      <sheetName val="MO"/>
      <sheetName val="GO"/>
      <sheetName val="WPU06"/>
      <sheetName val="TC"/>
    </sheetNames>
    <sheetDataSet>
      <sheetData sheetId="0"/>
      <sheetData sheetId="1"/>
      <sheetData sheetId="2"/>
      <sheetData sheetId="3">
        <row r="4">
          <cell r="H4">
            <v>1.0044705543357231</v>
          </cell>
        </row>
        <row r="5">
          <cell r="H5">
            <v>1.0434320997758468</v>
          </cell>
        </row>
        <row r="6">
          <cell r="H6">
            <v>1.075913669297244</v>
          </cell>
        </row>
        <row r="7">
          <cell r="H7">
            <v>1.0806347562797418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dilla Carballo, Yugianna Gissel" id="{798ECC0F-6561-4745-BD40-5FEB5FF30C69}" userId="S::Yugianna.Padilla@pecomenergia.com.ar::4229115a-51b9-4d0b-9a91-b070d9930a5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4-03-12T15:24:32.50" personId="{798ECC0F-6561-4745-BD40-5FEB5FF30C69}" id="{B77315B2-46BA-42F6-B74B-41ADD61243A6}">
    <text>Facturación por m3: Control de sulfuros</text>
  </threadedComment>
  <threadedComment ref="G20" dT="2024-03-12T15:27:10.71" personId="{798ECC0F-6561-4745-BD40-5FEB5FF30C69}" id="{763344F9-128A-4A31-A7A6-5C983197EC2C}">
    <text>Certificación por m3: Control de Hidrocarburos + Control de solidos suspendidos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FB92-AE1E-4AC6-8D67-DC853669E6F2}">
  <sheetPr>
    <tabColor rgb="FF00B050"/>
  </sheetPr>
  <dimension ref="B1:H40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42" sqref="F42"/>
    </sheetView>
  </sheetViews>
  <sheetFormatPr baseColWidth="10" defaultRowHeight="15" x14ac:dyDescent="0.25"/>
  <cols>
    <col min="1" max="1" width="3.5703125" customWidth="1"/>
    <col min="2" max="2" width="16.7109375" style="4" customWidth="1"/>
    <col min="3" max="3" width="39.85546875" style="4" customWidth="1"/>
    <col min="4" max="4" width="11.140625" style="4" customWidth="1"/>
    <col min="5" max="5" width="10.7109375" customWidth="1"/>
    <col min="6" max="6" width="19.85546875" style="4" bestFit="1" customWidth="1"/>
    <col min="7" max="7" width="17.5703125" style="4" customWidth="1"/>
    <col min="8" max="8" width="14" customWidth="1"/>
  </cols>
  <sheetData>
    <row r="1" spans="2:8" ht="15.75" thickBot="1" x14ac:dyDescent="0.3"/>
    <row r="2" spans="2:8" ht="15.75" thickBot="1" x14ac:dyDescent="0.3">
      <c r="B2" s="4" t="s">
        <v>0</v>
      </c>
      <c r="C2" s="59" t="s">
        <v>15</v>
      </c>
    </row>
    <row r="3" spans="2:8" ht="3" customHeight="1" thickBot="1" x14ac:dyDescent="0.3"/>
    <row r="4" spans="2:8" ht="15.75" thickBot="1" x14ac:dyDescent="0.3">
      <c r="B4" s="4" t="s">
        <v>2</v>
      </c>
      <c r="C4" s="59" t="s">
        <v>16</v>
      </c>
    </row>
    <row r="5" spans="2:8" ht="3" customHeight="1" thickBot="1" x14ac:dyDescent="0.3"/>
    <row r="6" spans="2:8" ht="15.75" thickBot="1" x14ac:dyDescent="0.3">
      <c r="B6" s="4" t="s">
        <v>1</v>
      </c>
      <c r="C6" s="60">
        <v>45323</v>
      </c>
    </row>
    <row r="7" spans="2:8" ht="3" customHeight="1" thickBot="1" x14ac:dyDescent="0.3"/>
    <row r="8" spans="2:8" ht="15.75" thickBot="1" x14ac:dyDescent="0.3">
      <c r="B8" s="4" t="s">
        <v>14</v>
      </c>
      <c r="C8" s="59" t="s">
        <v>17</v>
      </c>
    </row>
    <row r="10" spans="2:8" x14ac:dyDescent="0.25">
      <c r="B10" s="58" t="s">
        <v>3</v>
      </c>
      <c r="C10" s="58" t="s">
        <v>4</v>
      </c>
      <c r="D10" s="58" t="s">
        <v>5</v>
      </c>
      <c r="E10" s="58" t="s">
        <v>6</v>
      </c>
      <c r="F10" s="58" t="s">
        <v>7</v>
      </c>
      <c r="G10" s="58" t="s">
        <v>8</v>
      </c>
      <c r="H10" s="58" t="s">
        <v>9</v>
      </c>
    </row>
    <row r="11" spans="2:8" x14ac:dyDescent="0.25">
      <c r="B11" s="5" t="s">
        <v>18</v>
      </c>
      <c r="C11" s="5" t="str">
        <f>VLOOKUP(B11,Referencia!$C$6:$D$102,2,FALSE)</f>
        <v>Secuestrante de Sulfhídrico</v>
      </c>
      <c r="D11" s="5">
        <v>60</v>
      </c>
      <c r="E11" s="5" t="s">
        <v>10</v>
      </c>
      <c r="F11" s="63">
        <v>1.95</v>
      </c>
      <c r="G11" s="63">
        <f>D11*F11</f>
        <v>117</v>
      </c>
      <c r="H11" s="3"/>
    </row>
    <row r="12" spans="2:8" x14ac:dyDescent="0.25">
      <c r="B12" s="5" t="s">
        <v>19</v>
      </c>
      <c r="C12" s="5" t="str">
        <f>VLOOKUP(B12,Referencia!$C$6:$D$102,2,FALSE)</f>
        <v>Hipoclorito de Sodio 130 g/Lt</v>
      </c>
      <c r="D12" s="5">
        <v>1000</v>
      </c>
      <c r="E12" s="5" t="s">
        <v>10</v>
      </c>
      <c r="F12" s="5">
        <v>0.75</v>
      </c>
      <c r="G12" s="63">
        <f t="shared" ref="G12:G37" si="0">D12*F12</f>
        <v>750</v>
      </c>
      <c r="H12" s="3"/>
    </row>
    <row r="13" spans="2:8" x14ac:dyDescent="0.25">
      <c r="B13" s="5" t="s">
        <v>20</v>
      </c>
      <c r="C13" s="5" t="str">
        <f>VLOOKUP(B13,Referencia!$C$6:$D$102,2,FALSE)</f>
        <v>Biocida base THPS</v>
      </c>
      <c r="D13" s="5">
        <v>1700</v>
      </c>
      <c r="E13" s="5" t="s">
        <v>10</v>
      </c>
      <c r="F13" s="5">
        <v>3.56</v>
      </c>
      <c r="G13" s="63">
        <f t="shared" si="0"/>
        <v>6052</v>
      </c>
      <c r="H13" s="3"/>
    </row>
    <row r="14" spans="2:8" x14ac:dyDescent="0.25">
      <c r="B14" s="62" t="s">
        <v>20</v>
      </c>
      <c r="C14" s="62" t="str">
        <f>VLOOKUP(B14,Referencia!$C$6:$D$102,2,FALSE)</f>
        <v>Biocida base THPS</v>
      </c>
      <c r="D14" s="62">
        <v>4890</v>
      </c>
      <c r="E14" s="62" t="s">
        <v>289</v>
      </c>
      <c r="F14" s="62">
        <v>3.56</v>
      </c>
      <c r="G14" s="64">
        <v>15506.062863999998</v>
      </c>
      <c r="H14" s="61"/>
    </row>
    <row r="15" spans="2:8" x14ac:dyDescent="0.25">
      <c r="B15" s="5" t="s">
        <v>22</v>
      </c>
      <c r="C15" s="5" t="str">
        <f>VLOOKUP(B15,Referencia!$C$6:$D$102,2,FALSE)</f>
        <v>Inhibidor de Corrosión</v>
      </c>
      <c r="D15" s="5">
        <v>0</v>
      </c>
      <c r="E15" s="5" t="s">
        <v>10</v>
      </c>
      <c r="F15" s="5">
        <v>5.51</v>
      </c>
      <c r="G15" s="63">
        <f t="shared" si="0"/>
        <v>0</v>
      </c>
      <c r="H15" s="3"/>
    </row>
    <row r="16" spans="2:8" x14ac:dyDescent="0.25">
      <c r="B16" s="5" t="s">
        <v>23</v>
      </c>
      <c r="C16" s="5" t="str">
        <f>VLOOKUP(B16,Referencia!$C$6:$D$102,2,FALSE)</f>
        <v>Inhibidor de Corrosión</v>
      </c>
      <c r="D16" s="5">
        <v>1260</v>
      </c>
      <c r="E16" s="5" t="s">
        <v>10</v>
      </c>
      <c r="F16" s="5">
        <v>3.41</v>
      </c>
      <c r="G16" s="63">
        <f t="shared" si="0"/>
        <v>4296.6000000000004</v>
      </c>
      <c r="H16" s="3"/>
    </row>
    <row r="17" spans="2:8" x14ac:dyDescent="0.25">
      <c r="B17" s="5" t="s">
        <v>24</v>
      </c>
      <c r="C17" s="5" t="str">
        <f>VLOOKUP(B17,Referencia!$C$6:$D$102,2,FALSE)</f>
        <v>Desemulsionante</v>
      </c>
      <c r="D17" s="5">
        <v>4600</v>
      </c>
      <c r="E17" s="5" t="s">
        <v>10</v>
      </c>
      <c r="F17" s="5">
        <v>5.54</v>
      </c>
      <c r="G17" s="63">
        <f t="shared" si="0"/>
        <v>25484</v>
      </c>
      <c r="H17" s="3"/>
    </row>
    <row r="18" spans="2:8" x14ac:dyDescent="0.25">
      <c r="B18" s="5" t="s">
        <v>25</v>
      </c>
      <c r="C18" s="5" t="str">
        <f>VLOOKUP(B18,Referencia!$C$6:$D$102,2,FALSE)</f>
        <v>Floculante</v>
      </c>
      <c r="D18" s="5">
        <v>2800</v>
      </c>
      <c r="E18" s="5" t="s">
        <v>10</v>
      </c>
      <c r="F18" s="5">
        <v>7.01</v>
      </c>
      <c r="G18" s="63">
        <f t="shared" si="0"/>
        <v>19628</v>
      </c>
      <c r="H18" s="3"/>
    </row>
    <row r="19" spans="2:8" x14ac:dyDescent="0.25">
      <c r="B19" s="5" t="s">
        <v>26</v>
      </c>
      <c r="C19" s="5" t="str">
        <f>VLOOKUP(B19,Referencia!$C$6:$D$102,2,FALSE)</f>
        <v>Coagulante Primario</v>
      </c>
      <c r="D19" s="5">
        <v>1500</v>
      </c>
      <c r="E19" s="5" t="s">
        <v>10</v>
      </c>
      <c r="F19" s="5">
        <v>1.73</v>
      </c>
      <c r="G19" s="63">
        <f t="shared" si="0"/>
        <v>2595</v>
      </c>
      <c r="H19" s="3"/>
    </row>
    <row r="20" spans="2:8" x14ac:dyDescent="0.25">
      <c r="B20" s="62" t="s">
        <v>27</v>
      </c>
      <c r="C20" s="62" t="str">
        <f>VLOOKUP(B20,Referencia!$C$6:$D$102,2,FALSE)</f>
        <v>Floculante</v>
      </c>
      <c r="D20" s="62">
        <v>4850</v>
      </c>
      <c r="E20" s="62" t="s">
        <v>289</v>
      </c>
      <c r="F20" s="62">
        <v>2.78</v>
      </c>
      <c r="G20" s="64">
        <v>10175.831907999998</v>
      </c>
      <c r="H20" s="61"/>
    </row>
    <row r="21" spans="2:8" x14ac:dyDescent="0.25">
      <c r="B21" s="5" t="s">
        <v>28</v>
      </c>
      <c r="C21" s="5" t="str">
        <f>VLOOKUP(B21,Referencia!$C$6:$D$102,2,FALSE)</f>
        <v>Inhibidor de Incrustación</v>
      </c>
      <c r="D21" s="5">
        <v>5720</v>
      </c>
      <c r="E21" s="5" t="s">
        <v>10</v>
      </c>
      <c r="F21" s="5">
        <v>2.73</v>
      </c>
      <c r="G21" s="63">
        <f t="shared" si="0"/>
        <v>15615.6</v>
      </c>
      <c r="H21" s="3"/>
    </row>
    <row r="22" spans="2:8" x14ac:dyDescent="0.25">
      <c r="B22" s="5" t="s">
        <v>29</v>
      </c>
      <c r="C22" s="5" t="str">
        <f>VLOOKUP(B22,Referencia!$C$6:$D$102,2,FALSE)</f>
        <v>Inhibidor de Incrustación</v>
      </c>
      <c r="D22" s="5">
        <v>1800</v>
      </c>
      <c r="E22" s="5" t="s">
        <v>10</v>
      </c>
      <c r="F22" s="5">
        <v>3.24</v>
      </c>
      <c r="G22" s="63">
        <f t="shared" si="0"/>
        <v>5832</v>
      </c>
      <c r="H22" s="3"/>
    </row>
    <row r="23" spans="2:8" x14ac:dyDescent="0.25">
      <c r="B23" s="5" t="s">
        <v>30</v>
      </c>
      <c r="C23" s="5" t="str">
        <f>VLOOKUP(B23,Referencia!$C$6:$D$102,2,FALSE)</f>
        <v>Inhibidor de Incrustación</v>
      </c>
      <c r="D23" s="5">
        <v>3410</v>
      </c>
      <c r="E23" s="5" t="s">
        <v>10</v>
      </c>
      <c r="F23" s="5">
        <v>3.72</v>
      </c>
      <c r="G23" s="63">
        <f t="shared" si="0"/>
        <v>12685.2</v>
      </c>
      <c r="H23" s="3"/>
    </row>
    <row r="24" spans="2:8" x14ac:dyDescent="0.25">
      <c r="B24" s="5" t="s">
        <v>31</v>
      </c>
      <c r="C24" s="5" t="str">
        <f>VLOOKUP(B24,Referencia!$C$6:$D$102,2,FALSE)</f>
        <v>Inhibidor de Incrustación</v>
      </c>
      <c r="D24" s="5">
        <v>3490</v>
      </c>
      <c r="E24" s="5" t="s">
        <v>10</v>
      </c>
      <c r="F24" s="5">
        <v>2.74</v>
      </c>
      <c r="G24" s="63">
        <f t="shared" si="0"/>
        <v>9562.6</v>
      </c>
      <c r="H24" s="3"/>
    </row>
    <row r="25" spans="2:8" x14ac:dyDescent="0.25">
      <c r="B25" s="5" t="s">
        <v>32</v>
      </c>
      <c r="C25" s="5" t="str">
        <f>VLOOKUP(B25,Referencia!$C$6:$D$102,2,FALSE)</f>
        <v>Inhibidor de Incrustación</v>
      </c>
      <c r="D25" s="5">
        <v>3830</v>
      </c>
      <c r="E25" s="5" t="s">
        <v>10</v>
      </c>
      <c r="F25" s="5">
        <v>3.36</v>
      </c>
      <c r="G25" s="63">
        <f t="shared" si="0"/>
        <v>12868.8</v>
      </c>
      <c r="H25" s="3"/>
    </row>
    <row r="26" spans="2:8" x14ac:dyDescent="0.25">
      <c r="B26" s="5" t="s">
        <v>32</v>
      </c>
      <c r="C26" s="5" t="str">
        <f>VLOOKUP(B26,Referencia!$C$6:$D$102,2,FALSE)</f>
        <v>Inhibidor de Incrustación</v>
      </c>
      <c r="D26" s="5">
        <v>990</v>
      </c>
      <c r="E26" s="5" t="s">
        <v>10</v>
      </c>
      <c r="F26" s="5">
        <v>3.36</v>
      </c>
      <c r="G26" s="63">
        <f t="shared" si="0"/>
        <v>3326.4</v>
      </c>
      <c r="H26" s="3"/>
    </row>
    <row r="27" spans="2:8" x14ac:dyDescent="0.25">
      <c r="B27" s="5" t="s">
        <v>33</v>
      </c>
      <c r="C27" s="5" t="str">
        <f>VLOOKUP(B27,Referencia!$C$6:$D$102,2,FALSE)</f>
        <v>Inhibidor de Incrustación</v>
      </c>
      <c r="D27" s="5">
        <v>1000</v>
      </c>
      <c r="E27" s="5" t="s">
        <v>10</v>
      </c>
      <c r="F27" s="5">
        <v>17.760000000000002</v>
      </c>
      <c r="G27" s="63">
        <f t="shared" si="0"/>
        <v>17760</v>
      </c>
      <c r="H27" s="3"/>
    </row>
    <row r="28" spans="2:8" x14ac:dyDescent="0.25">
      <c r="B28" s="5" t="s">
        <v>34</v>
      </c>
      <c r="C28" s="5" t="str">
        <f>VLOOKUP(B28,Referencia!$C$6:$D$102,2,FALSE)</f>
        <v>Producto Dual Inhibidor de corrosión e incrustación</v>
      </c>
      <c r="D28" s="5">
        <v>180</v>
      </c>
      <c r="E28" s="5" t="s">
        <v>10</v>
      </c>
      <c r="F28" s="5">
        <v>4.21</v>
      </c>
      <c r="G28" s="63">
        <f t="shared" si="0"/>
        <v>757.8</v>
      </c>
      <c r="H28" s="3"/>
    </row>
    <row r="29" spans="2:8" x14ac:dyDescent="0.25">
      <c r="B29" s="5" t="s">
        <v>35</v>
      </c>
      <c r="C29" s="5" t="str">
        <f>VLOOKUP(B29,Referencia!$C$6:$D$102,2,FALSE)</f>
        <v>Inhibidor y dispersante de parafinas y asfaltenos</v>
      </c>
      <c r="D29" s="5">
        <v>1600</v>
      </c>
      <c r="E29" s="5" t="s">
        <v>10</v>
      </c>
      <c r="F29" s="5">
        <v>6.73</v>
      </c>
      <c r="G29" s="63">
        <f t="shared" si="0"/>
        <v>10768</v>
      </c>
      <c r="H29" s="3"/>
    </row>
    <row r="30" spans="2:8" x14ac:dyDescent="0.25">
      <c r="B30" s="5" t="s">
        <v>36</v>
      </c>
      <c r="C30" s="5" t="str">
        <f>VLOOKUP(B30,Referencia!$C$6:$D$102,2,FALSE)</f>
        <v>Inhibidor y dispersante de parafinas y asfaltenos</v>
      </c>
      <c r="D30" s="5">
        <v>0</v>
      </c>
      <c r="E30" s="5" t="s">
        <v>10</v>
      </c>
      <c r="F30" s="5">
        <v>6.58</v>
      </c>
      <c r="G30" s="63">
        <f t="shared" si="0"/>
        <v>0</v>
      </c>
      <c r="H30" s="3"/>
    </row>
    <row r="31" spans="2:8" x14ac:dyDescent="0.25">
      <c r="B31" s="5" t="s">
        <v>37</v>
      </c>
      <c r="C31" s="5" t="str">
        <f>VLOOKUP(B31,Referencia!$C$6:$D$102,2,FALSE)</f>
        <v>Inhibidor y dispersante de parafinas y asfaltenos</v>
      </c>
      <c r="D31" s="5">
        <v>0</v>
      </c>
      <c r="E31" s="5" t="s">
        <v>10</v>
      </c>
      <c r="F31" s="5">
        <v>5.07</v>
      </c>
      <c r="G31" s="63">
        <f t="shared" si="0"/>
        <v>0</v>
      </c>
      <c r="H31" s="3"/>
    </row>
    <row r="32" spans="2:8" x14ac:dyDescent="0.25">
      <c r="B32" s="5" t="s">
        <v>38</v>
      </c>
      <c r="C32" s="5" t="str">
        <f>VLOOKUP(B32,Referencia!$C$6:$D$102,2,FALSE)</f>
        <v>Ruptor de Emulsión</v>
      </c>
      <c r="D32" s="5">
        <v>500</v>
      </c>
      <c r="E32" s="5" t="s">
        <v>10</v>
      </c>
      <c r="F32" s="65">
        <v>5</v>
      </c>
      <c r="G32" s="63">
        <f t="shared" si="0"/>
        <v>2500</v>
      </c>
      <c r="H32" s="3"/>
    </row>
    <row r="33" spans="2:8" x14ac:dyDescent="0.25">
      <c r="B33" s="5" t="s">
        <v>39</v>
      </c>
      <c r="C33" s="5" t="str">
        <f>VLOOKUP(B33,Referencia!$C$6:$D$102,2,FALSE)</f>
        <v>Inhibidor de Hidratos Termodinámico base diluyente metanol</v>
      </c>
      <c r="D33" s="5">
        <v>950</v>
      </c>
      <c r="E33" s="5" t="s">
        <v>10</v>
      </c>
      <c r="F33" s="5">
        <v>1.45</v>
      </c>
      <c r="G33" s="63">
        <f t="shared" si="0"/>
        <v>1377.5</v>
      </c>
      <c r="H33" s="3"/>
    </row>
    <row r="34" spans="2:8" x14ac:dyDescent="0.25">
      <c r="B34" s="5" t="s">
        <v>39</v>
      </c>
      <c r="C34" s="5" t="str">
        <f>VLOOKUP(B34,Referencia!$C$6:$D$102,2,FALSE)</f>
        <v>Inhibidor de Hidratos Termodinámico base diluyente metanol</v>
      </c>
      <c r="D34" s="5">
        <v>5800</v>
      </c>
      <c r="E34" s="5" t="s">
        <v>10</v>
      </c>
      <c r="F34" s="5">
        <v>1.45</v>
      </c>
      <c r="G34" s="63">
        <f t="shared" si="0"/>
        <v>8410</v>
      </c>
      <c r="H34" s="3"/>
    </row>
    <row r="35" spans="2:8" x14ac:dyDescent="0.25">
      <c r="B35" s="5" t="s">
        <v>40</v>
      </c>
      <c r="C35" s="5" t="str">
        <f>VLOOKUP(B35,Referencia!$C$6:$D$102,2,FALSE)</f>
        <v>Inhibidor de Hidratos Cinético</v>
      </c>
      <c r="D35" s="5">
        <v>1100</v>
      </c>
      <c r="E35" s="5" t="s">
        <v>10</v>
      </c>
      <c r="F35" s="5">
        <v>3.3</v>
      </c>
      <c r="G35" s="63">
        <f t="shared" si="0"/>
        <v>3630</v>
      </c>
      <c r="H35" s="3"/>
    </row>
    <row r="36" spans="2:8" x14ac:dyDescent="0.25">
      <c r="B36" s="5" t="s">
        <v>40</v>
      </c>
      <c r="C36" s="5" t="str">
        <f>VLOOKUP(B36,Referencia!$C$6:$D$102,2,FALSE)</f>
        <v>Inhibidor de Hidratos Cinético</v>
      </c>
      <c r="D36" s="5">
        <v>1670</v>
      </c>
      <c r="E36" s="5" t="s">
        <v>10</v>
      </c>
      <c r="F36" s="5">
        <v>3.3</v>
      </c>
      <c r="G36" s="63">
        <f t="shared" si="0"/>
        <v>5511</v>
      </c>
      <c r="H36" s="3"/>
    </row>
    <row r="37" spans="2:8" x14ac:dyDescent="0.25">
      <c r="B37" s="5" t="s">
        <v>41</v>
      </c>
      <c r="C37" s="5" t="str">
        <f>VLOOKUP(B37,Referencia!$C$6:$D$102,2,FALSE)</f>
        <v>Solvente de Parafinas y asfaltenos</v>
      </c>
      <c r="D37" s="5">
        <v>2000</v>
      </c>
      <c r="E37" s="5" t="s">
        <v>10</v>
      </c>
      <c r="F37" s="5">
        <v>3.8</v>
      </c>
      <c r="G37" s="63">
        <f t="shared" si="0"/>
        <v>7600</v>
      </c>
      <c r="H37" s="3"/>
    </row>
    <row r="38" spans="2:8" x14ac:dyDescent="0.25">
      <c r="G38" s="1" t="s">
        <v>13</v>
      </c>
      <c r="H38" s="1" t="s">
        <v>11</v>
      </c>
    </row>
    <row r="39" spans="2:8" ht="15.75" thickBot="1" x14ac:dyDescent="0.3">
      <c r="G39" s="1"/>
      <c r="H39" s="1"/>
    </row>
    <row r="40" spans="2:8" ht="15.75" thickBot="1" x14ac:dyDescent="0.3">
      <c r="F40" s="1" t="s">
        <v>12</v>
      </c>
      <c r="G40" s="66">
        <f>SUM(G11:G38)</f>
        <v>202809.39477199997</v>
      </c>
      <c r="H40" s="2"/>
    </row>
  </sheetData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D52E-2D5F-4220-8384-86FE49732ADC}">
  <sheetPr>
    <tabColor rgb="FFFFFF00"/>
  </sheetPr>
  <dimension ref="B2:N111"/>
  <sheetViews>
    <sheetView topLeftCell="A44" zoomScale="70" zoomScaleNormal="70" workbookViewId="0">
      <selection activeCell="D103" sqref="D103"/>
    </sheetView>
  </sheetViews>
  <sheetFormatPr baseColWidth="10" defaultColWidth="9.140625" defaultRowHeight="12.75" x14ac:dyDescent="0.2"/>
  <cols>
    <col min="1" max="1" width="3.140625" style="11" customWidth="1"/>
    <col min="2" max="2" width="6.28515625" style="17" customWidth="1"/>
    <col min="3" max="3" width="22.28515625" style="17" customWidth="1"/>
    <col min="4" max="4" width="64.140625" style="16" customWidth="1"/>
    <col min="5" max="5" width="22.140625" style="16" customWidth="1"/>
    <col min="6" max="6" width="33.5703125" style="16" customWidth="1"/>
    <col min="7" max="11" width="13.140625" style="17" customWidth="1"/>
    <col min="12" max="12" width="14.5703125" style="16" customWidth="1"/>
    <col min="13" max="13" width="85.42578125" style="16" customWidth="1"/>
    <col min="14" max="16384" width="9.140625" style="11"/>
  </cols>
  <sheetData>
    <row r="2" spans="2:14" ht="18.75" x14ac:dyDescent="0.3">
      <c r="B2" s="6" t="s">
        <v>42</v>
      </c>
      <c r="C2" s="8"/>
      <c r="D2" s="7"/>
      <c r="E2" s="7"/>
      <c r="F2" s="7"/>
      <c r="G2" s="8"/>
      <c r="H2" s="8"/>
      <c r="I2" s="8"/>
      <c r="J2" s="8"/>
      <c r="K2" s="8"/>
      <c r="L2" s="7"/>
      <c r="M2" s="9"/>
      <c r="N2" s="10"/>
    </row>
    <row r="3" spans="2:14" ht="18.75" x14ac:dyDescent="0.3">
      <c r="B3" s="12"/>
      <c r="C3" s="13"/>
      <c r="D3" s="12"/>
      <c r="E3" s="12"/>
      <c r="F3" s="12"/>
      <c r="G3" s="13"/>
      <c r="H3" s="13"/>
      <c r="I3" s="13"/>
      <c r="J3" s="13"/>
      <c r="K3" s="13"/>
      <c r="L3" s="12"/>
      <c r="M3" s="12"/>
      <c r="N3" s="14"/>
    </row>
    <row r="4" spans="2:14" ht="15" x14ac:dyDescent="0.2">
      <c r="B4" s="15" t="s">
        <v>43</v>
      </c>
    </row>
    <row r="5" spans="2:14" ht="15" x14ac:dyDescent="0.2">
      <c r="B5" s="18"/>
      <c r="F5" s="19" t="s">
        <v>44</v>
      </c>
      <c r="G5" s="19"/>
      <c r="H5" s="19">
        <f>+'[2]Seguimiento FA'!H4</f>
        <v>1.0044705543357231</v>
      </c>
      <c r="I5" s="19">
        <f>+'[2]Seguimiento FA'!H5</f>
        <v>1.0434320997758468</v>
      </c>
      <c r="J5" s="19">
        <f>+'[2]Seguimiento FA'!H6</f>
        <v>1.075913669297244</v>
      </c>
      <c r="K5" s="19">
        <f>+'[2]Seguimiento FA'!H7</f>
        <v>1.0806347562797418</v>
      </c>
    </row>
    <row r="6" spans="2:14" ht="45" x14ac:dyDescent="0.2">
      <c r="B6" s="20" t="s">
        <v>45</v>
      </c>
      <c r="C6" s="19" t="s">
        <v>47</v>
      </c>
      <c r="D6" s="19" t="s">
        <v>46</v>
      </c>
      <c r="E6" s="21" t="s">
        <v>48</v>
      </c>
      <c r="F6" s="20" t="s">
        <v>49</v>
      </c>
      <c r="G6" s="21" t="s">
        <v>50</v>
      </c>
      <c r="H6" s="21" t="s">
        <v>51</v>
      </c>
      <c r="I6" s="21" t="s">
        <v>52</v>
      </c>
      <c r="J6" s="21" t="s">
        <v>53</v>
      </c>
      <c r="K6" s="22" t="s">
        <v>54</v>
      </c>
      <c r="L6" s="19" t="s">
        <v>55</v>
      </c>
      <c r="M6" s="23" t="s">
        <v>56</v>
      </c>
    </row>
    <row r="7" spans="2:14" ht="15" x14ac:dyDescent="0.2">
      <c r="B7" s="24" t="s">
        <v>57</v>
      </c>
      <c r="C7" s="26" t="s">
        <v>59</v>
      </c>
      <c r="D7" s="25" t="s">
        <v>58</v>
      </c>
      <c r="E7" s="27">
        <v>50</v>
      </c>
      <c r="F7" s="28" t="s">
        <v>60</v>
      </c>
      <c r="G7" s="29">
        <v>5.3</v>
      </c>
      <c r="H7" s="29">
        <f t="shared" ref="H7:K26" si="0">ROUND($G7*H$5,2)</f>
        <v>5.32</v>
      </c>
      <c r="I7" s="29">
        <f t="shared" si="0"/>
        <v>5.53</v>
      </c>
      <c r="J7" s="29">
        <f t="shared" si="0"/>
        <v>5.7</v>
      </c>
      <c r="K7" s="29">
        <f t="shared" si="0"/>
        <v>5.73</v>
      </c>
      <c r="L7" s="26" t="s">
        <v>10</v>
      </c>
      <c r="M7" s="30" t="s">
        <v>61</v>
      </c>
    </row>
    <row r="8" spans="2:14" ht="15" x14ac:dyDescent="0.2">
      <c r="B8" s="24" t="s">
        <v>62</v>
      </c>
      <c r="C8" s="26" t="s">
        <v>63</v>
      </c>
      <c r="D8" s="25" t="s">
        <v>58</v>
      </c>
      <c r="E8" s="27">
        <v>50</v>
      </c>
      <c r="F8" s="28" t="s">
        <v>60</v>
      </c>
      <c r="G8" s="29">
        <v>4.9400000000000004</v>
      </c>
      <c r="H8" s="29">
        <f t="shared" si="0"/>
        <v>4.96</v>
      </c>
      <c r="I8" s="29">
        <f t="shared" si="0"/>
        <v>5.15</v>
      </c>
      <c r="J8" s="29">
        <f t="shared" si="0"/>
        <v>5.32</v>
      </c>
      <c r="K8" s="29">
        <f t="shared" si="0"/>
        <v>5.34</v>
      </c>
      <c r="L8" s="26" t="s">
        <v>10</v>
      </c>
      <c r="M8" s="30" t="s">
        <v>61</v>
      </c>
    </row>
    <row r="9" spans="2:14" ht="15" x14ac:dyDescent="0.2">
      <c r="B9" s="31" t="s">
        <v>64</v>
      </c>
      <c r="C9" s="33" t="s">
        <v>24</v>
      </c>
      <c r="D9" s="32" t="s">
        <v>58</v>
      </c>
      <c r="E9" s="34">
        <v>45</v>
      </c>
      <c r="F9" s="35" t="s">
        <v>60</v>
      </c>
      <c r="G9" s="36">
        <v>5.13</v>
      </c>
      <c r="H9" s="36">
        <f t="shared" si="0"/>
        <v>5.15</v>
      </c>
      <c r="I9" s="36">
        <f t="shared" si="0"/>
        <v>5.35</v>
      </c>
      <c r="J9" s="36">
        <f t="shared" si="0"/>
        <v>5.52</v>
      </c>
      <c r="K9" s="36">
        <f t="shared" si="0"/>
        <v>5.54</v>
      </c>
      <c r="L9" s="37" t="s">
        <v>10</v>
      </c>
      <c r="M9" s="38" t="s">
        <v>65</v>
      </c>
    </row>
    <row r="10" spans="2:14" ht="25.5" x14ac:dyDescent="0.2">
      <c r="B10" s="31" t="s">
        <v>66</v>
      </c>
      <c r="C10" s="37" t="s">
        <v>20</v>
      </c>
      <c r="D10" s="32" t="s">
        <v>67</v>
      </c>
      <c r="E10" s="34">
        <v>35</v>
      </c>
      <c r="F10" s="35" t="s">
        <v>60</v>
      </c>
      <c r="G10" s="36">
        <v>3.29</v>
      </c>
      <c r="H10" s="36">
        <f t="shared" si="0"/>
        <v>3.3</v>
      </c>
      <c r="I10" s="36">
        <f t="shared" si="0"/>
        <v>3.43</v>
      </c>
      <c r="J10" s="36">
        <f t="shared" si="0"/>
        <v>3.54</v>
      </c>
      <c r="K10" s="36">
        <f t="shared" si="0"/>
        <v>3.56</v>
      </c>
      <c r="L10" s="37" t="s">
        <v>10</v>
      </c>
      <c r="M10" s="38" t="s">
        <v>68</v>
      </c>
    </row>
    <row r="11" spans="2:14" ht="15" x14ac:dyDescent="0.2">
      <c r="B11" s="24" t="s">
        <v>69</v>
      </c>
      <c r="C11" s="26" t="s">
        <v>70</v>
      </c>
      <c r="D11" s="25" t="s">
        <v>67</v>
      </c>
      <c r="E11" s="27">
        <v>17</v>
      </c>
      <c r="F11" s="28" t="s">
        <v>60</v>
      </c>
      <c r="G11" s="29">
        <v>5.52</v>
      </c>
      <c r="H11" s="29">
        <f t="shared" si="0"/>
        <v>5.54</v>
      </c>
      <c r="I11" s="29">
        <f t="shared" si="0"/>
        <v>5.76</v>
      </c>
      <c r="J11" s="29">
        <f t="shared" si="0"/>
        <v>5.94</v>
      </c>
      <c r="K11" s="29">
        <f t="shared" si="0"/>
        <v>5.97</v>
      </c>
      <c r="L11" s="26" t="s">
        <v>10</v>
      </c>
      <c r="M11" s="30" t="s">
        <v>61</v>
      </c>
    </row>
    <row r="12" spans="2:14" ht="15" x14ac:dyDescent="0.2">
      <c r="B12" s="24">
        <v>3</v>
      </c>
      <c r="C12" s="26" t="s">
        <v>21</v>
      </c>
      <c r="D12" s="25" t="s">
        <v>71</v>
      </c>
      <c r="E12" s="27">
        <v>30</v>
      </c>
      <c r="F12" s="28" t="s">
        <v>60</v>
      </c>
      <c r="G12" s="29">
        <v>2.76</v>
      </c>
      <c r="H12" s="29">
        <f t="shared" si="0"/>
        <v>2.77</v>
      </c>
      <c r="I12" s="29">
        <f t="shared" si="0"/>
        <v>2.88</v>
      </c>
      <c r="J12" s="29">
        <f t="shared" si="0"/>
        <v>2.97</v>
      </c>
      <c r="K12" s="29">
        <f t="shared" si="0"/>
        <v>2.98</v>
      </c>
      <c r="L12" s="26" t="s">
        <v>10</v>
      </c>
      <c r="M12" s="30" t="s">
        <v>61</v>
      </c>
    </row>
    <row r="13" spans="2:14" ht="15" x14ac:dyDescent="0.2">
      <c r="B13" s="24">
        <v>4</v>
      </c>
      <c r="C13" s="26" t="s">
        <v>73</v>
      </c>
      <c r="D13" s="25" t="s">
        <v>72</v>
      </c>
      <c r="E13" s="27">
        <v>40</v>
      </c>
      <c r="F13" s="28" t="s">
        <v>60</v>
      </c>
      <c r="G13" s="29">
        <v>3.1</v>
      </c>
      <c r="H13" s="29">
        <f t="shared" si="0"/>
        <v>3.11</v>
      </c>
      <c r="I13" s="29">
        <f t="shared" si="0"/>
        <v>3.23</v>
      </c>
      <c r="J13" s="29">
        <f t="shared" si="0"/>
        <v>3.34</v>
      </c>
      <c r="K13" s="29">
        <f t="shared" si="0"/>
        <v>3.35</v>
      </c>
      <c r="L13" s="26" t="s">
        <v>10</v>
      </c>
      <c r="M13" s="30" t="s">
        <v>61</v>
      </c>
    </row>
    <row r="14" spans="2:14" ht="30" customHeight="1" x14ac:dyDescent="0.2">
      <c r="B14" s="24">
        <v>5</v>
      </c>
      <c r="C14" s="26" t="s">
        <v>75</v>
      </c>
      <c r="D14" s="25" t="s">
        <v>74</v>
      </c>
      <c r="E14" s="27">
        <v>35</v>
      </c>
      <c r="F14" s="28" t="s">
        <v>60</v>
      </c>
      <c r="G14" s="29">
        <v>3.74</v>
      </c>
      <c r="H14" s="29">
        <f t="shared" si="0"/>
        <v>3.76</v>
      </c>
      <c r="I14" s="29">
        <f t="shared" si="0"/>
        <v>3.9</v>
      </c>
      <c r="J14" s="29">
        <f t="shared" si="0"/>
        <v>4.0199999999999996</v>
      </c>
      <c r="K14" s="29">
        <f t="shared" si="0"/>
        <v>4.04</v>
      </c>
      <c r="L14" s="26" t="s">
        <v>10</v>
      </c>
      <c r="M14" s="30" t="s">
        <v>61</v>
      </c>
    </row>
    <row r="15" spans="2:14" ht="15" x14ac:dyDescent="0.2">
      <c r="B15" s="31" t="s">
        <v>76</v>
      </c>
      <c r="C15" s="37" t="s">
        <v>23</v>
      </c>
      <c r="D15" s="32" t="s">
        <v>77</v>
      </c>
      <c r="E15" s="34">
        <v>35</v>
      </c>
      <c r="F15" s="35" t="s">
        <v>60</v>
      </c>
      <c r="G15" s="36">
        <v>3.16</v>
      </c>
      <c r="H15" s="36">
        <f t="shared" si="0"/>
        <v>3.17</v>
      </c>
      <c r="I15" s="36">
        <f t="shared" si="0"/>
        <v>3.3</v>
      </c>
      <c r="J15" s="36">
        <f t="shared" si="0"/>
        <v>3.4</v>
      </c>
      <c r="K15" s="36">
        <f t="shared" si="0"/>
        <v>3.41</v>
      </c>
      <c r="L15" s="37" t="s">
        <v>10</v>
      </c>
      <c r="M15" s="38" t="s">
        <v>78</v>
      </c>
    </row>
    <row r="16" spans="2:14" ht="15" x14ac:dyDescent="0.2">
      <c r="B16" s="31" t="s">
        <v>79</v>
      </c>
      <c r="C16" s="37" t="s">
        <v>22</v>
      </c>
      <c r="D16" s="32" t="s">
        <v>77</v>
      </c>
      <c r="E16" s="34">
        <v>25</v>
      </c>
      <c r="F16" s="35" t="s">
        <v>60</v>
      </c>
      <c r="G16" s="36">
        <v>5.0999999999999996</v>
      </c>
      <c r="H16" s="36">
        <f t="shared" si="0"/>
        <v>5.12</v>
      </c>
      <c r="I16" s="36">
        <f t="shared" si="0"/>
        <v>5.32</v>
      </c>
      <c r="J16" s="36">
        <f t="shared" si="0"/>
        <v>5.49</v>
      </c>
      <c r="K16" s="36">
        <f t="shared" si="0"/>
        <v>5.51</v>
      </c>
      <c r="L16" s="37" t="s">
        <v>10</v>
      </c>
      <c r="M16" s="38" t="s">
        <v>80</v>
      </c>
    </row>
    <row r="17" spans="2:13" ht="15" x14ac:dyDescent="0.2">
      <c r="B17" s="31" t="s">
        <v>81</v>
      </c>
      <c r="C17" s="37" t="s">
        <v>82</v>
      </c>
      <c r="D17" s="32" t="s">
        <v>77</v>
      </c>
      <c r="E17" s="34">
        <v>25</v>
      </c>
      <c r="F17" s="35" t="s">
        <v>60</v>
      </c>
      <c r="G17" s="36">
        <v>5.13</v>
      </c>
      <c r="H17" s="36">
        <f t="shared" si="0"/>
        <v>5.15</v>
      </c>
      <c r="I17" s="36">
        <f t="shared" si="0"/>
        <v>5.35</v>
      </c>
      <c r="J17" s="36">
        <f t="shared" si="0"/>
        <v>5.52</v>
      </c>
      <c r="K17" s="36">
        <f t="shared" si="0"/>
        <v>5.54</v>
      </c>
      <c r="L17" s="37" t="s">
        <v>10</v>
      </c>
      <c r="M17" s="38" t="s">
        <v>83</v>
      </c>
    </row>
    <row r="18" spans="2:13" ht="15" x14ac:dyDescent="0.2">
      <c r="B18" s="24" t="s">
        <v>84</v>
      </c>
      <c r="C18" s="26" t="s">
        <v>85</v>
      </c>
      <c r="D18" s="25" t="s">
        <v>77</v>
      </c>
      <c r="E18" s="27">
        <v>25</v>
      </c>
      <c r="F18" s="28" t="s">
        <v>60</v>
      </c>
      <c r="G18" s="29">
        <v>4.66</v>
      </c>
      <c r="H18" s="29">
        <f t="shared" si="0"/>
        <v>4.68</v>
      </c>
      <c r="I18" s="29">
        <f t="shared" si="0"/>
        <v>4.8600000000000003</v>
      </c>
      <c r="J18" s="29">
        <f t="shared" si="0"/>
        <v>5.01</v>
      </c>
      <c r="K18" s="29">
        <f t="shared" si="0"/>
        <v>5.04</v>
      </c>
      <c r="L18" s="26" t="s">
        <v>10</v>
      </c>
      <c r="M18" s="30" t="s">
        <v>86</v>
      </c>
    </row>
    <row r="19" spans="2:13" ht="15" x14ac:dyDescent="0.2">
      <c r="B19" s="24" t="s">
        <v>87</v>
      </c>
      <c r="C19" s="26" t="s">
        <v>88</v>
      </c>
      <c r="D19" s="25" t="s">
        <v>77</v>
      </c>
      <c r="E19" s="27">
        <v>25</v>
      </c>
      <c r="F19" s="28" t="s">
        <v>60</v>
      </c>
      <c r="G19" s="29">
        <v>4.04</v>
      </c>
      <c r="H19" s="29">
        <f t="shared" si="0"/>
        <v>4.0599999999999996</v>
      </c>
      <c r="I19" s="29">
        <f t="shared" si="0"/>
        <v>4.22</v>
      </c>
      <c r="J19" s="29">
        <f t="shared" si="0"/>
        <v>4.3499999999999996</v>
      </c>
      <c r="K19" s="29">
        <f t="shared" si="0"/>
        <v>4.37</v>
      </c>
      <c r="L19" s="26" t="s">
        <v>10</v>
      </c>
      <c r="M19" s="30" t="s">
        <v>61</v>
      </c>
    </row>
    <row r="20" spans="2:13" ht="15" x14ac:dyDescent="0.2">
      <c r="B20" s="31" t="s">
        <v>89</v>
      </c>
      <c r="C20" s="37" t="s">
        <v>30</v>
      </c>
      <c r="D20" s="32" t="s">
        <v>90</v>
      </c>
      <c r="E20" s="34">
        <v>35</v>
      </c>
      <c r="F20" s="35" t="s">
        <v>60</v>
      </c>
      <c r="G20" s="36">
        <v>3.44</v>
      </c>
      <c r="H20" s="36">
        <f t="shared" si="0"/>
        <v>3.46</v>
      </c>
      <c r="I20" s="36">
        <f t="shared" si="0"/>
        <v>3.59</v>
      </c>
      <c r="J20" s="36">
        <f t="shared" si="0"/>
        <v>3.7</v>
      </c>
      <c r="K20" s="36">
        <f t="shared" si="0"/>
        <v>3.72</v>
      </c>
      <c r="L20" s="37" t="s">
        <v>10</v>
      </c>
      <c r="M20" s="38" t="s">
        <v>91</v>
      </c>
    </row>
    <row r="21" spans="2:13" ht="15" x14ac:dyDescent="0.2">
      <c r="B21" s="31" t="s">
        <v>92</v>
      </c>
      <c r="C21" s="37" t="s">
        <v>31</v>
      </c>
      <c r="D21" s="32" t="s">
        <v>90</v>
      </c>
      <c r="E21" s="34">
        <v>20</v>
      </c>
      <c r="F21" s="35" t="s">
        <v>60</v>
      </c>
      <c r="G21" s="36">
        <v>2.54</v>
      </c>
      <c r="H21" s="36">
        <f t="shared" si="0"/>
        <v>2.5499999999999998</v>
      </c>
      <c r="I21" s="36">
        <f t="shared" si="0"/>
        <v>2.65</v>
      </c>
      <c r="J21" s="36">
        <f t="shared" si="0"/>
        <v>2.73</v>
      </c>
      <c r="K21" s="36">
        <f t="shared" si="0"/>
        <v>2.74</v>
      </c>
      <c r="L21" s="37" t="s">
        <v>10</v>
      </c>
      <c r="M21" s="38" t="s">
        <v>91</v>
      </c>
    </row>
    <row r="22" spans="2:13" ht="15" x14ac:dyDescent="0.2">
      <c r="B22" s="31" t="s">
        <v>93</v>
      </c>
      <c r="C22" s="37" t="s">
        <v>28</v>
      </c>
      <c r="D22" s="32" t="s">
        <v>90</v>
      </c>
      <c r="E22" s="34">
        <v>10</v>
      </c>
      <c r="F22" s="35" t="s">
        <v>60</v>
      </c>
      <c r="G22" s="36">
        <v>2.5299999999999998</v>
      </c>
      <c r="H22" s="36">
        <f t="shared" si="0"/>
        <v>2.54</v>
      </c>
      <c r="I22" s="36">
        <f t="shared" si="0"/>
        <v>2.64</v>
      </c>
      <c r="J22" s="36">
        <f t="shared" si="0"/>
        <v>2.72</v>
      </c>
      <c r="K22" s="36">
        <f t="shared" si="0"/>
        <v>2.73</v>
      </c>
      <c r="L22" s="37" t="s">
        <v>10</v>
      </c>
      <c r="M22" s="38" t="s">
        <v>94</v>
      </c>
    </row>
    <row r="23" spans="2:13" ht="15" x14ac:dyDescent="0.2">
      <c r="B23" s="24" t="s">
        <v>95</v>
      </c>
      <c r="C23" s="26" t="s">
        <v>29</v>
      </c>
      <c r="D23" s="25" t="s">
        <v>90</v>
      </c>
      <c r="E23" s="27">
        <v>35</v>
      </c>
      <c r="F23" s="28" t="s">
        <v>60</v>
      </c>
      <c r="G23" s="29">
        <v>3</v>
      </c>
      <c r="H23" s="29">
        <f t="shared" si="0"/>
        <v>3.01</v>
      </c>
      <c r="I23" s="29">
        <f t="shared" si="0"/>
        <v>3.13</v>
      </c>
      <c r="J23" s="29">
        <f t="shared" si="0"/>
        <v>3.23</v>
      </c>
      <c r="K23" s="29">
        <f t="shared" si="0"/>
        <v>3.24</v>
      </c>
      <c r="L23" s="26" t="s">
        <v>10</v>
      </c>
      <c r="M23" s="30" t="s">
        <v>61</v>
      </c>
    </row>
    <row r="24" spans="2:13" ht="15" x14ac:dyDescent="0.2">
      <c r="B24" s="31" t="s">
        <v>96</v>
      </c>
      <c r="C24" s="37" t="s">
        <v>32</v>
      </c>
      <c r="D24" s="32" t="s">
        <v>90</v>
      </c>
      <c r="E24" s="34">
        <v>35</v>
      </c>
      <c r="F24" s="35" t="s">
        <v>60</v>
      </c>
      <c r="G24" s="36">
        <v>3.11</v>
      </c>
      <c r="H24" s="36">
        <f t="shared" si="0"/>
        <v>3.12</v>
      </c>
      <c r="I24" s="36">
        <f t="shared" si="0"/>
        <v>3.25</v>
      </c>
      <c r="J24" s="36">
        <f t="shared" si="0"/>
        <v>3.35</v>
      </c>
      <c r="K24" s="36">
        <f t="shared" si="0"/>
        <v>3.36</v>
      </c>
      <c r="L24" s="37" t="s">
        <v>10</v>
      </c>
      <c r="M24" s="38" t="s">
        <v>91</v>
      </c>
    </row>
    <row r="25" spans="2:13" ht="18" x14ac:dyDescent="0.2">
      <c r="B25" s="24" t="s">
        <v>97</v>
      </c>
      <c r="C25" s="26" t="s">
        <v>18</v>
      </c>
      <c r="D25" s="25" t="s">
        <v>98</v>
      </c>
      <c r="E25" s="27">
        <v>10</v>
      </c>
      <c r="F25" s="28" t="s">
        <v>99</v>
      </c>
      <c r="G25" s="29">
        <v>1.8</v>
      </c>
      <c r="H25" s="29">
        <f t="shared" si="0"/>
        <v>1.81</v>
      </c>
      <c r="I25" s="29">
        <f t="shared" si="0"/>
        <v>1.88</v>
      </c>
      <c r="J25" s="29">
        <f t="shared" si="0"/>
        <v>1.94</v>
      </c>
      <c r="K25" s="29">
        <f t="shared" si="0"/>
        <v>1.95</v>
      </c>
      <c r="L25" s="26" t="s">
        <v>10</v>
      </c>
      <c r="M25" s="30" t="s">
        <v>100</v>
      </c>
    </row>
    <row r="26" spans="2:13" ht="18" x14ac:dyDescent="0.2">
      <c r="B26" s="24" t="s">
        <v>101</v>
      </c>
      <c r="C26" s="26" t="s">
        <v>102</v>
      </c>
      <c r="D26" s="25" t="s">
        <v>98</v>
      </c>
      <c r="E26" s="27">
        <v>6.75</v>
      </c>
      <c r="F26" s="28" t="s">
        <v>99</v>
      </c>
      <c r="G26" s="29">
        <v>3.05</v>
      </c>
      <c r="H26" s="29">
        <f t="shared" si="0"/>
        <v>3.06</v>
      </c>
      <c r="I26" s="29">
        <f t="shared" si="0"/>
        <v>3.18</v>
      </c>
      <c r="J26" s="29">
        <f t="shared" si="0"/>
        <v>3.28</v>
      </c>
      <c r="K26" s="29">
        <f t="shared" si="0"/>
        <v>3.3</v>
      </c>
      <c r="L26" s="26" t="s">
        <v>10</v>
      </c>
      <c r="M26" s="30" t="s">
        <v>100</v>
      </c>
    </row>
    <row r="27" spans="2:13" ht="28.5" customHeight="1" x14ac:dyDescent="0.2">
      <c r="B27" s="24">
        <v>9</v>
      </c>
      <c r="C27" s="26" t="s">
        <v>104</v>
      </c>
      <c r="D27" s="25" t="s">
        <v>103</v>
      </c>
      <c r="E27" s="27">
        <v>6</v>
      </c>
      <c r="F27" s="28" t="s">
        <v>99</v>
      </c>
      <c r="G27" s="29">
        <v>3.13</v>
      </c>
      <c r="H27" s="29">
        <f t="shared" ref="H27:K46" si="1">ROUND($G27*H$5,2)</f>
        <v>3.14</v>
      </c>
      <c r="I27" s="29">
        <f t="shared" si="1"/>
        <v>3.27</v>
      </c>
      <c r="J27" s="29">
        <f t="shared" si="1"/>
        <v>3.37</v>
      </c>
      <c r="K27" s="29">
        <f t="shared" si="1"/>
        <v>3.38</v>
      </c>
      <c r="L27" s="26" t="s">
        <v>10</v>
      </c>
      <c r="M27" s="30" t="s">
        <v>100</v>
      </c>
    </row>
    <row r="28" spans="2:13" ht="15" x14ac:dyDescent="0.2">
      <c r="B28" s="31">
        <v>10</v>
      </c>
      <c r="C28" s="37" t="s">
        <v>106</v>
      </c>
      <c r="D28" s="32" t="s">
        <v>105</v>
      </c>
      <c r="E28" s="34">
        <v>12</v>
      </c>
      <c r="F28" s="35" t="s">
        <v>107</v>
      </c>
      <c r="G28" s="36">
        <v>3.32</v>
      </c>
      <c r="H28" s="36">
        <f t="shared" si="1"/>
        <v>3.33</v>
      </c>
      <c r="I28" s="36">
        <f t="shared" si="1"/>
        <v>3.46</v>
      </c>
      <c r="J28" s="36">
        <f t="shared" si="1"/>
        <v>3.57</v>
      </c>
      <c r="K28" s="36">
        <f t="shared" si="1"/>
        <v>3.59</v>
      </c>
      <c r="L28" s="37" t="s">
        <v>10</v>
      </c>
      <c r="M28" s="38" t="s">
        <v>108</v>
      </c>
    </row>
    <row r="29" spans="2:13" ht="25.5" x14ac:dyDescent="0.2">
      <c r="B29" s="24">
        <v>11</v>
      </c>
      <c r="C29" s="26" t="s">
        <v>39</v>
      </c>
      <c r="D29" s="25" t="s">
        <v>109</v>
      </c>
      <c r="E29" s="27" t="s">
        <v>110</v>
      </c>
      <c r="F29" s="28" t="s">
        <v>60</v>
      </c>
      <c r="G29" s="29">
        <v>1.34</v>
      </c>
      <c r="H29" s="29">
        <f t="shared" si="1"/>
        <v>1.35</v>
      </c>
      <c r="I29" s="29">
        <f t="shared" si="1"/>
        <v>1.4</v>
      </c>
      <c r="J29" s="29">
        <f t="shared" si="1"/>
        <v>1.44</v>
      </c>
      <c r="K29" s="29">
        <f t="shared" si="1"/>
        <v>1.45</v>
      </c>
      <c r="L29" s="26" t="s">
        <v>10</v>
      </c>
      <c r="M29" s="30" t="s">
        <v>111</v>
      </c>
    </row>
    <row r="30" spans="2:13" ht="25.5" x14ac:dyDescent="0.2">
      <c r="B30" s="24">
        <v>12</v>
      </c>
      <c r="C30" s="26" t="s">
        <v>113</v>
      </c>
      <c r="D30" s="25" t="s">
        <v>112</v>
      </c>
      <c r="E30" s="27" t="s">
        <v>110</v>
      </c>
      <c r="F30" s="28" t="s">
        <v>60</v>
      </c>
      <c r="G30" s="29">
        <v>2.72</v>
      </c>
      <c r="H30" s="29">
        <f t="shared" si="1"/>
        <v>2.73</v>
      </c>
      <c r="I30" s="29">
        <f t="shared" si="1"/>
        <v>2.84</v>
      </c>
      <c r="J30" s="29">
        <f t="shared" si="1"/>
        <v>2.93</v>
      </c>
      <c r="K30" s="29">
        <f t="shared" si="1"/>
        <v>2.94</v>
      </c>
      <c r="L30" s="26" t="s">
        <v>10</v>
      </c>
      <c r="M30" s="30" t="s">
        <v>111</v>
      </c>
    </row>
    <row r="31" spans="2:13" ht="25.5" x14ac:dyDescent="0.2">
      <c r="B31" s="24" t="s">
        <v>114</v>
      </c>
      <c r="C31" s="26" t="s">
        <v>40</v>
      </c>
      <c r="D31" s="25" t="s">
        <v>115</v>
      </c>
      <c r="E31" s="27" t="s">
        <v>110</v>
      </c>
      <c r="F31" s="28" t="s">
        <v>60</v>
      </c>
      <c r="G31" s="29">
        <v>3.05</v>
      </c>
      <c r="H31" s="29">
        <f t="shared" si="1"/>
        <v>3.06</v>
      </c>
      <c r="I31" s="29">
        <f t="shared" si="1"/>
        <v>3.18</v>
      </c>
      <c r="J31" s="29">
        <f t="shared" si="1"/>
        <v>3.28</v>
      </c>
      <c r="K31" s="29">
        <f t="shared" si="1"/>
        <v>3.3</v>
      </c>
      <c r="L31" s="26" t="s">
        <v>10</v>
      </c>
      <c r="M31" s="30" t="s">
        <v>111</v>
      </c>
    </row>
    <row r="32" spans="2:13" ht="25.5" x14ac:dyDescent="0.2">
      <c r="B32" s="24" t="s">
        <v>116</v>
      </c>
      <c r="C32" s="26" t="s">
        <v>117</v>
      </c>
      <c r="D32" s="25" t="s">
        <v>115</v>
      </c>
      <c r="E32" s="27" t="s">
        <v>110</v>
      </c>
      <c r="F32" s="28" t="s">
        <v>60</v>
      </c>
      <c r="G32" s="29">
        <v>3.66</v>
      </c>
      <c r="H32" s="29">
        <f t="shared" si="1"/>
        <v>3.68</v>
      </c>
      <c r="I32" s="29">
        <f t="shared" si="1"/>
        <v>3.82</v>
      </c>
      <c r="J32" s="29">
        <f t="shared" si="1"/>
        <v>3.94</v>
      </c>
      <c r="K32" s="29">
        <f t="shared" si="1"/>
        <v>3.96</v>
      </c>
      <c r="L32" s="26" t="s">
        <v>10</v>
      </c>
      <c r="M32" s="30" t="s">
        <v>111</v>
      </c>
    </row>
    <row r="33" spans="2:13" ht="15" x14ac:dyDescent="0.2">
      <c r="B33" s="24" t="s">
        <v>118</v>
      </c>
      <c r="C33" s="26" t="s">
        <v>120</v>
      </c>
      <c r="D33" s="25" t="s">
        <v>119</v>
      </c>
      <c r="E33" s="27">
        <v>250</v>
      </c>
      <c r="F33" s="28" t="s">
        <v>60</v>
      </c>
      <c r="G33" s="29">
        <v>5.31</v>
      </c>
      <c r="H33" s="29">
        <f t="shared" si="1"/>
        <v>5.33</v>
      </c>
      <c r="I33" s="29">
        <f t="shared" si="1"/>
        <v>5.54</v>
      </c>
      <c r="J33" s="29">
        <f t="shared" si="1"/>
        <v>5.71</v>
      </c>
      <c r="K33" s="29">
        <f t="shared" si="1"/>
        <v>5.74</v>
      </c>
      <c r="L33" s="26" t="s">
        <v>10</v>
      </c>
      <c r="M33" s="30" t="s">
        <v>61</v>
      </c>
    </row>
    <row r="34" spans="2:13" ht="15" x14ac:dyDescent="0.2">
      <c r="B34" s="24" t="s">
        <v>121</v>
      </c>
      <c r="C34" s="26" t="s">
        <v>122</v>
      </c>
      <c r="D34" s="25" t="s">
        <v>119</v>
      </c>
      <c r="E34" s="27">
        <v>250</v>
      </c>
      <c r="F34" s="28" t="s">
        <v>60</v>
      </c>
      <c r="G34" s="29">
        <v>5.42</v>
      </c>
      <c r="H34" s="29">
        <f t="shared" si="1"/>
        <v>5.44</v>
      </c>
      <c r="I34" s="29">
        <f t="shared" si="1"/>
        <v>5.66</v>
      </c>
      <c r="J34" s="29">
        <f t="shared" si="1"/>
        <v>5.83</v>
      </c>
      <c r="K34" s="29">
        <f t="shared" si="1"/>
        <v>5.86</v>
      </c>
      <c r="L34" s="26" t="s">
        <v>10</v>
      </c>
      <c r="M34" s="30" t="s">
        <v>61</v>
      </c>
    </row>
    <row r="35" spans="2:13" ht="15" x14ac:dyDescent="0.2">
      <c r="B35" s="31" t="s">
        <v>123</v>
      </c>
      <c r="C35" s="37" t="s">
        <v>36</v>
      </c>
      <c r="D35" s="32" t="s">
        <v>124</v>
      </c>
      <c r="E35" s="34">
        <v>500</v>
      </c>
      <c r="F35" s="35" t="s">
        <v>60</v>
      </c>
      <c r="G35" s="36">
        <v>6.09</v>
      </c>
      <c r="H35" s="36">
        <f t="shared" si="1"/>
        <v>6.12</v>
      </c>
      <c r="I35" s="36">
        <f t="shared" si="1"/>
        <v>6.35</v>
      </c>
      <c r="J35" s="36">
        <f t="shared" si="1"/>
        <v>6.55</v>
      </c>
      <c r="K35" s="36">
        <f t="shared" si="1"/>
        <v>6.58</v>
      </c>
      <c r="L35" s="37" t="s">
        <v>10</v>
      </c>
      <c r="M35" s="38" t="s">
        <v>125</v>
      </c>
    </row>
    <row r="36" spans="2:13" ht="15" x14ac:dyDescent="0.2">
      <c r="B36" s="24" t="s">
        <v>126</v>
      </c>
      <c r="C36" s="26" t="s">
        <v>127</v>
      </c>
      <c r="D36" s="25" t="s">
        <v>124</v>
      </c>
      <c r="E36" s="39">
        <v>300</v>
      </c>
      <c r="F36" s="28" t="s">
        <v>60</v>
      </c>
      <c r="G36" s="29">
        <v>6.73</v>
      </c>
      <c r="H36" s="29">
        <f t="shared" si="1"/>
        <v>6.76</v>
      </c>
      <c r="I36" s="29">
        <f t="shared" si="1"/>
        <v>7.02</v>
      </c>
      <c r="J36" s="29">
        <f t="shared" si="1"/>
        <v>7.24</v>
      </c>
      <c r="K36" s="29">
        <f t="shared" si="1"/>
        <v>7.27</v>
      </c>
      <c r="L36" s="26" t="s">
        <v>10</v>
      </c>
      <c r="M36" s="30" t="s">
        <v>61</v>
      </c>
    </row>
    <row r="37" spans="2:13" ht="15" x14ac:dyDescent="0.2">
      <c r="B37" s="31" t="s">
        <v>128</v>
      </c>
      <c r="C37" s="37" t="s">
        <v>37</v>
      </c>
      <c r="D37" s="32" t="s">
        <v>124</v>
      </c>
      <c r="E37" s="34">
        <v>1000</v>
      </c>
      <c r="F37" s="35" t="s">
        <v>60</v>
      </c>
      <c r="G37" s="36">
        <v>4.6900000000000004</v>
      </c>
      <c r="H37" s="36">
        <f t="shared" si="1"/>
        <v>4.71</v>
      </c>
      <c r="I37" s="36">
        <f t="shared" si="1"/>
        <v>4.8899999999999997</v>
      </c>
      <c r="J37" s="36">
        <f t="shared" si="1"/>
        <v>5.05</v>
      </c>
      <c r="K37" s="36">
        <f t="shared" si="1"/>
        <v>5.07</v>
      </c>
      <c r="L37" s="37" t="s">
        <v>10</v>
      </c>
      <c r="M37" s="38" t="s">
        <v>129</v>
      </c>
    </row>
    <row r="38" spans="2:13" ht="15" x14ac:dyDescent="0.2">
      <c r="B38" s="31" t="s">
        <v>130</v>
      </c>
      <c r="C38" s="37" t="s">
        <v>35</v>
      </c>
      <c r="D38" s="32" t="s">
        <v>124</v>
      </c>
      <c r="E38" s="34">
        <v>300</v>
      </c>
      <c r="F38" s="35" t="s">
        <v>60</v>
      </c>
      <c r="G38" s="36">
        <v>6.23</v>
      </c>
      <c r="H38" s="36">
        <f t="shared" si="1"/>
        <v>6.26</v>
      </c>
      <c r="I38" s="36">
        <f t="shared" si="1"/>
        <v>6.5</v>
      </c>
      <c r="J38" s="36">
        <f t="shared" si="1"/>
        <v>6.7</v>
      </c>
      <c r="K38" s="36">
        <f t="shared" si="1"/>
        <v>6.73</v>
      </c>
      <c r="L38" s="37" t="s">
        <v>10</v>
      </c>
      <c r="M38" s="38" t="s">
        <v>131</v>
      </c>
    </row>
    <row r="39" spans="2:13" ht="15" x14ac:dyDescent="0.2">
      <c r="B39" s="24" t="s">
        <v>132</v>
      </c>
      <c r="C39" s="26" t="s">
        <v>133</v>
      </c>
      <c r="D39" s="25" t="s">
        <v>124</v>
      </c>
      <c r="E39" s="27">
        <v>300</v>
      </c>
      <c r="F39" s="28" t="s">
        <v>60</v>
      </c>
      <c r="G39" s="29">
        <v>5.65</v>
      </c>
      <c r="H39" s="29">
        <f t="shared" si="1"/>
        <v>5.68</v>
      </c>
      <c r="I39" s="29">
        <f t="shared" si="1"/>
        <v>5.9</v>
      </c>
      <c r="J39" s="29">
        <f t="shared" si="1"/>
        <v>6.08</v>
      </c>
      <c r="K39" s="29">
        <f t="shared" si="1"/>
        <v>6.11</v>
      </c>
      <c r="L39" s="26" t="s">
        <v>10</v>
      </c>
      <c r="M39" s="30" t="s">
        <v>61</v>
      </c>
    </row>
    <row r="40" spans="2:13" ht="15" x14ac:dyDescent="0.2">
      <c r="B40" s="24" t="s">
        <v>134</v>
      </c>
      <c r="C40" s="26" t="s">
        <v>135</v>
      </c>
      <c r="D40" s="25" t="s">
        <v>124</v>
      </c>
      <c r="E40" s="27">
        <v>300</v>
      </c>
      <c r="F40" s="28" t="s">
        <v>60</v>
      </c>
      <c r="G40" s="29">
        <v>5.94</v>
      </c>
      <c r="H40" s="29">
        <f t="shared" si="1"/>
        <v>5.97</v>
      </c>
      <c r="I40" s="29">
        <f t="shared" si="1"/>
        <v>6.2</v>
      </c>
      <c r="J40" s="29">
        <f t="shared" si="1"/>
        <v>6.39</v>
      </c>
      <c r="K40" s="29">
        <f t="shared" si="1"/>
        <v>6.42</v>
      </c>
      <c r="L40" s="26" t="s">
        <v>10</v>
      </c>
      <c r="M40" s="30" t="s">
        <v>61</v>
      </c>
    </row>
    <row r="41" spans="2:13" ht="15" x14ac:dyDescent="0.2">
      <c r="B41" s="31" t="s">
        <v>136</v>
      </c>
      <c r="C41" s="37" t="s">
        <v>137</v>
      </c>
      <c r="D41" s="32" t="s">
        <v>124</v>
      </c>
      <c r="E41" s="34">
        <v>300</v>
      </c>
      <c r="F41" s="35" t="s">
        <v>60</v>
      </c>
      <c r="G41" s="36">
        <v>5.74</v>
      </c>
      <c r="H41" s="36">
        <f t="shared" si="1"/>
        <v>5.77</v>
      </c>
      <c r="I41" s="36">
        <f t="shared" si="1"/>
        <v>5.99</v>
      </c>
      <c r="J41" s="36">
        <f t="shared" si="1"/>
        <v>6.18</v>
      </c>
      <c r="K41" s="36">
        <f t="shared" si="1"/>
        <v>6.2</v>
      </c>
      <c r="L41" s="37" t="s">
        <v>10</v>
      </c>
      <c r="M41" s="38" t="s">
        <v>125</v>
      </c>
    </row>
    <row r="42" spans="2:13" ht="25.5" x14ac:dyDescent="0.2">
      <c r="B42" s="24">
        <v>16</v>
      </c>
      <c r="C42" s="26" t="s">
        <v>139</v>
      </c>
      <c r="D42" s="25" t="s">
        <v>138</v>
      </c>
      <c r="E42" s="27" t="s">
        <v>110</v>
      </c>
      <c r="F42" s="28" t="s">
        <v>60</v>
      </c>
      <c r="G42" s="29">
        <v>6.08</v>
      </c>
      <c r="H42" s="29">
        <f t="shared" si="1"/>
        <v>6.11</v>
      </c>
      <c r="I42" s="29">
        <f t="shared" si="1"/>
        <v>6.34</v>
      </c>
      <c r="J42" s="29">
        <f t="shared" si="1"/>
        <v>6.54</v>
      </c>
      <c r="K42" s="29">
        <f t="shared" si="1"/>
        <v>6.57</v>
      </c>
      <c r="L42" s="26" t="s">
        <v>10</v>
      </c>
      <c r="M42" s="30" t="s">
        <v>140</v>
      </c>
    </row>
    <row r="43" spans="2:13" ht="15" x14ac:dyDescent="0.2">
      <c r="B43" s="24" t="s">
        <v>141</v>
      </c>
      <c r="C43" s="26" t="s">
        <v>120</v>
      </c>
      <c r="D43" s="25" t="s">
        <v>142</v>
      </c>
      <c r="E43" s="27">
        <v>250</v>
      </c>
      <c r="F43" s="28" t="s">
        <v>60</v>
      </c>
      <c r="G43" s="29">
        <v>5.31</v>
      </c>
      <c r="H43" s="29">
        <f t="shared" si="1"/>
        <v>5.33</v>
      </c>
      <c r="I43" s="29">
        <f t="shared" si="1"/>
        <v>5.54</v>
      </c>
      <c r="J43" s="29">
        <f t="shared" si="1"/>
        <v>5.71</v>
      </c>
      <c r="K43" s="29">
        <f t="shared" si="1"/>
        <v>5.74</v>
      </c>
      <c r="L43" s="26" t="s">
        <v>10</v>
      </c>
      <c r="M43" s="30" t="s">
        <v>61</v>
      </c>
    </row>
    <row r="44" spans="2:13" ht="25.5" x14ac:dyDescent="0.2">
      <c r="B44" s="24" t="s">
        <v>143</v>
      </c>
      <c r="C44" s="26" t="s">
        <v>144</v>
      </c>
      <c r="D44" s="25" t="s">
        <v>142</v>
      </c>
      <c r="E44" s="27" t="s">
        <v>110</v>
      </c>
      <c r="F44" s="28" t="s">
        <v>60</v>
      </c>
      <c r="G44" s="29">
        <v>4.24</v>
      </c>
      <c r="H44" s="29">
        <f t="shared" si="1"/>
        <v>4.26</v>
      </c>
      <c r="I44" s="29">
        <f t="shared" si="1"/>
        <v>4.42</v>
      </c>
      <c r="J44" s="29">
        <f t="shared" si="1"/>
        <v>4.5599999999999996</v>
      </c>
      <c r="K44" s="29">
        <f t="shared" si="1"/>
        <v>4.58</v>
      </c>
      <c r="L44" s="26" t="s">
        <v>10</v>
      </c>
      <c r="M44" s="30" t="s">
        <v>140</v>
      </c>
    </row>
    <row r="45" spans="2:13" ht="25.5" x14ac:dyDescent="0.2">
      <c r="B45" s="24" t="s">
        <v>145</v>
      </c>
      <c r="C45" s="26" t="s">
        <v>139</v>
      </c>
      <c r="D45" s="25" t="s">
        <v>146</v>
      </c>
      <c r="E45" s="27" t="s">
        <v>110</v>
      </c>
      <c r="F45" s="28" t="s">
        <v>60</v>
      </c>
      <c r="G45" s="29">
        <v>6.08</v>
      </c>
      <c r="H45" s="29">
        <f t="shared" si="1"/>
        <v>6.11</v>
      </c>
      <c r="I45" s="29">
        <f t="shared" si="1"/>
        <v>6.34</v>
      </c>
      <c r="J45" s="29">
        <f t="shared" si="1"/>
        <v>6.54</v>
      </c>
      <c r="K45" s="29">
        <f t="shared" si="1"/>
        <v>6.57</v>
      </c>
      <c r="L45" s="26" t="s">
        <v>10</v>
      </c>
      <c r="M45" s="30" t="s">
        <v>140</v>
      </c>
    </row>
    <row r="46" spans="2:13" ht="25.5" x14ac:dyDescent="0.2">
      <c r="B46" s="24" t="s">
        <v>147</v>
      </c>
      <c r="C46" s="26" t="s">
        <v>148</v>
      </c>
      <c r="D46" s="25" t="s">
        <v>146</v>
      </c>
      <c r="E46" s="27" t="s">
        <v>110</v>
      </c>
      <c r="F46" s="28" t="s">
        <v>60</v>
      </c>
      <c r="G46" s="29">
        <v>5.87</v>
      </c>
      <c r="H46" s="29">
        <f t="shared" si="1"/>
        <v>5.9</v>
      </c>
      <c r="I46" s="29">
        <f t="shared" si="1"/>
        <v>6.12</v>
      </c>
      <c r="J46" s="29">
        <f t="shared" si="1"/>
        <v>6.32</v>
      </c>
      <c r="K46" s="29">
        <f t="shared" si="1"/>
        <v>6.34</v>
      </c>
      <c r="L46" s="26" t="s">
        <v>10</v>
      </c>
      <c r="M46" s="30" t="s">
        <v>140</v>
      </c>
    </row>
    <row r="47" spans="2:13" ht="25.5" x14ac:dyDescent="0.2">
      <c r="B47" s="24" t="s">
        <v>149</v>
      </c>
      <c r="C47" s="26" t="s">
        <v>151</v>
      </c>
      <c r="D47" s="25" t="s">
        <v>150</v>
      </c>
      <c r="E47" s="27" t="s">
        <v>152</v>
      </c>
      <c r="F47" s="28" t="s">
        <v>153</v>
      </c>
      <c r="G47" s="29">
        <v>4.26</v>
      </c>
      <c r="H47" s="29">
        <f t="shared" ref="H47:K66" si="2">ROUND($G47*H$5,2)</f>
        <v>4.28</v>
      </c>
      <c r="I47" s="29">
        <f t="shared" si="2"/>
        <v>4.45</v>
      </c>
      <c r="J47" s="29">
        <f t="shared" si="2"/>
        <v>4.58</v>
      </c>
      <c r="K47" s="29">
        <f t="shared" si="2"/>
        <v>4.5999999999999996</v>
      </c>
      <c r="L47" s="26" t="s">
        <v>10</v>
      </c>
      <c r="M47" s="30" t="s">
        <v>154</v>
      </c>
    </row>
    <row r="48" spans="2:13" ht="25.5" x14ac:dyDescent="0.2">
      <c r="B48" s="24" t="s">
        <v>155</v>
      </c>
      <c r="C48" s="26" t="s">
        <v>156</v>
      </c>
      <c r="D48" s="25" t="s">
        <v>150</v>
      </c>
      <c r="E48" s="27" t="s">
        <v>152</v>
      </c>
      <c r="F48" s="28" t="s">
        <v>153</v>
      </c>
      <c r="G48" s="29">
        <v>3.98</v>
      </c>
      <c r="H48" s="29">
        <f t="shared" si="2"/>
        <v>4</v>
      </c>
      <c r="I48" s="29">
        <f t="shared" si="2"/>
        <v>4.1500000000000004</v>
      </c>
      <c r="J48" s="29">
        <f t="shared" si="2"/>
        <v>4.28</v>
      </c>
      <c r="K48" s="29">
        <f t="shared" si="2"/>
        <v>4.3</v>
      </c>
      <c r="L48" s="26" t="s">
        <v>10</v>
      </c>
      <c r="M48" s="30" t="s">
        <v>154</v>
      </c>
    </row>
    <row r="49" spans="2:13" ht="25.5" x14ac:dyDescent="0.2">
      <c r="B49" s="24" t="s">
        <v>157</v>
      </c>
      <c r="C49" s="26" t="s">
        <v>158</v>
      </c>
      <c r="D49" s="25" t="s">
        <v>150</v>
      </c>
      <c r="E49" s="27" t="s">
        <v>152</v>
      </c>
      <c r="F49" s="28" t="s">
        <v>153</v>
      </c>
      <c r="G49" s="29">
        <v>2.2200000000000002</v>
      </c>
      <c r="H49" s="29">
        <f t="shared" si="2"/>
        <v>2.23</v>
      </c>
      <c r="I49" s="29">
        <f t="shared" si="2"/>
        <v>2.3199999999999998</v>
      </c>
      <c r="J49" s="29">
        <f t="shared" si="2"/>
        <v>2.39</v>
      </c>
      <c r="K49" s="29">
        <f t="shared" si="2"/>
        <v>2.4</v>
      </c>
      <c r="L49" s="26" t="s">
        <v>10</v>
      </c>
      <c r="M49" s="30" t="s">
        <v>154</v>
      </c>
    </row>
    <row r="50" spans="2:13" ht="15" x14ac:dyDescent="0.2">
      <c r="B50" s="31" t="s">
        <v>159</v>
      </c>
      <c r="C50" s="37" t="s">
        <v>34</v>
      </c>
      <c r="D50" s="32" t="s">
        <v>160</v>
      </c>
      <c r="E50" s="34">
        <v>50</v>
      </c>
      <c r="F50" s="35" t="s">
        <v>60</v>
      </c>
      <c r="G50" s="36">
        <v>3.9</v>
      </c>
      <c r="H50" s="36">
        <f t="shared" si="2"/>
        <v>3.92</v>
      </c>
      <c r="I50" s="36">
        <f t="shared" si="2"/>
        <v>4.07</v>
      </c>
      <c r="J50" s="36">
        <f t="shared" si="2"/>
        <v>4.2</v>
      </c>
      <c r="K50" s="36">
        <f t="shared" si="2"/>
        <v>4.21</v>
      </c>
      <c r="L50" s="37" t="s">
        <v>10</v>
      </c>
      <c r="M50" s="38" t="s">
        <v>161</v>
      </c>
    </row>
    <row r="51" spans="2:13" ht="15" x14ac:dyDescent="0.2">
      <c r="B51" s="24" t="s">
        <v>162</v>
      </c>
      <c r="C51" s="26" t="s">
        <v>163</v>
      </c>
      <c r="D51" s="25" t="s">
        <v>160</v>
      </c>
      <c r="E51" s="27">
        <v>50</v>
      </c>
      <c r="F51" s="28" t="s">
        <v>60</v>
      </c>
      <c r="G51" s="29">
        <v>4.2</v>
      </c>
      <c r="H51" s="29">
        <f t="shared" si="2"/>
        <v>4.22</v>
      </c>
      <c r="I51" s="29">
        <f t="shared" si="2"/>
        <v>4.38</v>
      </c>
      <c r="J51" s="29">
        <f t="shared" si="2"/>
        <v>4.5199999999999996</v>
      </c>
      <c r="K51" s="29">
        <f t="shared" si="2"/>
        <v>4.54</v>
      </c>
      <c r="L51" s="26" t="s">
        <v>10</v>
      </c>
      <c r="M51" s="30" t="s">
        <v>61</v>
      </c>
    </row>
    <row r="52" spans="2:13" ht="15" x14ac:dyDescent="0.2">
      <c r="B52" s="24" t="s">
        <v>164</v>
      </c>
      <c r="C52" s="26" t="s">
        <v>166</v>
      </c>
      <c r="D52" s="25" t="s">
        <v>165</v>
      </c>
      <c r="E52" s="27">
        <v>4</v>
      </c>
      <c r="F52" s="28" t="s">
        <v>167</v>
      </c>
      <c r="G52" s="29">
        <v>659.44</v>
      </c>
      <c r="H52" s="29">
        <f t="shared" si="2"/>
        <v>662.39</v>
      </c>
      <c r="I52" s="29">
        <f t="shared" si="2"/>
        <v>688.08</v>
      </c>
      <c r="J52" s="29">
        <f t="shared" si="2"/>
        <v>709.5</v>
      </c>
      <c r="K52" s="29">
        <f t="shared" si="2"/>
        <v>712.61</v>
      </c>
      <c r="L52" s="26" t="s">
        <v>168</v>
      </c>
      <c r="M52" s="30" t="s">
        <v>169</v>
      </c>
    </row>
    <row r="53" spans="2:13" ht="15" x14ac:dyDescent="0.2">
      <c r="B53" s="24" t="s">
        <v>170</v>
      </c>
      <c r="C53" s="26" t="s">
        <v>171</v>
      </c>
      <c r="D53" s="25" t="s">
        <v>165</v>
      </c>
      <c r="E53" s="27">
        <v>4</v>
      </c>
      <c r="F53" s="28" t="s">
        <v>167</v>
      </c>
      <c r="G53" s="29">
        <v>642.59</v>
      </c>
      <c r="H53" s="29">
        <f t="shared" si="2"/>
        <v>645.46</v>
      </c>
      <c r="I53" s="29">
        <f t="shared" si="2"/>
        <v>670.5</v>
      </c>
      <c r="J53" s="29">
        <f t="shared" si="2"/>
        <v>691.37</v>
      </c>
      <c r="K53" s="29">
        <f t="shared" si="2"/>
        <v>694.41</v>
      </c>
      <c r="L53" s="26" t="s">
        <v>168</v>
      </c>
      <c r="M53" s="30" t="s">
        <v>169</v>
      </c>
    </row>
    <row r="54" spans="2:13" ht="15" x14ac:dyDescent="0.2">
      <c r="B54" s="24">
        <v>22</v>
      </c>
      <c r="C54" s="26" t="s">
        <v>173</v>
      </c>
      <c r="D54" s="25" t="s">
        <v>172</v>
      </c>
      <c r="E54" s="27">
        <v>4</v>
      </c>
      <c r="F54" s="28" t="s">
        <v>167</v>
      </c>
      <c r="G54" s="29">
        <v>578.87</v>
      </c>
      <c r="H54" s="29">
        <f t="shared" si="2"/>
        <v>581.46</v>
      </c>
      <c r="I54" s="29">
        <f t="shared" si="2"/>
        <v>604.01</v>
      </c>
      <c r="J54" s="29">
        <f t="shared" si="2"/>
        <v>622.80999999999995</v>
      </c>
      <c r="K54" s="29">
        <f t="shared" si="2"/>
        <v>625.54999999999995</v>
      </c>
      <c r="L54" s="26" t="s">
        <v>168</v>
      </c>
      <c r="M54" s="30" t="s">
        <v>169</v>
      </c>
    </row>
    <row r="55" spans="2:13" ht="15" x14ac:dyDescent="0.2">
      <c r="B55" s="24">
        <v>23</v>
      </c>
      <c r="C55" s="26" t="s">
        <v>175</v>
      </c>
      <c r="D55" s="25" t="s">
        <v>174</v>
      </c>
      <c r="E55" s="27">
        <v>0</v>
      </c>
      <c r="F55" s="28" t="s">
        <v>167</v>
      </c>
      <c r="G55" s="29">
        <v>0</v>
      </c>
      <c r="H55" s="29">
        <f t="shared" si="2"/>
        <v>0</v>
      </c>
      <c r="I55" s="29">
        <f t="shared" si="2"/>
        <v>0</v>
      </c>
      <c r="J55" s="29">
        <f t="shared" si="2"/>
        <v>0</v>
      </c>
      <c r="K55" s="29">
        <f t="shared" si="2"/>
        <v>0</v>
      </c>
      <c r="L55" s="26" t="s">
        <v>10</v>
      </c>
      <c r="M55" s="30" t="s">
        <v>61</v>
      </c>
    </row>
    <row r="56" spans="2:13" ht="15" x14ac:dyDescent="0.2">
      <c r="B56" s="24" t="s">
        <v>176</v>
      </c>
      <c r="C56" s="26" t="s">
        <v>178</v>
      </c>
      <c r="D56" s="25" t="s">
        <v>177</v>
      </c>
      <c r="E56" s="27">
        <v>10</v>
      </c>
      <c r="F56" s="28" t="s">
        <v>60</v>
      </c>
      <c r="G56" s="29">
        <v>2.37</v>
      </c>
      <c r="H56" s="29">
        <f t="shared" si="2"/>
        <v>2.38</v>
      </c>
      <c r="I56" s="29">
        <f t="shared" si="2"/>
        <v>2.4700000000000002</v>
      </c>
      <c r="J56" s="29">
        <f t="shared" si="2"/>
        <v>2.5499999999999998</v>
      </c>
      <c r="K56" s="29">
        <f t="shared" si="2"/>
        <v>2.56</v>
      </c>
      <c r="L56" s="26" t="s">
        <v>10</v>
      </c>
      <c r="M56" s="30" t="s">
        <v>61</v>
      </c>
    </row>
    <row r="57" spans="2:13" ht="15" x14ac:dyDescent="0.2">
      <c r="B57" s="31" t="s">
        <v>179</v>
      </c>
      <c r="C57" s="37" t="s">
        <v>27</v>
      </c>
      <c r="D57" s="32" t="s">
        <v>177</v>
      </c>
      <c r="E57" s="34">
        <v>8</v>
      </c>
      <c r="F57" s="35" t="s">
        <v>60</v>
      </c>
      <c r="G57" s="36">
        <v>2.57</v>
      </c>
      <c r="H57" s="36">
        <f t="shared" si="2"/>
        <v>2.58</v>
      </c>
      <c r="I57" s="36">
        <f t="shared" si="2"/>
        <v>2.68</v>
      </c>
      <c r="J57" s="36">
        <f t="shared" si="2"/>
        <v>2.77</v>
      </c>
      <c r="K57" s="36">
        <f t="shared" si="2"/>
        <v>2.78</v>
      </c>
      <c r="L57" s="37" t="s">
        <v>10</v>
      </c>
      <c r="M57" s="38" t="s">
        <v>180</v>
      </c>
    </row>
    <row r="58" spans="2:13" ht="15" x14ac:dyDescent="0.2">
      <c r="B58" s="24" t="s">
        <v>181</v>
      </c>
      <c r="C58" s="26" t="s">
        <v>182</v>
      </c>
      <c r="D58" s="25" t="s">
        <v>177</v>
      </c>
      <c r="E58" s="27">
        <v>7</v>
      </c>
      <c r="F58" s="28" t="s">
        <v>60</v>
      </c>
      <c r="G58" s="29">
        <v>7.41</v>
      </c>
      <c r="H58" s="29">
        <f t="shared" si="2"/>
        <v>7.44</v>
      </c>
      <c r="I58" s="29">
        <f t="shared" si="2"/>
        <v>7.73</v>
      </c>
      <c r="J58" s="29">
        <f t="shared" si="2"/>
        <v>7.97</v>
      </c>
      <c r="K58" s="29">
        <f t="shared" si="2"/>
        <v>8.01</v>
      </c>
      <c r="L58" s="26" t="s">
        <v>10</v>
      </c>
      <c r="M58" s="30" t="s">
        <v>61</v>
      </c>
    </row>
    <row r="59" spans="2:13" ht="15" x14ac:dyDescent="0.2">
      <c r="B59" s="24">
        <v>25</v>
      </c>
      <c r="C59" s="26" t="s">
        <v>175</v>
      </c>
      <c r="D59" s="25" t="s">
        <v>183</v>
      </c>
      <c r="E59" s="27" t="s">
        <v>184</v>
      </c>
      <c r="F59" s="28" t="s">
        <v>60</v>
      </c>
      <c r="G59" s="29">
        <v>0</v>
      </c>
      <c r="H59" s="29">
        <f t="shared" si="2"/>
        <v>0</v>
      </c>
      <c r="I59" s="29">
        <f t="shared" si="2"/>
        <v>0</v>
      </c>
      <c r="J59" s="29">
        <f t="shared" si="2"/>
        <v>0</v>
      </c>
      <c r="K59" s="29">
        <f t="shared" si="2"/>
        <v>0</v>
      </c>
      <c r="L59" s="26" t="s">
        <v>10</v>
      </c>
      <c r="M59" s="30" t="s">
        <v>61</v>
      </c>
    </row>
    <row r="60" spans="2:13" ht="15" x14ac:dyDescent="0.2">
      <c r="B60" s="24">
        <v>26</v>
      </c>
      <c r="C60" s="26" t="s">
        <v>186</v>
      </c>
      <c r="D60" s="25" t="s">
        <v>185</v>
      </c>
      <c r="E60" s="27">
        <v>5</v>
      </c>
      <c r="F60" s="28" t="s">
        <v>60</v>
      </c>
      <c r="G60" s="29">
        <v>8.65</v>
      </c>
      <c r="H60" s="29">
        <f t="shared" si="2"/>
        <v>8.69</v>
      </c>
      <c r="I60" s="29">
        <f t="shared" si="2"/>
        <v>9.0299999999999994</v>
      </c>
      <c r="J60" s="29">
        <f t="shared" si="2"/>
        <v>9.31</v>
      </c>
      <c r="K60" s="29">
        <f t="shared" si="2"/>
        <v>9.35</v>
      </c>
      <c r="L60" s="26" t="s">
        <v>10</v>
      </c>
      <c r="M60" s="30" t="s">
        <v>61</v>
      </c>
    </row>
    <row r="61" spans="2:13" ht="15" x14ac:dyDescent="0.2">
      <c r="B61" s="24">
        <v>27</v>
      </c>
      <c r="C61" s="26" t="s">
        <v>188</v>
      </c>
      <c r="D61" s="25" t="s">
        <v>187</v>
      </c>
      <c r="E61" s="27">
        <v>7</v>
      </c>
      <c r="F61" s="28" t="s">
        <v>60</v>
      </c>
      <c r="G61" s="29">
        <v>3.29</v>
      </c>
      <c r="H61" s="29">
        <f t="shared" si="2"/>
        <v>3.3</v>
      </c>
      <c r="I61" s="29">
        <f t="shared" si="2"/>
        <v>3.43</v>
      </c>
      <c r="J61" s="29">
        <f t="shared" si="2"/>
        <v>3.54</v>
      </c>
      <c r="K61" s="29">
        <f t="shared" si="2"/>
        <v>3.56</v>
      </c>
      <c r="L61" s="26" t="s">
        <v>10</v>
      </c>
      <c r="M61" s="30" t="s">
        <v>61</v>
      </c>
    </row>
    <row r="62" spans="2:13" ht="18" x14ac:dyDescent="0.2">
      <c r="B62" s="24">
        <v>28</v>
      </c>
      <c r="C62" s="26" t="s">
        <v>190</v>
      </c>
      <c r="D62" s="25" t="s">
        <v>189</v>
      </c>
      <c r="E62" s="27">
        <v>10</v>
      </c>
      <c r="F62" s="28" t="s">
        <v>191</v>
      </c>
      <c r="G62" s="29">
        <v>1.89</v>
      </c>
      <c r="H62" s="29">
        <f t="shared" si="2"/>
        <v>1.9</v>
      </c>
      <c r="I62" s="29">
        <f t="shared" si="2"/>
        <v>1.97</v>
      </c>
      <c r="J62" s="29">
        <f t="shared" si="2"/>
        <v>2.0299999999999998</v>
      </c>
      <c r="K62" s="29">
        <f t="shared" si="2"/>
        <v>2.04</v>
      </c>
      <c r="L62" s="26" t="s">
        <v>10</v>
      </c>
      <c r="M62" s="30" t="s">
        <v>61</v>
      </c>
    </row>
    <row r="63" spans="2:13" ht="38.25" x14ac:dyDescent="0.2">
      <c r="B63" s="31" t="s">
        <v>192</v>
      </c>
      <c r="C63" s="37" t="s">
        <v>194</v>
      </c>
      <c r="D63" s="32" t="s">
        <v>193</v>
      </c>
      <c r="E63" s="34" t="s">
        <v>110</v>
      </c>
      <c r="F63" s="35" t="s">
        <v>60</v>
      </c>
      <c r="G63" s="36">
        <v>4.47</v>
      </c>
      <c r="H63" s="36">
        <f t="shared" si="2"/>
        <v>4.49</v>
      </c>
      <c r="I63" s="36">
        <f t="shared" si="2"/>
        <v>4.66</v>
      </c>
      <c r="J63" s="36">
        <f t="shared" si="2"/>
        <v>4.8099999999999996</v>
      </c>
      <c r="K63" s="36">
        <f t="shared" si="2"/>
        <v>4.83</v>
      </c>
      <c r="L63" s="37" t="s">
        <v>10</v>
      </c>
      <c r="M63" s="38" t="s">
        <v>195</v>
      </c>
    </row>
    <row r="64" spans="2:13" ht="38.25" x14ac:dyDescent="0.2">
      <c r="B64" s="31" t="s">
        <v>196</v>
      </c>
      <c r="C64" s="37" t="s">
        <v>38</v>
      </c>
      <c r="D64" s="32" t="s">
        <v>193</v>
      </c>
      <c r="E64" s="34" t="s">
        <v>110</v>
      </c>
      <c r="F64" s="35" t="s">
        <v>60</v>
      </c>
      <c r="G64" s="36">
        <v>4.63</v>
      </c>
      <c r="H64" s="36">
        <f t="shared" si="2"/>
        <v>4.6500000000000004</v>
      </c>
      <c r="I64" s="36">
        <f t="shared" si="2"/>
        <v>4.83</v>
      </c>
      <c r="J64" s="36">
        <f t="shared" si="2"/>
        <v>4.9800000000000004</v>
      </c>
      <c r="K64" s="36">
        <f t="shared" si="2"/>
        <v>5</v>
      </c>
      <c r="L64" s="37" t="s">
        <v>10</v>
      </c>
      <c r="M64" s="38" t="s">
        <v>195</v>
      </c>
    </row>
    <row r="65" spans="2:13" ht="25.5" x14ac:dyDescent="0.2">
      <c r="B65" s="24" t="s">
        <v>197</v>
      </c>
      <c r="C65" s="26" t="s">
        <v>198</v>
      </c>
      <c r="D65" s="25" t="s">
        <v>193</v>
      </c>
      <c r="E65" s="27" t="s">
        <v>110</v>
      </c>
      <c r="F65" s="28" t="s">
        <v>60</v>
      </c>
      <c r="G65" s="29">
        <v>5.71</v>
      </c>
      <c r="H65" s="29">
        <f t="shared" si="2"/>
        <v>5.74</v>
      </c>
      <c r="I65" s="29">
        <f t="shared" si="2"/>
        <v>5.96</v>
      </c>
      <c r="J65" s="29">
        <f t="shared" si="2"/>
        <v>6.14</v>
      </c>
      <c r="K65" s="29">
        <f t="shared" si="2"/>
        <v>6.17</v>
      </c>
      <c r="L65" s="26" t="s">
        <v>10</v>
      </c>
      <c r="M65" s="30" t="s">
        <v>199</v>
      </c>
    </row>
    <row r="66" spans="2:13" ht="29.25" x14ac:dyDescent="0.2">
      <c r="B66" s="24">
        <v>30</v>
      </c>
      <c r="C66" s="26" t="s">
        <v>144</v>
      </c>
      <c r="D66" s="25" t="s">
        <v>200</v>
      </c>
      <c r="E66" s="27" t="s">
        <v>110</v>
      </c>
      <c r="F66" s="28" t="s">
        <v>201</v>
      </c>
      <c r="G66" s="29">
        <v>4.24</v>
      </c>
      <c r="H66" s="29">
        <f t="shared" si="2"/>
        <v>4.26</v>
      </c>
      <c r="I66" s="29">
        <f t="shared" si="2"/>
        <v>4.42</v>
      </c>
      <c r="J66" s="29">
        <f t="shared" si="2"/>
        <v>4.5599999999999996</v>
      </c>
      <c r="K66" s="29">
        <f t="shared" si="2"/>
        <v>4.58</v>
      </c>
      <c r="L66" s="26" t="s">
        <v>10</v>
      </c>
      <c r="M66" s="30" t="s">
        <v>140</v>
      </c>
    </row>
    <row r="67" spans="2:13" ht="15" x14ac:dyDescent="0.2">
      <c r="B67" s="24">
        <v>31</v>
      </c>
      <c r="C67" s="26" t="s">
        <v>203</v>
      </c>
      <c r="D67" s="25" t="s">
        <v>202</v>
      </c>
      <c r="E67" s="27">
        <v>5000</v>
      </c>
      <c r="F67" s="28" t="s">
        <v>60</v>
      </c>
      <c r="G67" s="29">
        <v>3.24</v>
      </c>
      <c r="H67" s="29">
        <f t="shared" ref="H67:K86" si="3">ROUND($G67*H$5,2)</f>
        <v>3.25</v>
      </c>
      <c r="I67" s="29">
        <f t="shared" si="3"/>
        <v>3.38</v>
      </c>
      <c r="J67" s="29">
        <f t="shared" si="3"/>
        <v>3.49</v>
      </c>
      <c r="K67" s="29">
        <f t="shared" si="3"/>
        <v>3.5</v>
      </c>
      <c r="L67" s="26" t="s">
        <v>10</v>
      </c>
      <c r="M67" s="30" t="s">
        <v>204</v>
      </c>
    </row>
    <row r="68" spans="2:13" ht="29.25" x14ac:dyDescent="0.2">
      <c r="B68" s="24">
        <v>32</v>
      </c>
      <c r="C68" s="26" t="s">
        <v>206</v>
      </c>
      <c r="D68" s="25" t="s">
        <v>205</v>
      </c>
      <c r="E68" s="27" t="s">
        <v>110</v>
      </c>
      <c r="F68" s="28" t="s">
        <v>201</v>
      </c>
      <c r="G68" s="29">
        <v>5.83</v>
      </c>
      <c r="H68" s="29">
        <f t="shared" si="3"/>
        <v>5.86</v>
      </c>
      <c r="I68" s="29">
        <f t="shared" si="3"/>
        <v>6.08</v>
      </c>
      <c r="J68" s="29">
        <f t="shared" si="3"/>
        <v>6.27</v>
      </c>
      <c r="K68" s="29">
        <f t="shared" si="3"/>
        <v>6.3</v>
      </c>
      <c r="L68" s="26" t="s">
        <v>10</v>
      </c>
      <c r="M68" s="30" t="s">
        <v>140</v>
      </c>
    </row>
    <row r="69" spans="2:13" ht="29.25" x14ac:dyDescent="0.2">
      <c r="B69" s="24">
        <v>33</v>
      </c>
      <c r="C69" s="26" t="s">
        <v>144</v>
      </c>
      <c r="D69" s="25" t="s">
        <v>207</v>
      </c>
      <c r="E69" s="27" t="s">
        <v>110</v>
      </c>
      <c r="F69" s="28" t="s">
        <v>201</v>
      </c>
      <c r="G69" s="29">
        <v>4.24</v>
      </c>
      <c r="H69" s="29">
        <f t="shared" si="3"/>
        <v>4.26</v>
      </c>
      <c r="I69" s="29">
        <f t="shared" si="3"/>
        <v>4.42</v>
      </c>
      <c r="J69" s="29">
        <f t="shared" si="3"/>
        <v>4.5599999999999996</v>
      </c>
      <c r="K69" s="29">
        <f t="shared" si="3"/>
        <v>4.58</v>
      </c>
      <c r="L69" s="26" t="s">
        <v>10</v>
      </c>
      <c r="M69" s="30" t="s">
        <v>140</v>
      </c>
    </row>
    <row r="70" spans="2:13" ht="15" x14ac:dyDescent="0.2">
      <c r="B70" s="24">
        <v>34</v>
      </c>
      <c r="C70" s="26" t="s">
        <v>19</v>
      </c>
      <c r="D70" s="25" t="s">
        <v>208</v>
      </c>
      <c r="E70" s="27">
        <v>95</v>
      </c>
      <c r="F70" s="28" t="s">
        <v>60</v>
      </c>
      <c r="G70" s="29">
        <v>0.69</v>
      </c>
      <c r="H70" s="29">
        <f t="shared" si="3"/>
        <v>0.69</v>
      </c>
      <c r="I70" s="29">
        <f t="shared" si="3"/>
        <v>0.72</v>
      </c>
      <c r="J70" s="29">
        <f t="shared" si="3"/>
        <v>0.74</v>
      </c>
      <c r="K70" s="29">
        <f t="shared" si="3"/>
        <v>0.75</v>
      </c>
      <c r="L70" s="26" t="s">
        <v>10</v>
      </c>
      <c r="M70" s="30" t="s">
        <v>209</v>
      </c>
    </row>
    <row r="71" spans="2:13" ht="15" x14ac:dyDescent="0.2">
      <c r="B71" s="24">
        <v>35</v>
      </c>
      <c r="C71" s="26" t="s">
        <v>211</v>
      </c>
      <c r="D71" s="25" t="s">
        <v>210</v>
      </c>
      <c r="E71" s="27">
        <v>5000</v>
      </c>
      <c r="F71" s="28" t="s">
        <v>60</v>
      </c>
      <c r="G71" s="29">
        <v>4.05</v>
      </c>
      <c r="H71" s="29">
        <f t="shared" si="3"/>
        <v>4.07</v>
      </c>
      <c r="I71" s="29">
        <f t="shared" si="3"/>
        <v>4.2300000000000004</v>
      </c>
      <c r="J71" s="29">
        <f t="shared" si="3"/>
        <v>4.3600000000000003</v>
      </c>
      <c r="K71" s="29">
        <f t="shared" si="3"/>
        <v>4.38</v>
      </c>
      <c r="L71" s="26" t="s">
        <v>10</v>
      </c>
      <c r="M71" s="30" t="s">
        <v>61</v>
      </c>
    </row>
    <row r="72" spans="2:13" ht="18" x14ac:dyDescent="0.2">
      <c r="B72" s="24">
        <v>36</v>
      </c>
      <c r="C72" s="26" t="s">
        <v>213</v>
      </c>
      <c r="D72" s="25" t="s">
        <v>212</v>
      </c>
      <c r="E72" s="27" t="s">
        <v>110</v>
      </c>
      <c r="F72" s="28" t="s">
        <v>214</v>
      </c>
      <c r="G72" s="29">
        <v>6.57</v>
      </c>
      <c r="H72" s="29">
        <f t="shared" si="3"/>
        <v>6.6</v>
      </c>
      <c r="I72" s="29">
        <f t="shared" si="3"/>
        <v>6.86</v>
      </c>
      <c r="J72" s="29">
        <f t="shared" si="3"/>
        <v>7.07</v>
      </c>
      <c r="K72" s="29">
        <f t="shared" si="3"/>
        <v>7.1</v>
      </c>
      <c r="L72" s="26" t="s">
        <v>10</v>
      </c>
      <c r="M72" s="30" t="s">
        <v>215</v>
      </c>
    </row>
    <row r="73" spans="2:13" ht="15" x14ac:dyDescent="0.2">
      <c r="B73" s="24" t="s">
        <v>216</v>
      </c>
      <c r="C73" s="26" t="s">
        <v>218</v>
      </c>
      <c r="D73" s="25" t="s">
        <v>217</v>
      </c>
      <c r="E73" s="27">
        <v>100</v>
      </c>
      <c r="F73" s="28" t="s">
        <v>60</v>
      </c>
      <c r="G73" s="29">
        <v>5.92</v>
      </c>
      <c r="H73" s="29">
        <f t="shared" si="3"/>
        <v>5.95</v>
      </c>
      <c r="I73" s="29">
        <f t="shared" si="3"/>
        <v>6.18</v>
      </c>
      <c r="J73" s="29">
        <f t="shared" si="3"/>
        <v>6.37</v>
      </c>
      <c r="K73" s="29">
        <f t="shared" si="3"/>
        <v>6.4</v>
      </c>
      <c r="L73" s="26" t="s">
        <v>10</v>
      </c>
      <c r="M73" s="30" t="s">
        <v>61</v>
      </c>
    </row>
    <row r="74" spans="2:13" ht="15" x14ac:dyDescent="0.2">
      <c r="B74" s="24" t="s">
        <v>219</v>
      </c>
      <c r="C74" s="26" t="s">
        <v>220</v>
      </c>
      <c r="D74" s="25" t="s">
        <v>217</v>
      </c>
      <c r="E74" s="27">
        <v>100</v>
      </c>
      <c r="F74" s="28" t="s">
        <v>60</v>
      </c>
      <c r="G74" s="29">
        <v>5.36</v>
      </c>
      <c r="H74" s="29">
        <f t="shared" si="3"/>
        <v>5.38</v>
      </c>
      <c r="I74" s="29">
        <f t="shared" si="3"/>
        <v>5.59</v>
      </c>
      <c r="J74" s="29">
        <f t="shared" si="3"/>
        <v>5.77</v>
      </c>
      <c r="K74" s="29">
        <f t="shared" si="3"/>
        <v>5.79</v>
      </c>
      <c r="L74" s="26" t="s">
        <v>10</v>
      </c>
      <c r="M74" s="30" t="s">
        <v>61</v>
      </c>
    </row>
    <row r="75" spans="2:13" ht="18" x14ac:dyDescent="0.2">
      <c r="B75" s="24" t="s">
        <v>221</v>
      </c>
      <c r="C75" s="26" t="s">
        <v>223</v>
      </c>
      <c r="D75" s="25" t="s">
        <v>222</v>
      </c>
      <c r="E75" s="27">
        <v>6.370000000000001</v>
      </c>
      <c r="F75" s="28" t="s">
        <v>224</v>
      </c>
      <c r="G75" s="29">
        <v>0.83</v>
      </c>
      <c r="H75" s="29">
        <f t="shared" si="3"/>
        <v>0.83</v>
      </c>
      <c r="I75" s="29">
        <f t="shared" si="3"/>
        <v>0.87</v>
      </c>
      <c r="J75" s="29">
        <f t="shared" si="3"/>
        <v>0.89</v>
      </c>
      <c r="K75" s="29">
        <f t="shared" si="3"/>
        <v>0.9</v>
      </c>
      <c r="L75" s="26" t="s">
        <v>10</v>
      </c>
      <c r="M75" s="30" t="s">
        <v>61</v>
      </c>
    </row>
    <row r="76" spans="2:13" ht="18" x14ac:dyDescent="0.2">
      <c r="B76" s="24" t="s">
        <v>225</v>
      </c>
      <c r="C76" s="26" t="s">
        <v>226</v>
      </c>
      <c r="D76" s="25" t="s">
        <v>222</v>
      </c>
      <c r="E76" s="27">
        <v>3.25</v>
      </c>
      <c r="F76" s="28" t="s">
        <v>227</v>
      </c>
      <c r="G76" s="29">
        <v>1.38</v>
      </c>
      <c r="H76" s="29">
        <f t="shared" si="3"/>
        <v>1.39</v>
      </c>
      <c r="I76" s="29">
        <f t="shared" si="3"/>
        <v>1.44</v>
      </c>
      <c r="J76" s="29">
        <f t="shared" si="3"/>
        <v>1.48</v>
      </c>
      <c r="K76" s="29">
        <f t="shared" si="3"/>
        <v>1.49</v>
      </c>
      <c r="L76" s="26" t="s">
        <v>10</v>
      </c>
      <c r="M76" s="30" t="s">
        <v>61</v>
      </c>
    </row>
    <row r="77" spans="2:13" ht="18" x14ac:dyDescent="0.2">
      <c r="B77" s="24" t="s">
        <v>228</v>
      </c>
      <c r="C77" s="26" t="s">
        <v>229</v>
      </c>
      <c r="D77" s="25" t="s">
        <v>222</v>
      </c>
      <c r="E77" s="27">
        <v>2.7300000000000004</v>
      </c>
      <c r="F77" s="28" t="s">
        <v>230</v>
      </c>
      <c r="G77" s="29">
        <v>2.88</v>
      </c>
      <c r="H77" s="29">
        <f t="shared" si="3"/>
        <v>2.89</v>
      </c>
      <c r="I77" s="29">
        <f t="shared" si="3"/>
        <v>3.01</v>
      </c>
      <c r="J77" s="29">
        <f t="shared" si="3"/>
        <v>3.1</v>
      </c>
      <c r="K77" s="29">
        <f t="shared" si="3"/>
        <v>3.11</v>
      </c>
      <c r="L77" s="26" t="s">
        <v>10</v>
      </c>
      <c r="M77" s="30" t="s">
        <v>61</v>
      </c>
    </row>
    <row r="78" spans="2:13" ht="18" x14ac:dyDescent="0.2">
      <c r="B78" s="24">
        <v>39</v>
      </c>
      <c r="C78" s="26" t="s">
        <v>232</v>
      </c>
      <c r="D78" s="25" t="s">
        <v>231</v>
      </c>
      <c r="E78" s="27">
        <v>4.9399999999999995</v>
      </c>
      <c r="F78" s="28" t="s">
        <v>224</v>
      </c>
      <c r="G78" s="29">
        <v>1.93</v>
      </c>
      <c r="H78" s="29">
        <f t="shared" si="3"/>
        <v>1.94</v>
      </c>
      <c r="I78" s="29">
        <f t="shared" si="3"/>
        <v>2.0099999999999998</v>
      </c>
      <c r="J78" s="29">
        <f t="shared" si="3"/>
        <v>2.08</v>
      </c>
      <c r="K78" s="29">
        <f t="shared" si="3"/>
        <v>2.09</v>
      </c>
      <c r="L78" s="26" t="s">
        <v>10</v>
      </c>
      <c r="M78" s="30" t="s">
        <v>233</v>
      </c>
    </row>
    <row r="79" spans="2:13" ht="18" x14ac:dyDescent="0.2">
      <c r="B79" s="24">
        <v>40</v>
      </c>
      <c r="C79" s="26" t="s">
        <v>232</v>
      </c>
      <c r="D79" s="25" t="s">
        <v>234</v>
      </c>
      <c r="E79" s="27">
        <v>4.9399999999999995</v>
      </c>
      <c r="F79" s="28" t="s">
        <v>224</v>
      </c>
      <c r="G79" s="29">
        <v>1.93</v>
      </c>
      <c r="H79" s="29">
        <f t="shared" si="3"/>
        <v>1.94</v>
      </c>
      <c r="I79" s="29">
        <f t="shared" si="3"/>
        <v>2.0099999999999998</v>
      </c>
      <c r="J79" s="29">
        <f t="shared" si="3"/>
        <v>2.08</v>
      </c>
      <c r="K79" s="29">
        <f t="shared" si="3"/>
        <v>2.09</v>
      </c>
      <c r="L79" s="26" t="s">
        <v>10</v>
      </c>
      <c r="M79" s="30" t="s">
        <v>233</v>
      </c>
    </row>
    <row r="80" spans="2:13" ht="16.5" x14ac:dyDescent="0.2">
      <c r="B80" s="24">
        <v>41</v>
      </c>
      <c r="C80" s="26" t="s">
        <v>236</v>
      </c>
      <c r="D80" s="25" t="s">
        <v>235</v>
      </c>
      <c r="E80" s="27">
        <v>3</v>
      </c>
      <c r="F80" s="28" t="s">
        <v>237</v>
      </c>
      <c r="G80" s="29">
        <v>8.5</v>
      </c>
      <c r="H80" s="29">
        <f t="shared" si="3"/>
        <v>8.5399999999999991</v>
      </c>
      <c r="I80" s="29">
        <f t="shared" si="3"/>
        <v>8.8699999999999992</v>
      </c>
      <c r="J80" s="29">
        <f t="shared" si="3"/>
        <v>9.15</v>
      </c>
      <c r="K80" s="29">
        <f t="shared" si="3"/>
        <v>9.19</v>
      </c>
      <c r="L80" s="26" t="s">
        <v>10</v>
      </c>
      <c r="M80" s="30" t="s">
        <v>238</v>
      </c>
    </row>
    <row r="81" spans="2:13" ht="16.5" x14ac:dyDescent="0.2">
      <c r="B81" s="24">
        <v>42</v>
      </c>
      <c r="C81" s="26" t="s">
        <v>240</v>
      </c>
      <c r="D81" s="25" t="s">
        <v>239</v>
      </c>
      <c r="E81" s="27">
        <v>18</v>
      </c>
      <c r="F81" s="28" t="s">
        <v>241</v>
      </c>
      <c r="G81" s="29">
        <v>6.91</v>
      </c>
      <c r="H81" s="29">
        <f t="shared" si="3"/>
        <v>6.94</v>
      </c>
      <c r="I81" s="29">
        <f t="shared" si="3"/>
        <v>7.21</v>
      </c>
      <c r="J81" s="29">
        <f t="shared" si="3"/>
        <v>7.43</v>
      </c>
      <c r="K81" s="29">
        <f t="shared" si="3"/>
        <v>7.47</v>
      </c>
      <c r="L81" s="26" t="s">
        <v>10</v>
      </c>
      <c r="M81" s="30" t="s">
        <v>242</v>
      </c>
    </row>
    <row r="82" spans="2:13" ht="16.5" x14ac:dyDescent="0.2">
      <c r="B82" s="24">
        <v>43</v>
      </c>
      <c r="C82" s="26" t="s">
        <v>244</v>
      </c>
      <c r="D82" s="25" t="s">
        <v>243</v>
      </c>
      <c r="E82" s="27">
        <v>18</v>
      </c>
      <c r="F82" s="28" t="s">
        <v>241</v>
      </c>
      <c r="G82" s="29">
        <v>9.7899999999999991</v>
      </c>
      <c r="H82" s="29">
        <f t="shared" si="3"/>
        <v>9.83</v>
      </c>
      <c r="I82" s="29">
        <f t="shared" si="3"/>
        <v>10.220000000000001</v>
      </c>
      <c r="J82" s="29">
        <f t="shared" si="3"/>
        <v>10.53</v>
      </c>
      <c r="K82" s="29">
        <f t="shared" si="3"/>
        <v>10.58</v>
      </c>
      <c r="L82" s="26" t="s">
        <v>10</v>
      </c>
      <c r="M82" s="30" t="s">
        <v>242</v>
      </c>
    </row>
    <row r="83" spans="2:13" ht="16.5" x14ac:dyDescent="0.2">
      <c r="B83" s="24">
        <v>44</v>
      </c>
      <c r="C83" s="26" t="s">
        <v>246</v>
      </c>
      <c r="D83" s="25" t="s">
        <v>245</v>
      </c>
      <c r="E83" s="27">
        <v>18</v>
      </c>
      <c r="F83" s="28" t="s">
        <v>241</v>
      </c>
      <c r="G83" s="29">
        <v>5.72</v>
      </c>
      <c r="H83" s="29">
        <f t="shared" si="3"/>
        <v>5.75</v>
      </c>
      <c r="I83" s="29">
        <f t="shared" si="3"/>
        <v>5.97</v>
      </c>
      <c r="J83" s="29">
        <f t="shared" si="3"/>
        <v>6.15</v>
      </c>
      <c r="K83" s="29">
        <f t="shared" si="3"/>
        <v>6.18</v>
      </c>
      <c r="L83" s="26" t="s">
        <v>10</v>
      </c>
      <c r="M83" s="30" t="s">
        <v>242</v>
      </c>
    </row>
    <row r="84" spans="2:13" ht="15" x14ac:dyDescent="0.2">
      <c r="B84" s="24">
        <v>45</v>
      </c>
      <c r="C84" s="26" t="s">
        <v>248</v>
      </c>
      <c r="D84" s="25" t="s">
        <v>247</v>
      </c>
      <c r="E84" s="27" t="s">
        <v>249</v>
      </c>
      <c r="F84" s="28" t="s">
        <v>60</v>
      </c>
      <c r="G84" s="29">
        <v>4.05</v>
      </c>
      <c r="H84" s="29">
        <f t="shared" si="3"/>
        <v>4.07</v>
      </c>
      <c r="I84" s="29">
        <f t="shared" si="3"/>
        <v>4.2300000000000004</v>
      </c>
      <c r="J84" s="29">
        <f t="shared" si="3"/>
        <v>4.3600000000000003</v>
      </c>
      <c r="K84" s="29">
        <f t="shared" si="3"/>
        <v>4.38</v>
      </c>
      <c r="L84" s="26" t="s">
        <v>10</v>
      </c>
      <c r="M84" s="30" t="s">
        <v>61</v>
      </c>
    </row>
    <row r="85" spans="2:13" ht="25.5" x14ac:dyDescent="0.2">
      <c r="B85" s="24">
        <v>46</v>
      </c>
      <c r="C85" s="26" t="s">
        <v>251</v>
      </c>
      <c r="D85" s="25" t="s">
        <v>250</v>
      </c>
      <c r="E85" s="27" t="s">
        <v>110</v>
      </c>
      <c r="F85" s="28" t="s">
        <v>184</v>
      </c>
      <c r="G85" s="29">
        <v>2.63</v>
      </c>
      <c r="H85" s="29">
        <f t="shared" si="3"/>
        <v>2.64</v>
      </c>
      <c r="I85" s="29">
        <f t="shared" si="3"/>
        <v>2.74</v>
      </c>
      <c r="J85" s="29">
        <f t="shared" si="3"/>
        <v>2.83</v>
      </c>
      <c r="K85" s="29">
        <f t="shared" si="3"/>
        <v>2.84</v>
      </c>
      <c r="L85" s="26" t="s">
        <v>10</v>
      </c>
      <c r="M85" s="30" t="s">
        <v>111</v>
      </c>
    </row>
    <row r="86" spans="2:13" ht="25.5" x14ac:dyDescent="0.2">
      <c r="B86" s="24">
        <v>47</v>
      </c>
      <c r="C86" s="26" t="s">
        <v>253</v>
      </c>
      <c r="D86" s="25" t="s">
        <v>252</v>
      </c>
      <c r="E86" s="27" t="s">
        <v>110</v>
      </c>
      <c r="F86" s="28" t="s">
        <v>184</v>
      </c>
      <c r="G86" s="29">
        <v>4.71</v>
      </c>
      <c r="H86" s="29">
        <f t="shared" si="3"/>
        <v>4.7300000000000004</v>
      </c>
      <c r="I86" s="29">
        <f t="shared" si="3"/>
        <v>4.91</v>
      </c>
      <c r="J86" s="29">
        <f t="shared" si="3"/>
        <v>5.07</v>
      </c>
      <c r="K86" s="29">
        <f t="shared" si="3"/>
        <v>5.09</v>
      </c>
      <c r="L86" s="26" t="s">
        <v>10</v>
      </c>
      <c r="M86" s="30" t="s">
        <v>111</v>
      </c>
    </row>
    <row r="87" spans="2:13" ht="25.5" x14ac:dyDescent="0.2">
      <c r="B87" s="24">
        <v>48</v>
      </c>
      <c r="C87" s="26" t="s">
        <v>255</v>
      </c>
      <c r="D87" s="25" t="s">
        <v>254</v>
      </c>
      <c r="E87" s="27" t="s">
        <v>110</v>
      </c>
      <c r="F87" s="28" t="s">
        <v>184</v>
      </c>
      <c r="G87" s="29">
        <v>5.01</v>
      </c>
      <c r="H87" s="29">
        <f t="shared" ref="H87:K98" si="4">ROUND($G87*H$5,2)</f>
        <v>5.03</v>
      </c>
      <c r="I87" s="29">
        <f t="shared" si="4"/>
        <v>5.23</v>
      </c>
      <c r="J87" s="29">
        <f t="shared" si="4"/>
        <v>5.39</v>
      </c>
      <c r="K87" s="29">
        <f t="shared" si="4"/>
        <v>5.41</v>
      </c>
      <c r="L87" s="26" t="s">
        <v>10</v>
      </c>
      <c r="M87" s="30" t="s">
        <v>140</v>
      </c>
    </row>
    <row r="88" spans="2:13" ht="25.5" x14ac:dyDescent="0.2">
      <c r="B88" s="24">
        <v>49</v>
      </c>
      <c r="C88" s="26" t="s">
        <v>257</v>
      </c>
      <c r="D88" s="25" t="s">
        <v>256</v>
      </c>
      <c r="E88" s="27" t="s">
        <v>110</v>
      </c>
      <c r="F88" s="28" t="s">
        <v>184</v>
      </c>
      <c r="G88" s="29">
        <v>5.0199999999999996</v>
      </c>
      <c r="H88" s="29">
        <f t="shared" si="4"/>
        <v>5.04</v>
      </c>
      <c r="I88" s="29">
        <f t="shared" si="4"/>
        <v>5.24</v>
      </c>
      <c r="J88" s="29">
        <f t="shared" si="4"/>
        <v>5.4</v>
      </c>
      <c r="K88" s="29">
        <f t="shared" si="4"/>
        <v>5.42</v>
      </c>
      <c r="L88" s="26" t="s">
        <v>10</v>
      </c>
      <c r="M88" s="30" t="s">
        <v>258</v>
      </c>
    </row>
    <row r="89" spans="2:13" ht="25.5" x14ac:dyDescent="0.2">
      <c r="B89" s="24">
        <v>50</v>
      </c>
      <c r="C89" s="26" t="s">
        <v>260</v>
      </c>
      <c r="D89" s="25" t="s">
        <v>259</v>
      </c>
      <c r="E89" s="27" t="s">
        <v>110</v>
      </c>
      <c r="F89" s="28" t="s">
        <v>184</v>
      </c>
      <c r="G89" s="29">
        <v>6.81</v>
      </c>
      <c r="H89" s="29">
        <f t="shared" si="4"/>
        <v>6.84</v>
      </c>
      <c r="I89" s="29">
        <f t="shared" si="4"/>
        <v>7.11</v>
      </c>
      <c r="J89" s="29">
        <f t="shared" si="4"/>
        <v>7.33</v>
      </c>
      <c r="K89" s="29">
        <f t="shared" si="4"/>
        <v>7.36</v>
      </c>
      <c r="L89" s="26" t="s">
        <v>10</v>
      </c>
      <c r="M89" s="30" t="s">
        <v>140</v>
      </c>
    </row>
    <row r="90" spans="2:13" ht="15" x14ac:dyDescent="0.2">
      <c r="B90" s="24">
        <v>51</v>
      </c>
      <c r="C90" s="26" t="s">
        <v>262</v>
      </c>
      <c r="D90" s="25" t="s">
        <v>261</v>
      </c>
      <c r="E90" s="27" t="s">
        <v>110</v>
      </c>
      <c r="F90" s="28" t="s">
        <v>184</v>
      </c>
      <c r="G90" s="29">
        <v>2.5499999999999998</v>
      </c>
      <c r="H90" s="29">
        <f t="shared" si="4"/>
        <v>2.56</v>
      </c>
      <c r="I90" s="29">
        <f t="shared" si="4"/>
        <v>2.66</v>
      </c>
      <c r="J90" s="29">
        <f t="shared" si="4"/>
        <v>2.74</v>
      </c>
      <c r="K90" s="29">
        <f t="shared" si="4"/>
        <v>2.76</v>
      </c>
      <c r="L90" s="26" t="s">
        <v>10</v>
      </c>
      <c r="M90" s="30" t="s">
        <v>263</v>
      </c>
    </row>
    <row r="91" spans="2:13" ht="15" x14ac:dyDescent="0.2">
      <c r="B91" s="24" t="s">
        <v>264</v>
      </c>
      <c r="C91" s="26" t="s">
        <v>266</v>
      </c>
      <c r="D91" s="25" t="s">
        <v>265</v>
      </c>
      <c r="E91" s="27" t="s">
        <v>110</v>
      </c>
      <c r="F91" s="28" t="s">
        <v>184</v>
      </c>
      <c r="G91" s="29">
        <v>0.87</v>
      </c>
      <c r="H91" s="29">
        <f t="shared" si="4"/>
        <v>0.87</v>
      </c>
      <c r="I91" s="29">
        <f t="shared" si="4"/>
        <v>0.91</v>
      </c>
      <c r="J91" s="29">
        <f t="shared" si="4"/>
        <v>0.94</v>
      </c>
      <c r="K91" s="29">
        <f t="shared" si="4"/>
        <v>0.94</v>
      </c>
      <c r="L91" s="26" t="s">
        <v>10</v>
      </c>
      <c r="M91" s="30" t="s">
        <v>267</v>
      </c>
    </row>
    <row r="92" spans="2:13" ht="15" x14ac:dyDescent="0.2">
      <c r="B92" s="24" t="s">
        <v>268</v>
      </c>
      <c r="C92" s="26" t="s">
        <v>269</v>
      </c>
      <c r="D92" s="25" t="s">
        <v>265</v>
      </c>
      <c r="E92" s="27" t="s">
        <v>110</v>
      </c>
      <c r="F92" s="28" t="s">
        <v>184</v>
      </c>
      <c r="G92" s="29">
        <v>0.46</v>
      </c>
      <c r="H92" s="29">
        <f t="shared" si="4"/>
        <v>0.46</v>
      </c>
      <c r="I92" s="29">
        <f t="shared" si="4"/>
        <v>0.48</v>
      </c>
      <c r="J92" s="29">
        <f t="shared" si="4"/>
        <v>0.49</v>
      </c>
      <c r="K92" s="29">
        <f t="shared" si="4"/>
        <v>0.5</v>
      </c>
      <c r="L92" s="26" t="s">
        <v>10</v>
      </c>
      <c r="M92" s="30" t="s">
        <v>267</v>
      </c>
    </row>
    <row r="93" spans="2:13" ht="15" x14ac:dyDescent="0.2">
      <c r="B93" s="24" t="s">
        <v>270</v>
      </c>
      <c r="C93" s="26" t="s">
        <v>262</v>
      </c>
      <c r="D93" s="25" t="s">
        <v>265</v>
      </c>
      <c r="E93" s="27" t="s">
        <v>110</v>
      </c>
      <c r="F93" s="28" t="s">
        <v>184</v>
      </c>
      <c r="G93" s="29">
        <v>2.5499999999999998</v>
      </c>
      <c r="H93" s="29">
        <f t="shared" si="4"/>
        <v>2.56</v>
      </c>
      <c r="I93" s="29">
        <f t="shared" si="4"/>
        <v>2.66</v>
      </c>
      <c r="J93" s="29">
        <f t="shared" si="4"/>
        <v>2.74</v>
      </c>
      <c r="K93" s="29">
        <f t="shared" si="4"/>
        <v>2.76</v>
      </c>
      <c r="L93" s="26" t="s">
        <v>10</v>
      </c>
      <c r="M93" s="30" t="s">
        <v>263</v>
      </c>
    </row>
    <row r="94" spans="2:13" ht="15" x14ac:dyDescent="0.2">
      <c r="B94" s="24">
        <v>53</v>
      </c>
      <c r="C94" s="26" t="s">
        <v>175</v>
      </c>
      <c r="D94" s="25" t="s">
        <v>271</v>
      </c>
      <c r="E94" s="27" t="s">
        <v>184</v>
      </c>
      <c r="F94" s="28" t="s">
        <v>184</v>
      </c>
      <c r="G94" s="29">
        <v>0</v>
      </c>
      <c r="H94" s="29">
        <f t="shared" si="4"/>
        <v>0</v>
      </c>
      <c r="I94" s="29">
        <f t="shared" si="4"/>
        <v>0</v>
      </c>
      <c r="J94" s="29">
        <f t="shared" si="4"/>
        <v>0</v>
      </c>
      <c r="K94" s="29">
        <f t="shared" si="4"/>
        <v>0</v>
      </c>
      <c r="L94" s="26" t="s">
        <v>10</v>
      </c>
      <c r="M94" s="30" t="s">
        <v>61</v>
      </c>
    </row>
    <row r="95" spans="2:13" ht="25.5" x14ac:dyDescent="0.2">
      <c r="B95" s="24">
        <v>54</v>
      </c>
      <c r="C95" s="26" t="s">
        <v>253</v>
      </c>
      <c r="D95" s="25" t="s">
        <v>272</v>
      </c>
      <c r="E95" s="27" t="s">
        <v>110</v>
      </c>
      <c r="F95" s="28" t="s">
        <v>184</v>
      </c>
      <c r="G95" s="29">
        <v>4.71</v>
      </c>
      <c r="H95" s="29">
        <f t="shared" si="4"/>
        <v>4.7300000000000004</v>
      </c>
      <c r="I95" s="29">
        <f t="shared" si="4"/>
        <v>4.91</v>
      </c>
      <c r="J95" s="29">
        <f t="shared" si="4"/>
        <v>5.07</v>
      </c>
      <c r="K95" s="29">
        <f t="shared" si="4"/>
        <v>5.09</v>
      </c>
      <c r="L95" s="26" t="s">
        <v>10</v>
      </c>
      <c r="M95" s="30" t="s">
        <v>111</v>
      </c>
    </row>
    <row r="96" spans="2:13" ht="25.5" x14ac:dyDescent="0.2">
      <c r="B96" s="31">
        <v>55</v>
      </c>
      <c r="C96" s="37" t="s">
        <v>274</v>
      </c>
      <c r="D96" s="32" t="s">
        <v>273</v>
      </c>
      <c r="E96" s="34" t="s">
        <v>110</v>
      </c>
      <c r="F96" s="35" t="s">
        <v>184</v>
      </c>
      <c r="G96" s="36">
        <v>2.52</v>
      </c>
      <c r="H96" s="36">
        <f t="shared" si="4"/>
        <v>2.5299999999999998</v>
      </c>
      <c r="I96" s="36">
        <f t="shared" si="4"/>
        <v>2.63</v>
      </c>
      <c r="J96" s="36">
        <f t="shared" si="4"/>
        <v>2.71</v>
      </c>
      <c r="K96" s="36">
        <f t="shared" si="4"/>
        <v>2.72</v>
      </c>
      <c r="L96" s="37" t="s">
        <v>10</v>
      </c>
      <c r="M96" s="38" t="s">
        <v>140</v>
      </c>
    </row>
    <row r="97" spans="2:13" ht="25.5" x14ac:dyDescent="0.2">
      <c r="B97" s="31" t="s">
        <v>275</v>
      </c>
      <c r="C97" s="37" t="s">
        <v>41</v>
      </c>
      <c r="D97" s="32" t="s">
        <v>276</v>
      </c>
      <c r="E97" s="34" t="s">
        <v>110</v>
      </c>
      <c r="F97" s="35" t="s">
        <v>184</v>
      </c>
      <c r="G97" s="36">
        <v>3.52</v>
      </c>
      <c r="H97" s="36">
        <f t="shared" si="4"/>
        <v>3.54</v>
      </c>
      <c r="I97" s="36">
        <f t="shared" si="4"/>
        <v>3.67</v>
      </c>
      <c r="J97" s="36">
        <f t="shared" si="4"/>
        <v>3.79</v>
      </c>
      <c r="K97" s="36">
        <f t="shared" si="4"/>
        <v>3.8</v>
      </c>
      <c r="L97" s="37" t="s">
        <v>10</v>
      </c>
      <c r="M97" s="38" t="s">
        <v>140</v>
      </c>
    </row>
    <row r="98" spans="2:13" ht="25.5" x14ac:dyDescent="0.2">
      <c r="B98" s="40" t="s">
        <v>277</v>
      </c>
      <c r="C98" s="42" t="s">
        <v>278</v>
      </c>
      <c r="D98" s="41" t="s">
        <v>276</v>
      </c>
      <c r="E98" s="43" t="s">
        <v>110</v>
      </c>
      <c r="F98" s="44" t="s">
        <v>184</v>
      </c>
      <c r="G98" s="45">
        <v>4</v>
      </c>
      <c r="H98" s="29">
        <f t="shared" si="4"/>
        <v>4.0199999999999996</v>
      </c>
      <c r="I98" s="29">
        <f t="shared" si="4"/>
        <v>4.17</v>
      </c>
      <c r="J98" s="29">
        <f t="shared" si="4"/>
        <v>4.3</v>
      </c>
      <c r="K98" s="29">
        <f t="shared" si="4"/>
        <v>4.32</v>
      </c>
      <c r="L98" s="42" t="s">
        <v>10</v>
      </c>
      <c r="M98" s="46" t="s">
        <v>140</v>
      </c>
    </row>
    <row r="99" spans="2:13" ht="15" x14ac:dyDescent="0.2">
      <c r="B99" s="47"/>
      <c r="C99" s="17" t="s">
        <v>280</v>
      </c>
      <c r="D99" s="48" t="s">
        <v>279</v>
      </c>
      <c r="E99" s="49"/>
      <c r="F99" s="50"/>
      <c r="G99" s="51"/>
      <c r="H99" s="51"/>
      <c r="I99" s="51"/>
      <c r="J99" s="51"/>
      <c r="K99" s="51">
        <v>6.2</v>
      </c>
      <c r="L99" s="17"/>
      <c r="M99" s="52"/>
    </row>
    <row r="100" spans="2:13" ht="15" x14ac:dyDescent="0.2">
      <c r="B100" s="47"/>
      <c r="C100" s="17" t="s">
        <v>33</v>
      </c>
      <c r="D100" s="25" t="s">
        <v>90</v>
      </c>
      <c r="E100" s="49"/>
      <c r="F100" s="50"/>
      <c r="G100" s="51"/>
      <c r="H100" s="51"/>
      <c r="I100" s="51"/>
      <c r="J100" s="51"/>
      <c r="K100" s="51">
        <v>17.760000000000002</v>
      </c>
      <c r="L100" s="17"/>
      <c r="M100" s="52"/>
    </row>
    <row r="101" spans="2:13" ht="15" x14ac:dyDescent="0.2">
      <c r="B101" s="47"/>
      <c r="C101" s="17" t="s">
        <v>25</v>
      </c>
      <c r="D101" s="48" t="s">
        <v>177</v>
      </c>
      <c r="E101" s="49"/>
      <c r="F101" s="50"/>
      <c r="G101" s="51"/>
      <c r="H101" s="51"/>
      <c r="I101" s="51"/>
      <c r="J101" s="51"/>
      <c r="K101" s="51">
        <v>7.01</v>
      </c>
      <c r="L101" s="17"/>
      <c r="M101" s="52"/>
    </row>
    <row r="102" spans="2:13" x14ac:dyDescent="0.2">
      <c r="C102" s="17" t="s">
        <v>26</v>
      </c>
      <c r="D102" s="16" t="s">
        <v>187</v>
      </c>
      <c r="K102" s="17">
        <v>1.73</v>
      </c>
    </row>
    <row r="104" spans="2:13" ht="15" x14ac:dyDescent="0.2">
      <c r="B104" s="15" t="s">
        <v>281</v>
      </c>
      <c r="D104" s="53"/>
    </row>
    <row r="105" spans="2:13" ht="18.75" x14ac:dyDescent="0.2">
      <c r="C105" s="57" t="s">
        <v>282</v>
      </c>
      <c r="E105" s="57"/>
      <c r="F105" s="57"/>
      <c r="G105" s="57"/>
      <c r="H105" s="57"/>
    </row>
    <row r="106" spans="2:13" ht="37.5" x14ac:dyDescent="0.2">
      <c r="C106" s="55">
        <v>44621</v>
      </c>
      <c r="D106" s="54" t="s">
        <v>283</v>
      </c>
      <c r="E106" s="55">
        <v>44652</v>
      </c>
      <c r="F106" s="55">
        <v>44682</v>
      </c>
      <c r="G106" s="55">
        <v>44713</v>
      </c>
      <c r="H106" s="55">
        <v>44743</v>
      </c>
    </row>
    <row r="107" spans="2:13" ht="37.5" x14ac:dyDescent="0.3">
      <c r="C107" s="19">
        <v>0.97919999999999996</v>
      </c>
      <c r="D107" s="56" t="s">
        <v>284</v>
      </c>
      <c r="E107" s="19">
        <f t="shared" ref="E107:H111" si="5">ROUND($C107*H$5,4)</f>
        <v>0.98360000000000003</v>
      </c>
      <c r="F107" s="19">
        <f t="shared" si="5"/>
        <v>1.0217000000000001</v>
      </c>
      <c r="G107" s="19">
        <f t="shared" si="5"/>
        <v>1.0535000000000001</v>
      </c>
      <c r="H107" s="19">
        <f t="shared" si="5"/>
        <v>1.0582</v>
      </c>
    </row>
    <row r="108" spans="2:13" ht="37.5" x14ac:dyDescent="0.3">
      <c r="C108" s="19">
        <v>0.97919999999999996</v>
      </c>
      <c r="D108" s="56" t="s">
        <v>285</v>
      </c>
      <c r="E108" s="19">
        <f t="shared" si="5"/>
        <v>0.98360000000000003</v>
      </c>
      <c r="F108" s="19">
        <f t="shared" si="5"/>
        <v>1.0217000000000001</v>
      </c>
      <c r="G108" s="19">
        <f t="shared" si="5"/>
        <v>1.0535000000000001</v>
      </c>
      <c r="H108" s="19">
        <f t="shared" si="5"/>
        <v>1.0582</v>
      </c>
    </row>
    <row r="109" spans="2:13" ht="18.75" x14ac:dyDescent="0.3">
      <c r="C109" s="19">
        <v>2.0500000000000001E-2</v>
      </c>
      <c r="D109" s="56" t="s">
        <v>286</v>
      </c>
      <c r="E109" s="19">
        <f t="shared" si="5"/>
        <v>2.06E-2</v>
      </c>
      <c r="F109" s="19">
        <f t="shared" si="5"/>
        <v>2.1399999999999999E-2</v>
      </c>
      <c r="G109" s="19">
        <f t="shared" si="5"/>
        <v>2.2100000000000002E-2</v>
      </c>
      <c r="H109" s="19">
        <f t="shared" si="5"/>
        <v>2.2200000000000001E-2</v>
      </c>
    </row>
    <row r="110" spans="2:13" ht="18.75" x14ac:dyDescent="0.3">
      <c r="C110" s="19">
        <v>9.2999999999999992E-3</v>
      </c>
      <c r="D110" s="56" t="s">
        <v>287</v>
      </c>
      <c r="E110" s="19">
        <f t="shared" si="5"/>
        <v>9.2999999999999992E-3</v>
      </c>
      <c r="F110" s="19">
        <f t="shared" si="5"/>
        <v>9.7000000000000003E-3</v>
      </c>
      <c r="G110" s="19">
        <f t="shared" si="5"/>
        <v>0.01</v>
      </c>
      <c r="H110" s="19">
        <f t="shared" si="5"/>
        <v>0.01</v>
      </c>
    </row>
    <row r="111" spans="2:13" ht="18.75" x14ac:dyDescent="0.3">
      <c r="C111" s="19">
        <v>3.9899999999999998E-2</v>
      </c>
      <c r="D111" s="56" t="s">
        <v>288</v>
      </c>
      <c r="E111" s="19">
        <f t="shared" si="5"/>
        <v>4.0099999999999997E-2</v>
      </c>
      <c r="F111" s="19">
        <f t="shared" si="5"/>
        <v>4.1599999999999998E-2</v>
      </c>
      <c r="G111" s="19">
        <f t="shared" si="5"/>
        <v>4.2900000000000001E-2</v>
      </c>
      <c r="H111" s="19">
        <f t="shared" si="5"/>
        <v>4.3099999999999999E-2</v>
      </c>
    </row>
  </sheetData>
  <sheetProtection formatCells="0" formatColumns="0" formatRows="0" insertColumns="0" insertRows="0" insertHyperlinks="0" deleteColumns="0" deleteRows="0" sort="0" autoFilter="0" pivotTables="0"/>
  <autoFilter ref="B6:I101" xr:uid="{72DE18A7-05C7-44A1-8680-856A89854ABD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ED77E9-076B-44FF-85D6-7B51B65FEA2F}"/>
</file>

<file path=customXml/itemProps2.xml><?xml version="1.0" encoding="utf-8"?>
<ds:datastoreItem xmlns:ds="http://schemas.openxmlformats.org/officeDocument/2006/customXml" ds:itemID="{5EF20B16-30B0-46F0-9119-7AC632237F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Jimmy</dc:creator>
  <cp:lastModifiedBy>Padilla Carballo, Yugianna Gissel</cp:lastModifiedBy>
  <dcterms:created xsi:type="dcterms:W3CDTF">2024-03-08T17:31:49Z</dcterms:created>
  <dcterms:modified xsi:type="dcterms:W3CDTF">2024-04-09T18:19:09Z</dcterms:modified>
</cp:coreProperties>
</file>