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trlProps/ctrlProp1.xml" ContentType="application/vnd.ms-excel.controlpropertie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iccio.ARGENTINA\Desktop\"/>
    </mc:Choice>
  </mc:AlternateContent>
  <bookViews>
    <workbookView xWindow="0" yWindow="0" windowWidth="20490" windowHeight="7545" activeTab="1"/>
  </bookViews>
  <sheets>
    <sheet name="Evolucion EECC 46.9396" sheetId="1" r:id="rId1"/>
    <sheet name="1. Lista Prolija" sheetId="2" r:id="rId2"/>
    <sheet name="TC - Por día" sheetId="5" state="hidden" r:id="rId3"/>
    <sheet name="2. Fórmula de Ajuste" sheetId="6" r:id="rId4"/>
    <sheet name="3. Evolución de Factores" sheetId="4" r:id="rId5"/>
    <sheet name="WPU06" sheetId="7" state="hidden" r:id="rId6"/>
    <sheet name="Lista de Precios Vigente" sheetId="3" state="hidden" r:id="rId7"/>
  </sheets>
  <definedNames>
    <definedName name="_xlnm._FilterDatabase" localSheetId="1" hidden="1">'1. Lista Prolija'!$R$16:$R$158</definedName>
  </definedNames>
  <calcPr calcId="171027"/>
</workbook>
</file>

<file path=xl/calcChain.xml><?xml version="1.0" encoding="utf-8"?>
<calcChain xmlns="http://schemas.openxmlformats.org/spreadsheetml/2006/main">
  <c r="K16" i="6" l="1"/>
  <c r="H13" i="6" l="1"/>
  <c r="I8" i="4"/>
  <c r="I9" i="4" s="1"/>
  <c r="I10" i="4" s="1"/>
  <c r="I11" i="4" s="1"/>
  <c r="I12" i="4" s="1"/>
  <c r="I13" i="4" s="1"/>
  <c r="E15" i="7"/>
  <c r="I14" i="4" l="1"/>
  <c r="I15" i="4" s="1"/>
  <c r="I16" i="4" s="1"/>
  <c r="I17" i="4" s="1"/>
  <c r="I18" i="4" s="1"/>
  <c r="I19" i="4" s="1"/>
  <c r="Q54" i="4" l="1"/>
  <c r="Q53" i="4"/>
  <c r="Z7" i="4"/>
  <c r="Z8" i="4"/>
  <c r="Z9" i="4"/>
  <c r="Z10" i="4"/>
  <c r="Z11" i="4"/>
  <c r="Z12" i="4"/>
  <c r="Z13" i="4"/>
  <c r="Z14" i="4"/>
  <c r="Z15" i="4"/>
  <c r="Z16" i="4"/>
  <c r="Z17" i="4"/>
  <c r="Z18" i="4"/>
  <c r="Z21" i="4" l="1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20" i="4"/>
  <c r="Z19" i="4"/>
  <c r="C23" i="6"/>
  <c r="C29" i="6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T8" i="4"/>
  <c r="Q8" i="4"/>
  <c r="Q7" i="4"/>
  <c r="D23" i="6" l="1"/>
  <c r="D25" i="6" s="1"/>
  <c r="D29" i="6"/>
  <c r="D31" i="6" s="1"/>
  <c r="T9" i="4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D24" i="6" l="1"/>
  <c r="B8" i="6" s="1"/>
  <c r="F14" i="6" s="1"/>
  <c r="D30" i="6"/>
  <c r="F15" i="6" l="1"/>
  <c r="F16" i="6"/>
  <c r="F12" i="6"/>
  <c r="B26" i="6"/>
  <c r="C8" i="6"/>
  <c r="B20" i="6"/>
  <c r="G16" i="6" l="1"/>
  <c r="H16" i="6" s="1"/>
  <c r="G14" i="6"/>
  <c r="G12" i="6"/>
  <c r="H12" i="6" s="1"/>
  <c r="I12" i="6" s="1"/>
  <c r="G15" i="6"/>
  <c r="H15" i="6" l="1"/>
  <c r="I15" i="6" s="1"/>
  <c r="H14" i="6"/>
  <c r="I14" i="6" s="1"/>
  <c r="Q157" i="2"/>
  <c r="Q139" i="2"/>
  <c r="G59" i="2"/>
  <c r="G54" i="2"/>
  <c r="G53" i="2"/>
  <c r="G49" i="2"/>
  <c r="G40" i="2"/>
  <c r="G31" i="2"/>
  <c r="G24" i="2"/>
  <c r="G23" i="2"/>
  <c r="G20" i="2"/>
  <c r="Q17" i="2"/>
  <c r="R17" i="2" s="1"/>
  <c r="G158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5" i="2"/>
  <c r="G132" i="2"/>
  <c r="G133" i="2"/>
  <c r="G131" i="2"/>
  <c r="G129" i="2"/>
  <c r="G128" i="2"/>
  <c r="G125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6" i="2"/>
  <c r="G127" i="2"/>
  <c r="G134" i="2"/>
  <c r="G136" i="2"/>
  <c r="G157" i="2"/>
  <c r="G73" i="2"/>
  <c r="G72" i="2"/>
  <c r="G64" i="2"/>
  <c r="G65" i="2"/>
  <c r="G66" i="2"/>
  <c r="G67" i="2"/>
  <c r="G68" i="2"/>
  <c r="G69" i="2"/>
  <c r="G70" i="2"/>
  <c r="G71" i="2"/>
  <c r="G63" i="2"/>
  <c r="G61" i="2"/>
  <c r="G58" i="2"/>
  <c r="G57" i="2"/>
  <c r="G51" i="2"/>
  <c r="G47" i="2"/>
  <c r="G46" i="2"/>
  <c r="G45" i="2"/>
  <c r="G44" i="2"/>
  <c r="G38" i="2"/>
  <c r="G39" i="2"/>
  <c r="G37" i="2"/>
  <c r="G36" i="2"/>
  <c r="G35" i="2"/>
  <c r="G33" i="2"/>
  <c r="G29" i="2"/>
  <c r="G26" i="2"/>
  <c r="G19" i="2"/>
  <c r="Q24" i="2" s="1"/>
  <c r="R24" i="2" s="1"/>
  <c r="G27" i="2"/>
  <c r="G28" i="2"/>
  <c r="G30" i="2"/>
  <c r="G32" i="2"/>
  <c r="G34" i="2"/>
  <c r="G42" i="2"/>
  <c r="G43" i="2"/>
  <c r="G48" i="2"/>
  <c r="G50" i="2"/>
  <c r="G52" i="2"/>
  <c r="G55" i="2"/>
  <c r="G56" i="2"/>
  <c r="G60" i="2"/>
  <c r="G18" i="2"/>
  <c r="G17" i="2"/>
  <c r="J16" i="6" l="1"/>
  <c r="Q36" i="2"/>
  <c r="R36" i="2" s="1"/>
  <c r="Q132" i="2"/>
  <c r="R132" i="2" s="1"/>
  <c r="Q104" i="2"/>
  <c r="R104" i="2" s="1"/>
  <c r="Q68" i="2"/>
  <c r="R68" i="2" s="1"/>
  <c r="Q26" i="2"/>
  <c r="R26" i="2" s="1"/>
  <c r="Q154" i="2"/>
  <c r="R154" i="2" s="1"/>
  <c r="Q126" i="2"/>
  <c r="R126" i="2" s="1"/>
  <c r="Q98" i="2"/>
  <c r="R98" i="2" s="1"/>
  <c r="Q58" i="2"/>
  <c r="R58" i="2" s="1"/>
  <c r="Q147" i="2"/>
  <c r="R147" i="2" s="1"/>
  <c r="Q119" i="2"/>
  <c r="R119" i="2" s="1"/>
  <c r="Q90" i="2"/>
  <c r="R90" i="2" s="1"/>
  <c r="Q47" i="2"/>
  <c r="R47" i="2" s="1"/>
  <c r="Q140" i="2"/>
  <c r="R140" i="2" s="1"/>
  <c r="Q111" i="2"/>
  <c r="R111" i="2" s="1"/>
  <c r="Q79" i="2"/>
  <c r="R79" i="2" s="1"/>
  <c r="Q152" i="2"/>
  <c r="R152" i="2" s="1"/>
  <c r="Q146" i="2"/>
  <c r="R146" i="2" s="1"/>
  <c r="Q138" i="2"/>
  <c r="R138" i="2" s="1"/>
  <c r="Q131" i="2"/>
  <c r="R131" i="2" s="1"/>
  <c r="Q124" i="2"/>
  <c r="R124" i="2" s="1"/>
  <c r="Q116" i="2"/>
  <c r="R116" i="2" s="1"/>
  <c r="Q110" i="2"/>
  <c r="R110" i="2" s="1"/>
  <c r="Q103" i="2"/>
  <c r="R103" i="2" s="1"/>
  <c r="Q95" i="2"/>
  <c r="R95" i="2" s="1"/>
  <c r="Q88" i="2"/>
  <c r="R88" i="2" s="1"/>
  <c r="Q78" i="2"/>
  <c r="R78" i="2" s="1"/>
  <c r="Q67" i="2"/>
  <c r="R67" i="2" s="1"/>
  <c r="Q56" i="2"/>
  <c r="R56" i="2" s="1"/>
  <c r="Q46" i="2"/>
  <c r="R46" i="2" s="1"/>
  <c r="Q35" i="2"/>
  <c r="R35" i="2" s="1"/>
  <c r="Q19" i="2"/>
  <c r="R19" i="2" s="1"/>
  <c r="Q25" i="2"/>
  <c r="R25" i="2" s="1"/>
  <c r="Q29" i="2"/>
  <c r="R29" i="2" s="1"/>
  <c r="Q33" i="2"/>
  <c r="R33" i="2" s="1"/>
  <c r="Q37" i="2"/>
  <c r="R37" i="2" s="1"/>
  <c r="Q41" i="2"/>
  <c r="R41" i="2" s="1"/>
  <c r="Q45" i="2"/>
  <c r="R45" i="2" s="1"/>
  <c r="Q49" i="2"/>
  <c r="R49" i="2" s="1"/>
  <c r="Q53" i="2"/>
  <c r="R53" i="2" s="1"/>
  <c r="Q57" i="2"/>
  <c r="R57" i="2" s="1"/>
  <c r="Q61" i="2"/>
  <c r="R61" i="2" s="1"/>
  <c r="Q65" i="2"/>
  <c r="R65" i="2" s="1"/>
  <c r="Q69" i="2"/>
  <c r="R69" i="2" s="1"/>
  <c r="Q73" i="2"/>
  <c r="R73" i="2" s="1"/>
  <c r="R77" i="2"/>
  <c r="Q81" i="2"/>
  <c r="R81" i="2" s="1"/>
  <c r="Q85" i="2"/>
  <c r="R85" i="2" s="1"/>
  <c r="Q89" i="2"/>
  <c r="R89" i="2" s="1"/>
  <c r="Q93" i="2"/>
  <c r="R93" i="2" s="1"/>
  <c r="Q97" i="2"/>
  <c r="R97" i="2" s="1"/>
  <c r="Q101" i="2"/>
  <c r="R101" i="2" s="1"/>
  <c r="Q105" i="2"/>
  <c r="R105" i="2" s="1"/>
  <c r="Q109" i="2"/>
  <c r="R109" i="2" s="1"/>
  <c r="Q113" i="2"/>
  <c r="R113" i="2" s="1"/>
  <c r="Q117" i="2"/>
  <c r="R117" i="2" s="1"/>
  <c r="Q121" i="2"/>
  <c r="R121" i="2" s="1"/>
  <c r="Q125" i="2"/>
  <c r="R125" i="2" s="1"/>
  <c r="Q129" i="2"/>
  <c r="R129" i="2" s="1"/>
  <c r="Q133" i="2"/>
  <c r="R133" i="2" s="1"/>
  <c r="Q137" i="2"/>
  <c r="R137" i="2" s="1"/>
  <c r="Q141" i="2"/>
  <c r="R141" i="2" s="1"/>
  <c r="Q145" i="2"/>
  <c r="R145" i="2" s="1"/>
  <c r="Q149" i="2"/>
  <c r="R149" i="2" s="1"/>
  <c r="Q153" i="2"/>
  <c r="R153" i="2" s="1"/>
  <c r="R157" i="2"/>
  <c r="Q20" i="2"/>
  <c r="R20" i="2" s="1"/>
  <c r="Q27" i="2"/>
  <c r="R27" i="2" s="1"/>
  <c r="Q32" i="2"/>
  <c r="R32" i="2" s="1"/>
  <c r="Q38" i="2"/>
  <c r="R38" i="2" s="1"/>
  <c r="Q43" i="2"/>
  <c r="R43" i="2" s="1"/>
  <c r="Q48" i="2"/>
  <c r="R48" i="2" s="1"/>
  <c r="Q54" i="2"/>
  <c r="R54" i="2" s="1"/>
  <c r="Q59" i="2"/>
  <c r="R59" i="2" s="1"/>
  <c r="Q64" i="2"/>
  <c r="R64" i="2" s="1"/>
  <c r="Q70" i="2"/>
  <c r="R70" i="2" s="1"/>
  <c r="Q75" i="2"/>
  <c r="R75" i="2" s="1"/>
  <c r="Q80" i="2"/>
  <c r="R80" i="2" s="1"/>
  <c r="Q86" i="2"/>
  <c r="R86" i="2" s="1"/>
  <c r="Q91" i="2"/>
  <c r="R91" i="2" s="1"/>
  <c r="Q96" i="2"/>
  <c r="R96" i="2" s="1"/>
  <c r="Q102" i="2"/>
  <c r="R102" i="2" s="1"/>
  <c r="Q107" i="2"/>
  <c r="R107" i="2" s="1"/>
  <c r="Q112" i="2"/>
  <c r="R112" i="2" s="1"/>
  <c r="Q118" i="2"/>
  <c r="R118" i="2" s="1"/>
  <c r="Q123" i="2"/>
  <c r="R123" i="2" s="1"/>
  <c r="Q128" i="2"/>
  <c r="R128" i="2" s="1"/>
  <c r="Q134" i="2"/>
  <c r="R134" i="2" s="1"/>
  <c r="R139" i="2"/>
  <c r="Q144" i="2"/>
  <c r="R144" i="2" s="1"/>
  <c r="Q150" i="2"/>
  <c r="R150" i="2" s="1"/>
  <c r="Q155" i="2"/>
  <c r="R155" i="2" s="1"/>
  <c r="Q21" i="2"/>
  <c r="R21" i="2" s="1"/>
  <c r="Q28" i="2"/>
  <c r="R28" i="2" s="1"/>
  <c r="Q34" i="2"/>
  <c r="R34" i="2" s="1"/>
  <c r="Q39" i="2"/>
  <c r="R39" i="2" s="1"/>
  <c r="Q44" i="2"/>
  <c r="R44" i="2" s="1"/>
  <c r="Q50" i="2"/>
  <c r="R50" i="2" s="1"/>
  <c r="Q55" i="2"/>
  <c r="R55" i="2" s="1"/>
  <c r="Q60" i="2"/>
  <c r="R60" i="2" s="1"/>
  <c r="Q66" i="2"/>
  <c r="R66" i="2" s="1"/>
  <c r="Q71" i="2"/>
  <c r="R71" i="2" s="1"/>
  <c r="Q76" i="2"/>
  <c r="R76" i="2" s="1"/>
  <c r="Q82" i="2"/>
  <c r="R82" i="2" s="1"/>
  <c r="Q87" i="2"/>
  <c r="R87" i="2" s="1"/>
  <c r="Q158" i="2"/>
  <c r="R158" i="2" s="1"/>
  <c r="R151" i="2"/>
  <c r="Q143" i="2"/>
  <c r="R143" i="2" s="1"/>
  <c r="Q136" i="2"/>
  <c r="R136" i="2" s="1"/>
  <c r="Q130" i="2"/>
  <c r="R130" i="2" s="1"/>
  <c r="Q122" i="2"/>
  <c r="R122" i="2" s="1"/>
  <c r="Q115" i="2"/>
  <c r="R115" i="2" s="1"/>
  <c r="Q108" i="2"/>
  <c r="R108" i="2" s="1"/>
  <c r="Q100" i="2"/>
  <c r="R100" i="2" s="1"/>
  <c r="Q94" i="2"/>
  <c r="R94" i="2" s="1"/>
  <c r="Q84" i="2"/>
  <c r="R84" i="2" s="1"/>
  <c r="Q74" i="2"/>
  <c r="R74" i="2" s="1"/>
  <c r="Q63" i="2"/>
  <c r="R63" i="2" s="1"/>
  <c r="Q52" i="2"/>
  <c r="R52" i="2" s="1"/>
  <c r="Q42" i="2"/>
  <c r="R42" i="2" s="1"/>
  <c r="Q31" i="2"/>
  <c r="R31" i="2" s="1"/>
  <c r="Q18" i="2"/>
  <c r="R18" i="2" s="1"/>
  <c r="Q156" i="2"/>
  <c r="R156" i="2" s="1"/>
  <c r="Q148" i="2"/>
  <c r="R148" i="2" s="1"/>
  <c r="Q142" i="2"/>
  <c r="R142" i="2" s="1"/>
  <c r="Q135" i="2"/>
  <c r="R135" i="2" s="1"/>
  <c r="Q127" i="2"/>
  <c r="R127" i="2" s="1"/>
  <c r="Q120" i="2"/>
  <c r="R120" i="2" s="1"/>
  <c r="Q114" i="2"/>
  <c r="R114" i="2" s="1"/>
  <c r="Q106" i="2"/>
  <c r="R106" i="2" s="1"/>
  <c r="Q99" i="2"/>
  <c r="R99" i="2" s="1"/>
  <c r="Q92" i="2"/>
  <c r="R92" i="2" s="1"/>
  <c r="Q83" i="2"/>
  <c r="R83" i="2" s="1"/>
  <c r="Q72" i="2"/>
  <c r="R72" i="2" s="1"/>
  <c r="Q62" i="2"/>
  <c r="R62" i="2" s="1"/>
  <c r="Q51" i="2"/>
  <c r="R51" i="2" s="1"/>
  <c r="Q40" i="2"/>
  <c r="R40" i="2" s="1"/>
  <c r="Q30" i="2"/>
  <c r="R30" i="2" s="1"/>
  <c r="Q22" i="2"/>
  <c r="R22" i="2" s="1"/>
  <c r="Q23" i="2"/>
  <c r="R23" i="2" s="1"/>
</calcChain>
</file>

<file path=xl/comments1.xml><?xml version="1.0" encoding="utf-8"?>
<comments xmlns="http://schemas.openxmlformats.org/spreadsheetml/2006/main">
  <authors>
    <author>Picciotti, Juan (CRV)</author>
  </authors>
  <commentList>
    <comment ref="J38" authorId="0" shapeId="0">
      <text>
        <r>
          <rPr>
            <b/>
            <sz val="9"/>
            <color indexed="81"/>
            <rFont val="Tahoma"/>
            <family val="2"/>
          </rPr>
          <t>Picciotti, Juan (CRV):</t>
        </r>
        <r>
          <rPr>
            <sz val="9"/>
            <color indexed="81"/>
            <rFont val="Tahoma"/>
            <family val="2"/>
          </rPr>
          <t xml:space="preserve">
Iba a ser 9% (respecto de 201904) y a ser aplicado en 201911, pero se le sumó 4,2% adicional y se lo adelantó un mes.</t>
        </r>
      </text>
    </comment>
  </commentList>
</comments>
</file>

<file path=xl/sharedStrings.xml><?xml version="1.0" encoding="utf-8"?>
<sst xmlns="http://schemas.openxmlformats.org/spreadsheetml/2006/main" count="2028" uniqueCount="635">
  <si>
    <t>Reporte de evolución de tarifas</t>
  </si>
  <si>
    <t>Nro Contrato:</t>
  </si>
  <si>
    <t>6300002173</t>
  </si>
  <si>
    <t>Moneda:</t>
  </si>
  <si>
    <t>Proveedor:</t>
  </si>
  <si>
    <t>BOLLAND &amp; CIA. S.A.U</t>
  </si>
  <si>
    <t>Fecha de Inicio del contrato:</t>
  </si>
  <si>
    <t>Organización De Compras:</t>
  </si>
  <si>
    <t>0100-Global Sede Central</t>
  </si>
  <si>
    <t>Fecha de Vencimiento del contrato:</t>
  </si>
  <si>
    <t>Denominación del contrato:</t>
  </si>
  <si>
    <t>46.9396 BOLLAND &amp; CIA. S.A.U</t>
  </si>
  <si>
    <t>Identificación:</t>
  </si>
  <si>
    <t>Versión:</t>
  </si>
  <si>
    <t/>
  </si>
  <si>
    <t>Fecha de aplicación de las tarifas</t>
  </si>
  <si>
    <t>Fecha de vigencia de los índices</t>
  </si>
  <si>
    <t>Estado de la EC</t>
  </si>
  <si>
    <t>EC Aprobada Vigente</t>
  </si>
  <si>
    <t>Contrato SAP</t>
  </si>
  <si>
    <t>Identificación</t>
  </si>
  <si>
    <t>DESCRIPCIÓN  DE LA POSICION</t>
  </si>
  <si>
    <t>TARIFA POR UNIDAD</t>
  </si>
  <si>
    <t>PQ BOLLAND ABC11 ANTIESPUMANTE       (l)</t>
  </si>
  <si>
    <t>PQ BOLLAND RFB200 REDUCTOR FRICCION  (l)</t>
  </si>
  <si>
    <t>PQ BOLLAND RFB650 REDUCTOR FRICCION  (l)</t>
  </si>
  <si>
    <t>PQ BOLLAND BX707 BACTERICIDA         (l)</t>
  </si>
  <si>
    <t>PQ BOLLAND CY589     INHIB.CORROSION (l)</t>
  </si>
  <si>
    <t>PQ DESINCRUSTANTE BOLLAND DS92</t>
  </si>
  <si>
    <t>PQ BOLLAND IC898 INHIB.INCRUST.x200L (l)</t>
  </si>
  <si>
    <t>PQ BOLLAND IPB71  INHIBIDOR PARAFINA (l)</t>
  </si>
  <si>
    <t>PQ BOLLAND SB14 SOLVENTE ALCOHOLICO  (l)</t>
  </si>
  <si>
    <t>PQ BOLLAND DPB58  DISPERSANT.PARAFIN.(l)</t>
  </si>
  <si>
    <t>PQ BOLLAND SPBC38 SOLVENTE PARAFINA  (l)</t>
  </si>
  <si>
    <t>PQ BOLLAND RFB790 REDUCTOR FRICCION  (l)</t>
  </si>
  <si>
    <t>PQ BOLLAND DBC4651 DESEMULSIONANTE   (l)</t>
  </si>
  <si>
    <t>PQ BOLLAND RFB791 REDUCTOR FRICCION  (l)</t>
  </si>
  <si>
    <t>PQ BOLLAND BX960 BACTERICIDA         (l)</t>
  </si>
  <si>
    <t>PQ BOLLAND BSH506 SECUESTR.SULFHIDR. (l)</t>
  </si>
  <si>
    <t>PQ BOLLAND IC5087A INHIBIDOR INCRUST.(l)</t>
  </si>
  <si>
    <t>PQ BOLLAND ICS400 INHIB. CORROSION   (l)</t>
  </si>
  <si>
    <t>PQ BOLLAND RT34 SURFACTANTE          (l)</t>
  </si>
  <si>
    <t>PQ BOLLAND DPB55  DISPERSANT.PARAFIN.(l)</t>
  </si>
  <si>
    <t>PQ BOLLAND DPB52  DISPERSANT.PARAFIN.(l)</t>
  </si>
  <si>
    <t>PQ BOLLAND BX950 BACTERICIDA         (l)</t>
  </si>
  <si>
    <t>PQ BOLLAND IC896 INHIB.INCRUST.x200L (l)</t>
  </si>
  <si>
    <t>PQ BOLLAND IPB6256 INHIB.DISPERS.    (l)</t>
  </si>
  <si>
    <t>PQ BOLLAND RT15 RUPTOR EMULSION      (l)</t>
  </si>
  <si>
    <t>PQ BOLLAND DPB350 SOLVENTE BIODEGRAD.(l)</t>
  </si>
  <si>
    <t>PQ BOLLAND IPB530 INHIBIDOR PARAFINA (l)</t>
  </si>
  <si>
    <t>PQ BOLLAND ABC33 ANTIESPUMANTE       (l)</t>
  </si>
  <si>
    <t>PQ BOLLAND BXC3270 BACTERICIDA       (l)</t>
  </si>
  <si>
    <t>PQ BOLLAND BHI50  INHIB.HIDRATOS     (l)</t>
  </si>
  <si>
    <t>PQ BOLLAND DBC4960 DESEMULSIONANTE   (l)</t>
  </si>
  <si>
    <t>PQ BOLLAND IC5400 INHIBIDOR INCRUST. (l)</t>
  </si>
  <si>
    <t>PQ BOLLAND CY51W     INHIB.CORROSION (l)</t>
  </si>
  <si>
    <t>PQ BOLLAND IC5091 INHIBIDOR INCRUST. (N°</t>
  </si>
  <si>
    <t>PQ BOLLAND FBS2990 FLOCUL./CLARIFIC. (l)</t>
  </si>
  <si>
    <t>PQ BOLLAND RFB700 REDUCTOR FRICCION  (L)</t>
  </si>
  <si>
    <t>PQ BOLLAND CY20W     INHIB.CORROSION (l)</t>
  </si>
  <si>
    <t>PQ BOLLAND IPB60  INHIBIDOR PARAFINA (l)</t>
  </si>
  <si>
    <t>PQ BOLLAND RFB671 REDUCTOR FRICCION  (L)</t>
  </si>
  <si>
    <t>PQ BOLLAND IPB895 INHIBIDOR PARAFINA (l)</t>
  </si>
  <si>
    <t>PQ BOLLAND RFB1200 REDUCTOR FRICCION (L)</t>
  </si>
  <si>
    <t>PQ BOLLAND RFB1400 REDUCTOR FRICCION (L)</t>
  </si>
  <si>
    <t>PQ BOLLAND BX910 BACTERICIDA         (l)</t>
  </si>
  <si>
    <t>PQ BOLLAND IPB650 INHIBIDOR PARAFINA (L)</t>
  </si>
  <si>
    <t>PQ BOLLAND BHI7030 INHIB.HIDRATOS    (L)</t>
  </si>
  <si>
    <t>PQ SECUESTR.SULFHIDR.BOLLAND BSH8050 (L)</t>
  </si>
  <si>
    <t>PQ FLOCUL.BOLLAND FBS1409</t>
  </si>
  <si>
    <t>PQ ANTIESP.BOLLAND ABC19</t>
  </si>
  <si>
    <t>PQ DESINCRUST.BOLLAND DS100</t>
  </si>
  <si>
    <t>PQ DISPERS.PARAF.BOLLAND DPB66</t>
  </si>
  <si>
    <t>PQ DISPERS.PARAF.BOLLAND DPB63</t>
  </si>
  <si>
    <t>PQ DESEMULS.BOLLAND DBC4879</t>
  </si>
  <si>
    <t>PQ DESEMULS.BOLLAND DBC3158</t>
  </si>
  <si>
    <t>PQ INHIB.HIDR.BOLLAND BHI58</t>
  </si>
  <si>
    <t>PQ DISPERS.PARAF.GRANEL BOLLAND DPB60</t>
  </si>
  <si>
    <t>PQ BOLLAND FBS4517</t>
  </si>
  <si>
    <t>PQ INHIB.CORR.BOLLAND CY28W</t>
  </si>
  <si>
    <t>PQ FLOCUL.COAG.BOLLAND FBS9558</t>
  </si>
  <si>
    <t>PQ FLOCUL.COAG.BOLLAND FBS2008</t>
  </si>
  <si>
    <t>PQ INHIB.INCRUST.BOLLAND IC5408</t>
  </si>
  <si>
    <t>PQ INHIB.INCRUST.BOLLAND IC5408</t>
  </si>
  <si>
    <t>PQ BACTER.BOLLAND BXC3278</t>
  </si>
  <si>
    <t>PQ ANTIESP.BOLLAND ABC42</t>
  </si>
  <si>
    <t>PQ INHIB.INCRUST.BOLLAND IC5099</t>
  </si>
  <si>
    <t>PQ BACTER.BOLLAND BX715</t>
  </si>
  <si>
    <t>PQ INHIB.HIDR.BOLLAND BHI7038</t>
  </si>
  <si>
    <t>PQ BACTER.BOLLAND BX958</t>
  </si>
  <si>
    <t>PQ BACTER.BOLLAND BX264</t>
  </si>
  <si>
    <t>PQ BACTER.BOLLAND BXC3209</t>
  </si>
  <si>
    <t>PQ BACTER.BOLLAND BX844</t>
  </si>
  <si>
    <t>PQ BACTER.BOLLAND BX968</t>
  </si>
  <si>
    <t>PQ ESPUMIG.SOL.BOLLAND ESB608</t>
  </si>
  <si>
    <t>PQ INHIB.INCRUST.BOLLAND IC962</t>
  </si>
  <si>
    <t>PQ INHIB.PARAF.BOLLAND IPB68</t>
  </si>
  <si>
    <t>PQ INHIB.PARAF.BOLLAND IPB658</t>
  </si>
  <si>
    <t>PQ RED.FRIC.BOLLAND RFB208</t>
  </si>
  <si>
    <t>PQ RED.FRIC.BOLLAND RFB1268</t>
  </si>
  <si>
    <t>PQ RED.FRIC.BOLLAND RFB708</t>
  </si>
  <si>
    <t>PQ RED.FRIC.BOLLAND RFB801</t>
  </si>
  <si>
    <t>PQ RED.FRIC.BOLLAND RFB702</t>
  </si>
  <si>
    <t>PQ RUPT.EMULS.BOLLAND RT150</t>
  </si>
  <si>
    <t>PQ INHIB.CORR.BOLLAND KPF15</t>
  </si>
  <si>
    <t>PQ RUPT.EMULS.BOLLAND RT155</t>
  </si>
  <si>
    <t>PQ RED.FRIC.BOLLAND RFB679</t>
  </si>
  <si>
    <t>PQ RED.FRIC.BOLLAND RFB659</t>
  </si>
  <si>
    <t>PQ RUPT.EMULS.BOLLAND RT638</t>
  </si>
  <si>
    <t>PQ SECUESTR.O2.BOLLAND SO4353</t>
  </si>
  <si>
    <t>PQ FLOCUL.COAG.BOLLAND FBS2844</t>
  </si>
  <si>
    <t>PQ DESEMULS.BOLLAND DBC4896</t>
  </si>
  <si>
    <t>PQ DESEMULS.BOLLAND DBC4928</t>
  </si>
  <si>
    <t>PQ INHIB.CORR.BOLLAND CYB816</t>
  </si>
  <si>
    <t>PQ RED.FRIC.BOLLAND RFB1408</t>
  </si>
  <si>
    <t>PQ INHIB.CORR.BOLLAND CY59W</t>
  </si>
  <si>
    <t>PQ DESINCRUST.BOLLAND NOVOC® DS3508</t>
  </si>
  <si>
    <t>PQ INHIB.CORR.BOLLAND CYB598</t>
  </si>
  <si>
    <t>PQ INHIB.ASFALT.BOLLAND IPB79</t>
  </si>
  <si>
    <t>PQ SOLV.BOLLAND SB21</t>
  </si>
  <si>
    <t>PQ INHIB.ASFALT.BOLLAND IPB6264</t>
  </si>
  <si>
    <t>PQ DISPERS.PET.BOLLAND DPB358</t>
  </si>
  <si>
    <t>PQ BOLLAND FBS3511</t>
  </si>
  <si>
    <t>PQ BOLLAND DBC4893</t>
  </si>
  <si>
    <t>PQ BOLLAND DBC4039</t>
  </si>
  <si>
    <t>PQ BOLLAND IC904</t>
  </si>
  <si>
    <t>PQ BOLLAND IC906</t>
  </si>
  <si>
    <t>PQ BOLLAND BX158</t>
  </si>
  <si>
    <t>PQ BOLLAND FBS4711</t>
  </si>
  <si>
    <t>PQ BOLLAND RT20 DESEMULSIONANTE      (l)</t>
  </si>
  <si>
    <t>PQ BOLLAND FBS1747 FLOCUL./CLARIFIC. (l)</t>
  </si>
  <si>
    <t>PQ BACTER._ BOLLAND BX927</t>
  </si>
  <si>
    <t>PQ BOLLAND DS592  DESINCRUSTANTE     (l)</t>
  </si>
  <si>
    <t>PQ BOLLAND BX256 BACTERICIDA         (l)</t>
  </si>
  <si>
    <t>PQ ESPUMIG.L BOLLAND ESB9862</t>
  </si>
  <si>
    <t>PQ DESEMULS.GRANEL BOLLAND DBC4641</t>
  </si>
  <si>
    <t>PQ DESEMULS.L BOLLAND DBC4614</t>
  </si>
  <si>
    <t>PQ DESEMULS.L BOLLAND DBC4655</t>
  </si>
  <si>
    <t>PQ DESEMULS._ BOLLAND DBC4886</t>
  </si>
  <si>
    <t>PQ BOLLAND RT102 RUPTOR EMULSION     (l)</t>
  </si>
  <si>
    <t>PQ DESEMULS._ BOLLAND RT729</t>
  </si>
  <si>
    <t>PQ BOLLAND FBS4500 FLOCULANTE        (L)</t>
  </si>
  <si>
    <t>PQ BACTER._ BOLLAND BX237</t>
  </si>
  <si>
    <t>PQ INHIB.MULTIP.BOLLAND ICS408</t>
  </si>
  <si>
    <t>PQ INHIB.INCRUST._ BOLLAND IC5091</t>
  </si>
  <si>
    <t>PQ FLOCUL._ BOLLAND FBS5609</t>
  </si>
  <si>
    <t>PQ FLOCUL._ BOLLAND FBS7614</t>
  </si>
  <si>
    <t>PQ DESEMULS._ BOLLAND DBC3513</t>
  </si>
  <si>
    <t>PQ DESEMULS._ BOLLAND DBC4352SP</t>
  </si>
  <si>
    <t>PQ RUPT.EMULS._ BOLLAND RT903SP</t>
  </si>
  <si>
    <t>PQ DESINCRUSTANTE BOLLAND NOVOC DS3500</t>
  </si>
  <si>
    <t>PQ DESEMULS._ BOLLAND RT566</t>
  </si>
  <si>
    <t>PQ DESEMULS._ BOLLAND RT760</t>
  </si>
  <si>
    <t>PQ SECUESTR.H2S _ BOLLAND BSH300</t>
  </si>
  <si>
    <t>PQ BACTER.BOLLAND BXC3209</t>
  </si>
  <si>
    <t>PQ INHIB.CORR._ BOLLAND CY802</t>
  </si>
  <si>
    <t>PQ INHIB.INCRUST._ BOLLAND IC5098</t>
  </si>
  <si>
    <t>PQ INHIB.INCRUST._ BOLLAND IC7001</t>
  </si>
  <si>
    <t>PQ INHIB.PARAF._ BOLLAND IPB279</t>
  </si>
  <si>
    <t>PQ INHIB.ASFALT.PARAF._ BOLLAND IPB651</t>
  </si>
  <si>
    <t>PQ INHIB.PARAF._ BOLLAND IPB935</t>
  </si>
  <si>
    <t>Abril 2020</t>
  </si>
  <si>
    <t>USD</t>
  </si>
  <si>
    <t>01.07.2017</t>
  </si>
  <si>
    <t>30.06.2020</t>
  </si>
  <si>
    <t>DS92</t>
  </si>
  <si>
    <t>SB14</t>
  </si>
  <si>
    <t>RT15</t>
  </si>
  <si>
    <t>BSH8050</t>
  </si>
  <si>
    <t>Pos</t>
  </si>
  <si>
    <t>Código SAP</t>
  </si>
  <si>
    <t>Descripción</t>
  </si>
  <si>
    <t>Unidad de Medida</t>
  </si>
  <si>
    <t>Moneda</t>
  </si>
  <si>
    <t xml:space="preserve">Precio </t>
  </si>
  <si>
    <t>PQ BOLLAND ABC11 ANTIESPUMANTE       (l)</t>
  </si>
  <si>
    <t>L</t>
  </si>
  <si>
    <t xml:space="preserve">                3,06 </t>
  </si>
  <si>
    <t>PQ BOLLAND RFB200 REDUCTOR FRICCION  (l)</t>
  </si>
  <si>
    <t xml:space="preserve">                2,58 </t>
  </si>
  <si>
    <t>PQ BOLLAND RFB650 REDUCTOR FRICCION  (l)</t>
  </si>
  <si>
    <t xml:space="preserve">                3,25 </t>
  </si>
  <si>
    <t>PQ BOLLAND BX707 BACTERICIDA         (l)</t>
  </si>
  <si>
    <t xml:space="preserve">                3,53 </t>
  </si>
  <si>
    <t>PQ BOLLAND CY589     INHIB.CORROSION (l)</t>
  </si>
  <si>
    <t xml:space="preserve">                2,76 </t>
  </si>
  <si>
    <t xml:space="preserve">                2,77 </t>
  </si>
  <si>
    <t xml:space="preserve">                2,60 </t>
  </si>
  <si>
    <t>PQ BOLLAND IPB71  INHIBIDOR PARAFINA (l)</t>
  </si>
  <si>
    <t xml:space="preserve">                3,51 </t>
  </si>
  <si>
    <t>PQ BOLLAND SB14 SOLVENTE ALCOHOLICO  (l)</t>
  </si>
  <si>
    <t xml:space="preserve">                1,05 </t>
  </si>
  <si>
    <t>PQ BOLLAND DPB58  DISPERSANT.PARAFIN.(l)</t>
  </si>
  <si>
    <t xml:space="preserve">                3,57 </t>
  </si>
  <si>
    <t>PQ BOLLAND SPBC38 SOLVENTE PARAFINA  (l)</t>
  </si>
  <si>
    <t>PQ BOLLAND RFB790 REDUCTOR FRICCION  (l)</t>
  </si>
  <si>
    <t xml:space="preserve">                3,40 </t>
  </si>
  <si>
    <t>PQ BOLLAND DBC4651 DESEMULSIONANTE   (l)</t>
  </si>
  <si>
    <t xml:space="preserve">                3,75 </t>
  </si>
  <si>
    <t>PQ BOLLAND RFB791 REDUCTOR FRICCION  (l)</t>
  </si>
  <si>
    <t xml:space="preserve">                3,47 </t>
  </si>
  <si>
    <t>PQ BOLLAND BX960 BACTERICIDA         (l)</t>
  </si>
  <si>
    <t xml:space="preserve">                3,37 </t>
  </si>
  <si>
    <t xml:space="preserve">                1,83 </t>
  </si>
  <si>
    <t xml:space="preserve">                3,44 </t>
  </si>
  <si>
    <t>PQ BOLLAND ICS400 INHIB. CORROSION   (l)</t>
  </si>
  <si>
    <t xml:space="preserve">                3,30 </t>
  </si>
  <si>
    <t>PQ BOLLAND RT34 SURFACTANTE          (l)</t>
  </si>
  <si>
    <t xml:space="preserve">                3,81 </t>
  </si>
  <si>
    <t>PQ BOLLAND DPB55  DISPERSANT.PARAFIN.(l)</t>
  </si>
  <si>
    <t xml:space="preserve">                3,12 </t>
  </si>
  <si>
    <t>PQ BOLLAND DPB52  DISPERSANT.PARAFIN.(l)</t>
  </si>
  <si>
    <t xml:space="preserve">                3,79 </t>
  </si>
  <si>
    <t>PQ BOLLAND BX950 BACTERICIDA         (l)</t>
  </si>
  <si>
    <t xml:space="preserve">                2,53 </t>
  </si>
  <si>
    <t>PQ BOLLAND IPB6256 INHIB.DISPERS.    (l)</t>
  </si>
  <si>
    <t xml:space="preserve">                4,36 </t>
  </si>
  <si>
    <t>PQ BOLLAND RT15 RUPTOR EMULSION      (l)</t>
  </si>
  <si>
    <t xml:space="preserve">                4,12 </t>
  </si>
  <si>
    <t xml:space="preserve">                3,28 </t>
  </si>
  <si>
    <t xml:space="preserve">                4,94 </t>
  </si>
  <si>
    <t>PQ BOLLAND ABC33 ANTIESPUMANTE       (l)</t>
  </si>
  <si>
    <t xml:space="preserve">                3,61 </t>
  </si>
  <si>
    <t>PQ BOLLAND BXC3270 BACTERICIDA       (l)</t>
  </si>
  <si>
    <t xml:space="preserve">                7,20 </t>
  </si>
  <si>
    <t>PQ BOLLAND BHI50  INHIB.HIDRATOS     (l)</t>
  </si>
  <si>
    <t xml:space="preserve">                2,85 </t>
  </si>
  <si>
    <t>PQ BOLLAND DBC4960 DESEMULSIONANTE   (l)</t>
  </si>
  <si>
    <t xml:space="preserve">                5,18 </t>
  </si>
  <si>
    <t xml:space="preserve">                3,04 </t>
  </si>
  <si>
    <t>PQ BOLLAND CY51W     INHIB.CORROSION (l)</t>
  </si>
  <si>
    <t xml:space="preserve">                3,55 </t>
  </si>
  <si>
    <t>UNI</t>
  </si>
  <si>
    <t xml:space="preserve">                1,75 </t>
  </si>
  <si>
    <t>PQ BOLLAND RFB700 REDUCTOR FRICCION  (L)</t>
  </si>
  <si>
    <t xml:space="preserve">                3,27 </t>
  </si>
  <si>
    <t>PQ BOLLAND CY20W     INHIB.CORROSION (l)</t>
  </si>
  <si>
    <t xml:space="preserve">                3,14 </t>
  </si>
  <si>
    <t>PQ BOLLAND IPB60  INHIBIDOR PARAFINA (l)</t>
  </si>
  <si>
    <t>PQ BOLLAND RFB671 REDUCTOR FRICCION  (L)</t>
  </si>
  <si>
    <t xml:space="preserve">                4,03 </t>
  </si>
  <si>
    <t xml:space="preserve">                5,08 </t>
  </si>
  <si>
    <t>PQ BOLLAND BX910 BACTERICIDA         (l)</t>
  </si>
  <si>
    <t xml:space="preserve">                4,54 </t>
  </si>
  <si>
    <t xml:space="preserve">                5,38 </t>
  </si>
  <si>
    <t>PQ BOLLAND BHI7030 INHIB.HIDRATOS    (L)</t>
  </si>
  <si>
    <t xml:space="preserve">                3,20 </t>
  </si>
  <si>
    <t xml:space="preserve">                3,08 </t>
  </si>
  <si>
    <t xml:space="preserve">                6,09 </t>
  </si>
  <si>
    <t xml:space="preserve">                2,97 </t>
  </si>
  <si>
    <t xml:space="preserve">                2,96 </t>
  </si>
  <si>
    <t xml:space="preserve">                3,50 </t>
  </si>
  <si>
    <t xml:space="preserve">                3,03 </t>
  </si>
  <si>
    <t xml:space="preserve">                4,37 </t>
  </si>
  <si>
    <t xml:space="preserve">                5,39 </t>
  </si>
  <si>
    <t xml:space="preserve">                3,84 </t>
  </si>
  <si>
    <t xml:space="preserve">                6,92 </t>
  </si>
  <si>
    <t xml:space="preserve">                6,92 </t>
  </si>
  <si>
    <t xml:space="preserve">                2,05 </t>
  </si>
  <si>
    <t xml:space="preserve">                3,21 </t>
  </si>
  <si>
    <t xml:space="preserve">                6,99 </t>
  </si>
  <si>
    <t xml:space="preserve">                3,48 </t>
  </si>
  <si>
    <t xml:space="preserve">                3,43 </t>
  </si>
  <si>
    <t xml:space="preserve">                3,11 </t>
  </si>
  <si>
    <t xml:space="preserve">                2,74 </t>
  </si>
  <si>
    <t xml:space="preserve">                2,91 </t>
  </si>
  <si>
    <t xml:space="preserve">           539,40 </t>
  </si>
  <si>
    <t xml:space="preserve">                3,19 </t>
  </si>
  <si>
    <t xml:space="preserve">                5,00 </t>
  </si>
  <si>
    <t xml:space="preserve">                3,17 </t>
  </si>
  <si>
    <t xml:space="preserve">                3,21 </t>
  </si>
  <si>
    <t xml:space="preserve">                3,31 </t>
  </si>
  <si>
    <t xml:space="preserve">                4,77 </t>
  </si>
  <si>
    <t xml:space="preserve">                2,64 </t>
  </si>
  <si>
    <t xml:space="preserve">                5,59 </t>
  </si>
  <si>
    <t xml:space="preserve">                3,22 </t>
  </si>
  <si>
    <t xml:space="preserve">                5,59 </t>
  </si>
  <si>
    <t xml:space="preserve">                1,73 </t>
  </si>
  <si>
    <t xml:space="preserve">                2,45 </t>
  </si>
  <si>
    <t xml:space="preserve">                5,61 </t>
  </si>
  <si>
    <t xml:space="preserve">                4,95 </t>
  </si>
  <si>
    <t xml:space="preserve">                2,40 </t>
  </si>
  <si>
    <t xml:space="preserve">                4,93 </t>
  </si>
  <si>
    <t xml:space="preserve">                3,55 </t>
  </si>
  <si>
    <t xml:space="preserve">                2,07 </t>
  </si>
  <si>
    <t xml:space="preserve">                3,42 </t>
  </si>
  <si>
    <t xml:space="preserve">                1,02 </t>
  </si>
  <si>
    <t xml:space="preserve">                4,23 </t>
  </si>
  <si>
    <t xml:space="preserve">                7,27 </t>
  </si>
  <si>
    <t xml:space="preserve">                5,10 </t>
  </si>
  <si>
    <t xml:space="preserve">                2,46 </t>
  </si>
  <si>
    <t xml:space="preserve">                2,60 </t>
  </si>
  <si>
    <t xml:space="preserve">                0,87 </t>
  </si>
  <si>
    <t xml:space="preserve">                1,48 </t>
  </si>
  <si>
    <t>PQ BOLLAND RT20 DESEMULSIONANTE      (l)</t>
  </si>
  <si>
    <t>PQ BOLLAND DS592  DESINCRUSTANTE     (l)</t>
  </si>
  <si>
    <t xml:space="preserve">                1,13 </t>
  </si>
  <si>
    <t>PQ BOLLAND BX256 BACTERICIDA         (l)</t>
  </si>
  <si>
    <t xml:space="preserve">                2,81 </t>
  </si>
  <si>
    <t xml:space="preserve">                4,53 </t>
  </si>
  <si>
    <t xml:space="preserve">                5,35 </t>
  </si>
  <si>
    <t>PQ BOLLAND CY589     INHIB.CORROSION (l)</t>
  </si>
  <si>
    <t xml:space="preserve">                5,03 </t>
  </si>
  <si>
    <t xml:space="preserve">                3,93 </t>
  </si>
  <si>
    <t>PQ BOLLAND RT102 RUPTOR EMULSION     (l)</t>
  </si>
  <si>
    <t xml:space="preserve">                5,05 </t>
  </si>
  <si>
    <t xml:space="preserve">                5,87 </t>
  </si>
  <si>
    <t>PQ BOLLAND FBS4500 FLOCULANTE        (L)</t>
  </si>
  <si>
    <t xml:space="preserve">                7,18 </t>
  </si>
  <si>
    <t xml:space="preserve">                2,39 </t>
  </si>
  <si>
    <t xml:space="preserve">                3,80 </t>
  </si>
  <si>
    <t xml:space="preserve">               6,92 </t>
  </si>
  <si>
    <t xml:space="preserve">               3,80 </t>
  </si>
  <si>
    <t xml:space="preserve">               5,39 </t>
  </si>
  <si>
    <t xml:space="preserve">                5,86 </t>
  </si>
  <si>
    <t xml:space="preserve">                5,89 </t>
  </si>
  <si>
    <t xml:space="preserve">               6,42 </t>
  </si>
  <si>
    <t xml:space="preserve">               6,50 </t>
  </si>
  <si>
    <t xml:space="preserve">               1,99 </t>
  </si>
  <si>
    <t xml:space="preserve">               2,07 </t>
  </si>
  <si>
    <t xml:space="preserve">               2,63 </t>
  </si>
  <si>
    <t xml:space="preserve">               3,08 </t>
  </si>
  <si>
    <t xml:space="preserve">               5,17 </t>
  </si>
  <si>
    <t xml:space="preserve">               4,31 </t>
  </si>
  <si>
    <t xml:space="preserve">               5,57 </t>
  </si>
  <si>
    <t xml:space="preserve">               3,40 </t>
  </si>
  <si>
    <t xml:space="preserve">               5,76 </t>
  </si>
  <si>
    <t>PQ</t>
  </si>
  <si>
    <t>Precio</t>
  </si>
  <si>
    <t>ABC11</t>
  </si>
  <si>
    <t>RFB200</t>
  </si>
  <si>
    <t>RFB650</t>
  </si>
  <si>
    <t>BX707</t>
  </si>
  <si>
    <t>CY589</t>
  </si>
  <si>
    <t>IC898</t>
  </si>
  <si>
    <t>SPBC38</t>
  </si>
  <si>
    <t>RFB790</t>
  </si>
  <si>
    <t>DBC4651</t>
  </si>
  <si>
    <t>RFB791</t>
  </si>
  <si>
    <t>BX960</t>
  </si>
  <si>
    <t>BSH506</t>
  </si>
  <si>
    <t>IC5087A</t>
  </si>
  <si>
    <t>ICS400</t>
  </si>
  <si>
    <t>RT34</t>
  </si>
  <si>
    <t>BX950</t>
  </si>
  <si>
    <t>IC896</t>
  </si>
  <si>
    <t>IPB6256</t>
  </si>
  <si>
    <t>DPB350</t>
  </si>
  <si>
    <t>IPB530</t>
  </si>
  <si>
    <t>ABC33</t>
  </si>
  <si>
    <t>BXC3270</t>
  </si>
  <si>
    <t>DBC4960</t>
  </si>
  <si>
    <t>IC5400</t>
  </si>
  <si>
    <t>IC5091</t>
  </si>
  <si>
    <t>FBS2990</t>
  </si>
  <si>
    <t>RFB700</t>
  </si>
  <si>
    <t>RFB671</t>
  </si>
  <si>
    <t>IPB895</t>
  </si>
  <si>
    <t>RFB1200</t>
  </si>
  <si>
    <t>RFB1400</t>
  </si>
  <si>
    <t>BX910</t>
  </si>
  <si>
    <t>IPB650</t>
  </si>
  <si>
    <t>BHI7030</t>
  </si>
  <si>
    <t>FBS1409</t>
  </si>
  <si>
    <t>ABC19</t>
  </si>
  <si>
    <t>DS100</t>
  </si>
  <si>
    <t>DPB66</t>
  </si>
  <si>
    <t>DPB63</t>
  </si>
  <si>
    <t>DBC4879</t>
  </si>
  <si>
    <t>DBC3158</t>
  </si>
  <si>
    <t>BHI58</t>
  </si>
  <si>
    <t>DPB60</t>
  </si>
  <si>
    <t>FBS4517</t>
  </si>
  <si>
    <t>CY28W</t>
  </si>
  <si>
    <t>FBS9558</t>
  </si>
  <si>
    <t>FBS2008</t>
  </si>
  <si>
    <t>IC5408</t>
  </si>
  <si>
    <t>BXC3278</t>
  </si>
  <si>
    <t>ABC42</t>
  </si>
  <si>
    <t>IC5099</t>
  </si>
  <si>
    <t>BX715</t>
  </si>
  <si>
    <t>BHI7038</t>
  </si>
  <si>
    <t>BX958</t>
  </si>
  <si>
    <t>BX264</t>
  </si>
  <si>
    <t>BXC3209</t>
  </si>
  <si>
    <t>BX844</t>
  </si>
  <si>
    <t>BX968</t>
  </si>
  <si>
    <t>ESB608</t>
  </si>
  <si>
    <t>IC962</t>
  </si>
  <si>
    <t>IPB68</t>
  </si>
  <si>
    <t>IPB658</t>
  </si>
  <si>
    <t>RFB208</t>
  </si>
  <si>
    <t>RFB1268</t>
  </si>
  <si>
    <t>RFB708</t>
  </si>
  <si>
    <t>RFB801</t>
  </si>
  <si>
    <t>RFB702</t>
  </si>
  <si>
    <t>RT150</t>
  </si>
  <si>
    <t>KPF15</t>
  </si>
  <si>
    <t>RT155</t>
  </si>
  <si>
    <t>RFB679</t>
  </si>
  <si>
    <t>RFB659</t>
  </si>
  <si>
    <t>RT638</t>
  </si>
  <si>
    <t>SO4353</t>
  </si>
  <si>
    <t>FBS2844</t>
  </si>
  <si>
    <t>DBC4896</t>
  </si>
  <si>
    <t>DBC4928</t>
  </si>
  <si>
    <t>CYB816</t>
  </si>
  <si>
    <t>RFB1408</t>
  </si>
  <si>
    <t>CY59W</t>
  </si>
  <si>
    <t>CYB598</t>
  </si>
  <si>
    <t>IPB79</t>
  </si>
  <si>
    <t>SB21</t>
  </si>
  <si>
    <t>IPB6264</t>
  </si>
  <si>
    <t>DPB358</t>
  </si>
  <si>
    <t>FBS3511</t>
  </si>
  <si>
    <t>DBC4893</t>
  </si>
  <si>
    <t>DBC4039</t>
  </si>
  <si>
    <t>IC904</t>
  </si>
  <si>
    <t>IC906</t>
  </si>
  <si>
    <t>BX158</t>
  </si>
  <si>
    <t>FBS4711</t>
  </si>
  <si>
    <t>RT20</t>
  </si>
  <si>
    <t>FBS1747</t>
  </si>
  <si>
    <t>BX927</t>
  </si>
  <si>
    <t>BX256</t>
  </si>
  <si>
    <t>ESB9862</t>
  </si>
  <si>
    <t>DBC4641</t>
  </si>
  <si>
    <t>DBC4614</t>
  </si>
  <si>
    <t>DBC4655</t>
  </si>
  <si>
    <t>DBC4886</t>
  </si>
  <si>
    <t>RT102</t>
  </si>
  <si>
    <t>RT729</t>
  </si>
  <si>
    <t>FBS4500</t>
  </si>
  <si>
    <t>BX237</t>
  </si>
  <si>
    <t>ICS408</t>
  </si>
  <si>
    <t>FBS5609</t>
  </si>
  <si>
    <t>FBS7614</t>
  </si>
  <si>
    <t>DBC3513</t>
  </si>
  <si>
    <t>DBC4352SP</t>
  </si>
  <si>
    <t>RT903SP</t>
  </si>
  <si>
    <t>RT566</t>
  </si>
  <si>
    <t>RT760</t>
  </si>
  <si>
    <t>BSH300</t>
  </si>
  <si>
    <t>CY802</t>
  </si>
  <si>
    <t>IC5098</t>
  </si>
  <si>
    <t>IC7001</t>
  </si>
  <si>
    <t>IPB279</t>
  </si>
  <si>
    <t>IPB651</t>
  </si>
  <si>
    <t>IPB935</t>
  </si>
  <si>
    <t>IPB71</t>
  </si>
  <si>
    <t>DPB58</t>
  </si>
  <si>
    <t>DPB55</t>
  </si>
  <si>
    <t>DPB52</t>
  </si>
  <si>
    <t>BHI50</t>
  </si>
  <si>
    <t>CY51W</t>
  </si>
  <si>
    <t>CY20W</t>
  </si>
  <si>
    <t>IPB60</t>
  </si>
  <si>
    <t>DS3508</t>
  </si>
  <si>
    <t>DS592</t>
  </si>
  <si>
    <t>cy589</t>
  </si>
  <si>
    <t>DS3500</t>
  </si>
  <si>
    <t>Ratio</t>
  </si>
  <si>
    <t>1. Información enviada el 27.04.20 por parte de YPF</t>
  </si>
  <si>
    <t>Conclusion:</t>
  </si>
  <si>
    <t>Hay 4 ratios de precios y están ordenados, probablemente sea cronológico</t>
  </si>
  <si>
    <t>MP Solvente</t>
  </si>
  <si>
    <t>TC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</si>
  <si>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</si>
  <si>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</si>
  <si>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</si>
  <si>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</si>
  <si>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</si>
  <si>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</si>
  <si>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</si>
  <si>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</si>
  <si>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</si>
  <si>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</si>
  <si>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</si>
  <si>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</si>
  <si>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</si>
  <si>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239.9</t>
  </si>
  <si>
    <t>244.2</t>
  </si>
  <si>
    <t>246.1</t>
  </si>
  <si>
    <t>248.9</t>
  </si>
  <si>
    <t>246.9</t>
  </si>
  <si>
    <t>244.1</t>
  </si>
  <si>
    <t>243.3</t>
  </si>
  <si>
    <t>244.3</t>
  </si>
  <si>
    <t>245.8</t>
  </si>
  <si>
    <t>248.8</t>
  </si>
  <si>
    <t>252.1</t>
  </si>
  <si>
    <t>254.7</t>
  </si>
  <si>
    <t>262.2</t>
  </si>
  <si>
    <t>267.3</t>
  </si>
  <si>
    <t>270.3</t>
  </si>
  <si>
    <t>276.4</t>
  </si>
  <si>
    <t>280.6</t>
  </si>
  <si>
    <t>279.7</t>
  </si>
  <si>
    <t>280.5</t>
  </si>
  <si>
    <t>280.1</t>
  </si>
  <si>
    <t>280.9</t>
  </si>
  <si>
    <t>277.2</t>
  </si>
  <si>
    <t>274.9</t>
  </si>
  <si>
    <t>271.1</t>
  </si>
  <si>
    <t>275.3</t>
  </si>
  <si>
    <t>278.1</t>
  </si>
  <si>
    <t>283.0</t>
  </si>
  <si>
    <t>283.9</t>
  </si>
  <si>
    <t>281.5</t>
  </si>
  <si>
    <t>273.9</t>
  </si>
  <si>
    <t>273.0</t>
  </si>
  <si>
    <t>273.6</t>
  </si>
  <si>
    <t>274.6</t>
  </si>
  <si>
    <t>275.1</t>
  </si>
  <si>
    <t>273.5</t>
  </si>
  <si>
    <t>273.7</t>
  </si>
  <si>
    <t>279.2</t>
  </si>
  <si>
    <t>283.8</t>
  </si>
  <si>
    <t>282.4</t>
  </si>
  <si>
    <t>280.8</t>
  </si>
  <si>
    <t>279.8</t>
  </si>
  <si>
    <t>279.0</t>
  </si>
  <si>
    <t>277.6</t>
  </si>
  <si>
    <t>276.2</t>
  </si>
  <si>
    <t>276.0</t>
  </si>
  <si>
    <t>282.2</t>
  </si>
  <si>
    <t>282.5</t>
  </si>
  <si>
    <t>281.4</t>
  </si>
  <si>
    <t>283.5</t>
  </si>
  <si>
    <t>284.1</t>
  </si>
  <si>
    <t>283.2</t>
  </si>
  <si>
    <t>281.2</t>
  </si>
  <si>
    <t>277.3</t>
  </si>
  <si>
    <t>273.3</t>
  </si>
  <si>
    <t>266.7</t>
  </si>
  <si>
    <t>266.3</t>
  </si>
  <si>
    <t>265.7</t>
  </si>
  <si>
    <t>267.8</t>
  </si>
  <si>
    <t>270.8</t>
  </si>
  <si>
    <t>270.5</t>
  </si>
  <si>
    <t>268.0</t>
  </si>
  <si>
    <t>264.1</t>
  </si>
  <si>
    <t>262.8</t>
  </si>
  <si>
    <t>262.0</t>
  </si>
  <si>
    <t>261.2</t>
  </si>
  <si>
    <t>261.9</t>
  </si>
  <si>
    <t>260.8</t>
  </si>
  <si>
    <t>261.1</t>
  </si>
  <si>
    <t>263.0</t>
  </si>
  <si>
    <t>264.2</t>
  </si>
  <si>
    <t>265.5</t>
  </si>
  <si>
    <t>264.5</t>
  </si>
  <si>
    <t>265.2</t>
  </si>
  <si>
    <t>268.3</t>
  </si>
  <si>
    <t>270.1</t>
  </si>
  <si>
    <t>270.4</t>
  </si>
  <si>
    <t>276.9</t>
  </si>
  <si>
    <t>279.6</t>
  </si>
  <si>
    <t>280.3</t>
  </si>
  <si>
    <t>278.4</t>
  </si>
  <si>
    <t>287.2</t>
  </si>
  <si>
    <t>287.7</t>
  </si>
  <si>
    <t>290.2</t>
  </si>
  <si>
    <t>291.8</t>
  </si>
  <si>
    <t>293.5</t>
  </si>
  <si>
    <t>292.4</t>
  </si>
  <si>
    <t>293.3</t>
  </si>
  <si>
    <t>294.3</t>
  </si>
  <si>
    <t>296.0</t>
  </si>
  <si>
    <t>298.2</t>
  </si>
  <si>
    <t>299.5</t>
  </si>
  <si>
    <t>301.0</t>
  </si>
  <si>
    <t>298.6</t>
  </si>
  <si>
    <t>293.0</t>
  </si>
  <si>
    <t>293.4</t>
  </si>
  <si>
    <t>292.0</t>
  </si>
  <si>
    <t>291.7</t>
  </si>
  <si>
    <t>290.4</t>
  </si>
  <si>
    <t>289.6</t>
  </si>
  <si>
    <t>288.1</t>
  </si>
  <si>
    <t>286.5</t>
  </si>
  <si>
    <t>285.1</t>
  </si>
  <si>
    <t>288.5</t>
  </si>
  <si>
    <t>287.4</t>
  </si>
  <si>
    <t>284.1(P)</t>
  </si>
  <si>
    <t>286.6(P)</t>
  </si>
  <si>
    <t>285.3(P)</t>
  </si>
  <si>
    <t>284.6(P)</t>
  </si>
  <si>
    <t>1. WPU06</t>
  </si>
  <si>
    <t>3. MO Elab</t>
  </si>
  <si>
    <t>NOTA: Los aumentos de MO se aplican al mismo mes que impactan en el salario</t>
  </si>
  <si>
    <t>Período</t>
  </si>
  <si>
    <t>Índice</t>
  </si>
  <si>
    <t>Ajustes 2018</t>
  </si>
  <si>
    <t>Ajustes 2019</t>
  </si>
  <si>
    <t>cierre de período paritario</t>
  </si>
  <si>
    <t>nueva base de cálculo</t>
  </si>
  <si>
    <t>Publicado a mediados de</t>
  </si>
  <si>
    <t>durante el mes anterior hubo un aumento del [%]:</t>
  </si>
  <si>
    <t>4. Ins Elab (IPIM)</t>
  </si>
  <si>
    <t>Compra</t>
  </si>
  <si>
    <t>Venta</t>
  </si>
  <si>
    <t>Fecha</t>
  </si>
  <si>
    <t>5. Tipo de Cambio</t>
  </si>
  <si>
    <t>Comparame estos dos períodos:</t>
  </si>
  <si>
    <t>Base inicial</t>
  </si>
  <si>
    <t>Periodo n</t>
  </si>
  <si>
    <t>&lt;--- ingrese períodos aquí</t>
  </si>
  <si>
    <t>Factores de Ponderación</t>
  </si>
  <si>
    <t>Fuente</t>
  </si>
  <si>
    <t>Indicador base</t>
  </si>
  <si>
    <t>Indicador de Periodo n</t>
  </si>
  <si>
    <t>IPIM - Indec</t>
  </si>
  <si>
    <t>Total</t>
  </si>
  <si>
    <t>10/2018</t>
  </si>
  <si>
    <t>provisional</t>
  </si>
  <si>
    <t>MP Activa</t>
  </si>
  <si>
    <t>MO Elab</t>
  </si>
  <si>
    <t>Ins Elab</t>
  </si>
  <si>
    <t>WPU06</t>
  </si>
  <si>
    <t>CCT 605/10</t>
  </si>
  <si>
    <t>BNA Billete Vendedor</t>
  </si>
  <si>
    <t>POR CONTRATO: Cada  6 meses se realizará la revisión de precios, si la variación resultante es mayor al 2% se modifican los precios, de lo contrario se mantienen.</t>
  </si>
  <si>
    <t>Contrato SAP 4600009396 (Vigencia: 01/07/2017  - 30/06/2020; Con opción de prórroga por 2 años adicionales)</t>
  </si>
  <si>
    <t>Fecha cotizacion</t>
  </si>
  <si>
    <t>Afecta 2, 3 y 4</t>
  </si>
  <si>
    <t>Ajustes 2017</t>
  </si>
  <si>
    <t>sin dato</t>
  </si>
  <si>
    <t>Ratio Ponderado</t>
  </si>
  <si>
    <t>en USD</t>
  </si>
  <si>
    <t>preg MD/PC</t>
  </si>
  <si>
    <t>Código SAP de YPF</t>
  </si>
  <si>
    <t>Precio hasta el 26.04.20</t>
  </si>
  <si>
    <t>Precio a partir del 27.04.20</t>
  </si>
  <si>
    <t>2. Precios vigentes hasta el 26.04.20 - Enviados por Mentasty vs Los enviados el 27.04.20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</si>
</sst>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 * #,##0.00_ ;_ * \-#,##0.00_ ;_ * &quot;-&quot;??_ ;_ @_ "/>
    <numFmt numFmtId="164" formatCode="[$-1012C0A]dd/mm/yyyy"/>
    <numFmt numFmtId="165" formatCode="[$-1012C0A]&quot;$&quot;\ #,##0.00;&quot;$&quot;\-#,##0.00"/>
    <numFmt numFmtId="166" formatCode="0.000"/>
    <numFmt numFmtId="167" formatCode="0.0_ ;\-0.0\ "/>
    <numFmt numFmtId="168" formatCode="0_ ;\-0\ "/>
    <numFmt numFmtId="169" formatCode="0.00_ ;\-0.00\ "/>
    <numFmt numFmtId="170" formatCode="0.0000"/>
    <numFmt numFmtId="171" formatCode="0.0"/>
    <numFmt numFmtId="172" formatCode="0.0%"/>
  </numFmts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u/>
      <sz val="14"/>
      <color rgb="FF000000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b/>
      <sz val="9"/>
      <color rgb="FF000000"/>
      <name val="Tahom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6A6A6"/>
      <name val="Calibri"/>
      <family val="2"/>
    </font>
    <font>
      <sz val="11"/>
      <color rgb="FF80808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70C0"/>
      <name val="Calibri"/>
      <family val="2"/>
    </font>
    <font>
      <b/>
      <sz val="14"/>
      <color rgb="FF0070C0"/>
      <name val="Calibri"/>
      <family val="2"/>
      <scheme val="minor"/>
    </font>
    <font>
      <b/>
      <sz val="14"/>
      <color rgb="FF0070C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rgb="FF1F497D"/>
      <name val="Verdana"/>
      <family val="2"/>
    </font>
    <font>
      <sz val="9"/>
      <color rgb="FF1F497D"/>
      <name val="Verdana"/>
      <family val="2"/>
    </font>
    <font>
      <sz val="11"/>
      <color rgb="FF0070C0"/>
      <name val="Calibri"/>
      <family val="2"/>
    </font>
    <font>
      <b/>
      <sz val="11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ACAFF"/>
      </patternFill>
    </fill>
    <fill>
      <patternFill patternType="solid">
        <fgColor rgb="FFCCFF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BEAFF"/>
        <bgColor indexed="64"/>
      </patternFill>
    </fill>
    <fill>
      <patternFill patternType="solid">
        <fgColor rgb="FFEEF4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/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/>
      <top/>
      <bottom style="medium">
        <color rgb="FF999999"/>
      </bottom>
      <diagonal/>
    </border>
    <border>
      <left style="medium">
        <color rgb="FF999999"/>
      </left>
      <right style="medium">
        <color rgb="FFAAAAAA"/>
      </right>
      <top/>
      <bottom style="medium">
        <color rgb="FF999999"/>
      </bottom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 style="medium">
        <color rgb="FF999999"/>
      </left>
      <right/>
      <top/>
      <bottom style="medium">
        <color rgb="FFAAAAAA"/>
      </bottom>
      <diagonal/>
    </border>
    <border>
      <left/>
      <right style="medium">
        <color rgb="FFAAAAAA"/>
      </right>
      <top/>
      <bottom style="medium">
        <color rgb="FFAAAAAA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wrapText="1"/>
    </xf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65">
    <xf numFmtId="0" fontId="0" fillId="0" borderId="0" xfId="0" applyNumberFormat="1" applyFont="1" applyFill="1" applyBorder="1" applyAlignment="1">
      <alignment wrapText="1" readingOrder="1"/>
    </xf>
    <xf numFmtId="0" fontId="3" fillId="2" borderId="0" xfId="0" applyFont="1" applyFill="1" applyBorder="1" applyAlignment="1">
      <alignment horizontal="center" vertical="top" readingOrder="1"/>
    </xf>
    <xf numFmtId="0" fontId="3" fillId="3" borderId="0" xfId="0" applyFont="1" applyFill="1" applyBorder="1" applyAlignment="1">
      <alignment horizontal="center" vertical="top" readingOrder="1"/>
    </xf>
    <xf numFmtId="0" fontId="6" fillId="2" borderId="0" xfId="0" applyFont="1" applyFill="1" applyBorder="1" applyAlignment="1">
      <alignment horizontal="left" vertical="top" wrapText="1" readingOrder="1"/>
    </xf>
    <xf numFmtId="0" fontId="7" fillId="3" borderId="1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 readingOrder="1"/>
    </xf>
    <xf numFmtId="0" fontId="6" fillId="2" borderId="4" xfId="0" applyFont="1" applyFill="1" applyBorder="1" applyAlignment="1">
      <alignment horizontal="center" vertical="center" wrapText="1" readingOrder="1"/>
    </xf>
    <xf numFmtId="165" fontId="6" fillId="2" borderId="4" xfId="0" applyNumberFormat="1" applyFont="1" applyFill="1" applyBorder="1" applyAlignment="1">
      <alignment horizontal="center" vertical="center" wrapText="1" readingOrder="1"/>
    </xf>
    <xf numFmtId="0" fontId="5" fillId="3" borderId="0" xfId="0" applyFont="1" applyFill="1" applyBorder="1" applyAlignment="1">
      <alignment horizontal="left" vertical="top" wrapText="1" readingOrder="1"/>
    </xf>
    <xf numFmtId="164" fontId="5" fillId="3" borderId="0" xfId="0" applyNumberFormat="1" applyFont="1" applyFill="1" applyBorder="1" applyAlignment="1">
      <alignment horizontal="left" vertical="top" wrapText="1" readingOrder="1"/>
    </xf>
    <xf numFmtId="0" fontId="6" fillId="4" borderId="0" xfId="0" applyFont="1" applyFill="1" applyBorder="1" applyAlignment="1">
      <alignment horizontal="left" vertical="top" wrapText="1" readingOrder="1"/>
    </xf>
    <xf numFmtId="0" fontId="7" fillId="4" borderId="3" xfId="0" applyFont="1" applyFill="1" applyBorder="1" applyAlignment="1">
      <alignment horizontal="center" vertical="center" wrapText="1" readingOrder="1"/>
    </xf>
    <xf numFmtId="0" fontId="6" fillId="2" borderId="0" xfId="0" applyFont="1" applyFill="1" applyBorder="1" applyAlignment="1">
      <alignment horizontal="left" vertical="top" wrapText="1" readingOrder="1"/>
    </xf>
    <xf numFmtId="0" fontId="7" fillId="3" borderId="2" xfId="0" applyFont="1" applyFill="1" applyBorder="1" applyAlignment="1">
      <alignment horizontal="center" vertical="center" wrapText="1" readingOrder="1"/>
    </xf>
    <xf numFmtId="0" fontId="5" fillId="3" borderId="0" xfId="0" applyFont="1" applyFill="1" applyBorder="1" applyAlignment="1">
      <alignment horizontal="left" vertical="top" wrapText="1" readingOrder="1"/>
    </xf>
    <xf numFmtId="164" fontId="6" fillId="4" borderId="8" xfId="0" applyNumberFormat="1" applyFont="1" applyFill="1" applyBorder="1" applyAlignment="1">
      <alignment horizontal="center" vertical="center" wrapText="1" readingOrder="1"/>
    </xf>
    <xf numFmtId="0" fontId="6" fillId="4" borderId="8" xfId="0" applyFont="1" applyFill="1" applyBorder="1" applyAlignment="1">
      <alignment horizontal="center" vertical="center" wrapText="1" readingOrder="1"/>
    </xf>
    <xf numFmtId="164" fontId="8" fillId="4" borderId="8" xfId="0" quotePrefix="1" applyNumberFormat="1" applyFont="1" applyFill="1" applyBorder="1" applyAlignment="1">
      <alignment horizontal="center" vertical="center" wrapText="1" readingOrder="1"/>
    </xf>
    <xf numFmtId="0" fontId="9" fillId="3" borderId="0" xfId="0" applyFont="1" applyFill="1" applyBorder="1" applyAlignment="1">
      <alignment horizontal="center" vertical="top" readingOrder="1"/>
    </xf>
    <xf numFmtId="0" fontId="10" fillId="5" borderId="0" xfId="0" applyNumberFormat="1" applyFont="1" applyFill="1" applyBorder="1" applyAlignment="1">
      <alignment horizontal="center" vertical="center" readingOrder="1"/>
    </xf>
    <xf numFmtId="0" fontId="10" fillId="5" borderId="0" xfId="0" applyNumberFormat="1" applyFont="1" applyFill="1" applyBorder="1" applyAlignment="1">
      <alignment horizontal="center" vertical="center" wrapText="1" readingOrder="1"/>
    </xf>
    <xf numFmtId="0" fontId="10" fillId="0" borderId="9" xfId="0" applyNumberFormat="1" applyFont="1" applyFill="1" applyBorder="1" applyAlignment="1">
      <alignment horizontal="center" vertical="center" readingOrder="1"/>
    </xf>
    <xf numFmtId="0" fontId="10" fillId="0" borderId="10" xfId="0" applyNumberFormat="1" applyFont="1" applyFill="1" applyBorder="1" applyAlignment="1">
      <alignment horizontal="center" vertical="center" readingOrder="1"/>
    </xf>
    <xf numFmtId="0" fontId="10" fillId="0" borderId="10" xfId="0" applyNumberFormat="1" applyFont="1" applyFill="1" applyBorder="1" applyAlignment="1">
      <alignment vertical="center" readingOrder="1"/>
    </xf>
    <xf numFmtId="0" fontId="10" fillId="0" borderId="11" xfId="0" applyNumberFormat="1" applyFont="1" applyFill="1" applyBorder="1" applyAlignment="1">
      <alignment horizontal="center" vertical="center" readingOrder="1"/>
    </xf>
    <xf numFmtId="0" fontId="10" fillId="0" borderId="12" xfId="0" applyNumberFormat="1" applyFont="1" applyFill="1" applyBorder="1" applyAlignment="1">
      <alignment horizontal="center" vertical="center" readingOrder="1"/>
    </xf>
    <xf numFmtId="0" fontId="10" fillId="0" borderId="12" xfId="0" applyNumberFormat="1" applyFont="1" applyFill="1" applyBorder="1" applyAlignment="1">
      <alignment vertical="center" readingOrder="1"/>
    </xf>
    <xf numFmtId="0" fontId="13" fillId="0" borderId="11" xfId="0" applyNumberFormat="1" applyFont="1" applyFill="1" applyBorder="1" applyAlignment="1">
      <alignment horizontal="center" vertical="center" readingOrder="1"/>
    </xf>
    <xf numFmtId="0" fontId="13" fillId="0" borderId="12" xfId="0" applyNumberFormat="1" applyFont="1" applyFill="1" applyBorder="1" applyAlignment="1">
      <alignment horizontal="center" vertical="center" readingOrder="1"/>
    </xf>
    <xf numFmtId="0" fontId="13" fillId="0" borderId="12" xfId="0" applyNumberFormat="1" applyFont="1" applyFill="1" applyBorder="1" applyAlignment="1">
      <alignment vertical="center" readingOrder="1"/>
    </xf>
    <xf numFmtId="0" fontId="14" fillId="0" borderId="11" xfId="0" applyNumberFormat="1" applyFont="1" applyFill="1" applyBorder="1" applyAlignment="1">
      <alignment horizontal="center" vertical="center" readingOrder="1"/>
    </xf>
    <xf numFmtId="0" fontId="14" fillId="0" borderId="12" xfId="0" applyNumberFormat="1" applyFont="1" applyFill="1" applyBorder="1" applyAlignment="1">
      <alignment horizontal="center" vertical="center" readingOrder="1"/>
    </xf>
    <xf numFmtId="0" fontId="14" fillId="0" borderId="12" xfId="0" applyNumberFormat="1" applyFont="1" applyFill="1" applyBorder="1" applyAlignment="1">
      <alignment vertical="center" readingOrder="1"/>
    </xf>
    <xf numFmtId="0" fontId="15" fillId="0" borderId="11" xfId="0" applyNumberFormat="1" applyFont="1" applyFill="1" applyBorder="1" applyAlignment="1">
      <alignment horizontal="center" vertical="center" readingOrder="1"/>
    </xf>
    <xf numFmtId="0" fontId="15" fillId="0" borderId="12" xfId="0" applyNumberFormat="1" applyFont="1" applyFill="1" applyBorder="1" applyAlignment="1">
      <alignment horizontal="center" vertical="center" readingOrder="1"/>
    </xf>
    <xf numFmtId="0" fontId="15" fillId="0" borderId="12" xfId="0" applyNumberFormat="1" applyFont="1" applyFill="1" applyBorder="1" applyAlignment="1">
      <alignment vertical="center" readingOrder="1"/>
    </xf>
    <xf numFmtId="0" fontId="15" fillId="0" borderId="13" xfId="0" applyNumberFormat="1" applyFont="1" applyFill="1" applyBorder="1" applyAlignment="1">
      <alignment horizontal="center" vertical="center" readingOrder="1"/>
    </xf>
    <xf numFmtId="0" fontId="15" fillId="0" borderId="14" xfId="0" applyNumberFormat="1" applyFont="1" applyFill="1" applyBorder="1" applyAlignment="1">
      <alignment horizontal="center" vertical="center" readingOrder="1"/>
    </xf>
    <xf numFmtId="0" fontId="15" fillId="0" borderId="14" xfId="0" applyNumberFormat="1" applyFont="1" applyFill="1" applyBorder="1" applyAlignment="1">
      <alignment vertical="center" readingOrder="1"/>
    </xf>
    <xf numFmtId="0" fontId="15" fillId="0" borderId="9" xfId="0" applyNumberFormat="1" applyFont="1" applyFill="1" applyBorder="1" applyAlignment="1">
      <alignment horizontal="center" vertical="center" readingOrder="1"/>
    </xf>
    <xf numFmtId="0" fontId="15" fillId="0" borderId="15" xfId="0" applyNumberFormat="1" applyFont="1" applyFill="1" applyBorder="1" applyAlignment="1">
      <alignment horizontal="center" vertical="center" readingOrder="1"/>
    </xf>
    <xf numFmtId="0" fontId="15" fillId="0" borderId="10" xfId="0" applyNumberFormat="1" applyFont="1" applyFill="1" applyBorder="1" applyAlignment="1">
      <alignment horizontal="center" vertical="center" readingOrder="1"/>
    </xf>
    <xf numFmtId="0" fontId="15" fillId="0" borderId="10" xfId="0" applyNumberFormat="1" applyFont="1" applyFill="1" applyBorder="1" applyAlignment="1">
      <alignment vertical="center" readingOrder="1"/>
    </xf>
    <xf numFmtId="0" fontId="10" fillId="0" borderId="0" xfId="0" applyNumberFormat="1" applyFont="1" applyFill="1" applyBorder="1" applyAlignment="1">
      <alignment wrapText="1" readingOrder="1"/>
    </xf>
    <xf numFmtId="0" fontId="10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9" fillId="0" borderId="0" xfId="0" applyNumberFormat="1" applyFont="1" applyFill="1" applyBorder="1" applyAlignment="1">
      <alignment wrapText="1" readingOrder="1"/>
    </xf>
    <xf numFmtId="0" fontId="4" fillId="7" borderId="20" xfId="0" applyNumberFormat="1" applyFont="1" applyFill="1" applyBorder="1" applyAlignment="1">
      <alignment horizontal="center" wrapText="1" readingOrder="1"/>
    </xf>
    <xf numFmtId="0" fontId="5" fillId="6" borderId="20" xfId="0" applyNumberFormat="1" applyFont="1" applyFill="1" applyBorder="1" applyAlignment="1">
      <alignment horizontal="right" vertical="center" readingOrder="1"/>
    </xf>
    <xf numFmtId="0" fontId="5" fillId="10" borderId="20" xfId="0" applyNumberFormat="1" applyFont="1" applyFill="1" applyBorder="1" applyAlignment="1">
      <alignment horizontal="right" vertical="center" readingOrder="1"/>
    </xf>
    <xf numFmtId="0" fontId="0" fillId="6" borderId="22" xfId="0" applyNumberFormat="1" applyFont="1" applyFill="1" applyBorder="1" applyAlignment="1">
      <alignment wrapText="1" readingOrder="1"/>
    </xf>
    <xf numFmtId="0" fontId="0" fillId="6" borderId="23" xfId="0" applyNumberFormat="1" applyFont="1" applyFill="1" applyBorder="1" applyAlignment="1">
      <alignment wrapText="1" readingOrder="1"/>
    </xf>
    <xf numFmtId="0" fontId="4" fillId="7" borderId="24" xfId="0" applyNumberFormat="1" applyFont="1" applyFill="1" applyBorder="1" applyAlignment="1">
      <alignment horizontal="center" wrapText="1" readingOrder="1"/>
    </xf>
    <xf numFmtId="0" fontId="4" fillId="7" borderId="25" xfId="0" applyNumberFormat="1" applyFont="1" applyFill="1" applyBorder="1" applyAlignment="1">
      <alignment horizontal="center" wrapText="1" readingOrder="1"/>
    </xf>
    <xf numFmtId="0" fontId="4" fillId="8" borderId="24" xfId="0" applyNumberFormat="1" applyFont="1" applyFill="1" applyBorder="1" applyAlignment="1">
      <alignment horizontal="left" vertical="center" readingOrder="1"/>
    </xf>
    <xf numFmtId="0" fontId="5" fillId="6" borderId="25" xfId="0" applyNumberFormat="1" applyFont="1" applyFill="1" applyBorder="1" applyAlignment="1">
      <alignment horizontal="right" vertical="center" readingOrder="1"/>
    </xf>
    <xf numFmtId="0" fontId="4" fillId="9" borderId="24" xfId="0" applyNumberFormat="1" applyFont="1" applyFill="1" applyBorder="1" applyAlignment="1">
      <alignment horizontal="left" vertical="center" readingOrder="1"/>
    </xf>
    <xf numFmtId="0" fontId="5" fillId="10" borderId="25" xfId="0" applyNumberFormat="1" applyFont="1" applyFill="1" applyBorder="1" applyAlignment="1">
      <alignment horizontal="right" vertical="center" readingOrder="1"/>
    </xf>
    <xf numFmtId="0" fontId="4" fillId="8" borderId="26" xfId="0" applyNumberFormat="1" applyFont="1" applyFill="1" applyBorder="1" applyAlignment="1">
      <alignment horizontal="left" vertical="center" readingOrder="1"/>
    </xf>
    <xf numFmtId="0" fontId="5" fillId="6" borderId="27" xfId="0" applyNumberFormat="1" applyFont="1" applyFill="1" applyBorder="1" applyAlignment="1">
      <alignment horizontal="right" vertical="center" readingOrder="1"/>
    </xf>
    <xf numFmtId="0" fontId="0" fillId="6" borderId="28" xfId="0" applyNumberFormat="1" applyFont="1" applyFill="1" applyBorder="1" applyAlignment="1">
      <alignment wrapText="1" readingOrder="1"/>
    </xf>
    <xf numFmtId="0" fontId="0" fillId="0" borderId="0" xfId="0" applyAlignment="1"/>
    <xf numFmtId="167" fontId="0" fillId="0" borderId="0" xfId="0" applyNumberFormat="1" applyAlignment="1"/>
    <xf numFmtId="0" fontId="0" fillId="11" borderId="8" xfId="0" applyFill="1" applyBorder="1" applyAlignment="1">
      <alignment horizontal="center" vertical="center"/>
    </xf>
    <xf numFmtId="167" fontId="1" fillId="0" borderId="0" xfId="1" applyNumberFormat="1" applyFont="1" applyBorder="1"/>
    <xf numFmtId="167" fontId="1" fillId="0" borderId="17" xfId="1" applyNumberFormat="1" applyFont="1" applyBorder="1"/>
    <xf numFmtId="0" fontId="0" fillId="0" borderId="17" xfId="0" applyBorder="1" applyAlignment="1"/>
    <xf numFmtId="167" fontId="1" fillId="0" borderId="0" xfId="1" applyNumberFormat="1" applyFont="1"/>
    <xf numFmtId="169" fontId="1" fillId="0" borderId="0" xfId="1" applyNumberFormat="1" applyFont="1"/>
    <xf numFmtId="0" fontId="16" fillId="6" borderId="21" xfId="0" applyNumberFormat="1" applyFont="1" applyFill="1" applyBorder="1" applyAlignment="1">
      <alignment wrapText="1" readingOrder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16" fillId="0" borderId="0" xfId="0" applyNumberFormat="1" applyFont="1" applyFill="1" applyBorder="1" applyAlignment="1">
      <alignment wrapText="1" readingOrder="1"/>
    </xf>
    <xf numFmtId="0" fontId="12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2" fillId="12" borderId="8" xfId="0" applyFont="1" applyFill="1" applyBorder="1" applyAlignment="1">
      <alignment horizontal="center"/>
    </xf>
    <xf numFmtId="14" fontId="22" fillId="0" borderId="8" xfId="0" applyNumberFormat="1" applyFont="1" applyBorder="1" applyAlignment="1">
      <alignment horizontal="center"/>
    </xf>
    <xf numFmtId="9" fontId="0" fillId="0" borderId="8" xfId="2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14" fontId="23" fillId="0" borderId="8" xfId="0" applyNumberFormat="1" applyFont="1" applyFill="1" applyBorder="1" applyAlignment="1">
      <alignment horizontal="center"/>
    </xf>
    <xf numFmtId="9" fontId="24" fillId="0" borderId="0" xfId="2" applyFont="1" applyFill="1" applyBorder="1" applyAlignment="1">
      <alignment horizontal="center"/>
    </xf>
    <xf numFmtId="17" fontId="24" fillId="0" borderId="0" xfId="0" quotePrefix="1" applyNumberFormat="1" applyFont="1" applyFill="1" applyAlignment="1"/>
    <xf numFmtId="0" fontId="24" fillId="0" borderId="0" xfId="0" applyFont="1" applyFill="1" applyAlignment="1"/>
    <xf numFmtId="17" fontId="24" fillId="0" borderId="0" xfId="0" applyNumberFormat="1" applyFont="1" applyFill="1" applyAlignment="1"/>
    <xf numFmtId="0" fontId="0" fillId="0" borderId="8" xfId="0" applyNumberFormat="1" applyFont="1" applyFill="1" applyBorder="1" applyAlignment="1">
      <alignment horizontal="center" wrapText="1" readingOrder="1"/>
    </xf>
    <xf numFmtId="167" fontId="0" fillId="0" borderId="8" xfId="0" applyNumberFormat="1" applyFill="1" applyBorder="1" applyAlignment="1">
      <alignment horizontal="center" vertical="center"/>
    </xf>
    <xf numFmtId="167" fontId="0" fillId="0" borderId="29" xfId="0" applyNumberForma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168" fontId="1" fillId="0" borderId="8" xfId="1" applyNumberFormat="1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8" xfId="0" applyNumberFormat="1" applyFont="1" applyFill="1" applyBorder="1" applyAlignment="1">
      <alignment horizontal="center" wrapText="1" readingOrder="1"/>
    </xf>
    <xf numFmtId="0" fontId="16" fillId="0" borderId="0" xfId="0" applyNumberFormat="1" applyFont="1" applyFill="1" applyBorder="1" applyAlignment="1">
      <alignment horizontal="center" vertical="center" wrapText="1" readingOrder="1"/>
    </xf>
    <xf numFmtId="0" fontId="26" fillId="0" borderId="0" xfId="0" applyNumberFormat="1" applyFont="1" applyFill="1" applyBorder="1" applyAlignment="1">
      <alignment vertical="center" wrapText="1" readingOrder="1"/>
    </xf>
    <xf numFmtId="0" fontId="25" fillId="0" borderId="0" xfId="0" applyNumberFormat="1" applyFont="1" applyFill="1" applyBorder="1" applyAlignment="1">
      <alignment horizontal="center" vertical="center" wrapText="1" readingOrder="1"/>
    </xf>
    <xf numFmtId="14" fontId="0" fillId="0" borderId="0" xfId="0" applyNumberFormat="1" applyFont="1" applyFill="1" applyBorder="1" applyAlignment="1">
      <alignment wrapText="1" readingOrder="1"/>
    </xf>
    <xf numFmtId="0" fontId="0" fillId="0" borderId="8" xfId="0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 wrapText="1" readingOrder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14" borderId="8" xfId="0" applyFill="1" applyBorder="1" applyAlignment="1">
      <alignment horizontal="center"/>
    </xf>
    <xf numFmtId="0" fontId="27" fillId="0" borderId="0" xfId="0" applyFont="1" applyBorder="1" applyAlignment="1">
      <alignment horizontal="left"/>
    </xf>
    <xf numFmtId="171" fontId="0" fillId="0" borderId="8" xfId="0" applyNumberFormat="1" applyBorder="1" applyAlignment="1">
      <alignment horizontal="center"/>
    </xf>
    <xf numFmtId="0" fontId="0" fillId="0" borderId="0" xfId="0" applyBorder="1" applyAlignment="1"/>
    <xf numFmtId="167" fontId="1" fillId="0" borderId="30" xfId="1" applyNumberFormat="1" applyFont="1" applyBorder="1"/>
    <xf numFmtId="0" fontId="0" fillId="0" borderId="30" xfId="0" applyBorder="1" applyAlignment="1"/>
    <xf numFmtId="171" fontId="0" fillId="0" borderId="8" xfId="0" applyNumberFormat="1" applyFont="1" applyFill="1" applyBorder="1" applyAlignment="1">
      <alignment horizontal="center" wrapText="1" readingOrder="1"/>
    </xf>
    <xf numFmtId="171" fontId="0" fillId="14" borderId="8" xfId="0" applyNumberFormat="1" applyFill="1" applyBorder="1" applyAlignment="1">
      <alignment horizontal="center"/>
    </xf>
    <xf numFmtId="171" fontId="0" fillId="0" borderId="8" xfId="0" applyNumberFormat="1" applyBorder="1" applyAlignment="1">
      <alignment horizontal="center" vertical="center"/>
    </xf>
    <xf numFmtId="0" fontId="0" fillId="15" borderId="0" xfId="0" applyNumberFormat="1" applyFont="1" applyFill="1" applyBorder="1" applyAlignment="1">
      <alignment wrapText="1" readingOrder="1"/>
    </xf>
    <xf numFmtId="0" fontId="10" fillId="15" borderId="0" xfId="0" applyNumberFormat="1" applyFont="1" applyFill="1" applyBorder="1" applyAlignment="1">
      <alignment wrapText="1" readingOrder="1"/>
    </xf>
    <xf numFmtId="0" fontId="0" fillId="15" borderId="0" xfId="0" applyFill="1" applyAlignment="1"/>
    <xf numFmtId="171" fontId="0" fillId="0" borderId="8" xfId="0" applyNumberFormat="1" applyFill="1" applyBorder="1" applyAlignment="1">
      <alignment horizontal="center"/>
    </xf>
    <xf numFmtId="10" fontId="0" fillId="14" borderId="8" xfId="0" applyNumberFormat="1" applyFill="1" applyBorder="1" applyAlignment="1">
      <alignment horizontal="center"/>
    </xf>
    <xf numFmtId="170" fontId="0" fillId="0" borderId="8" xfId="0" applyNumberFormat="1" applyFill="1" applyBorder="1" applyAlignment="1">
      <alignment horizontal="center"/>
    </xf>
    <xf numFmtId="170" fontId="0" fillId="0" borderId="8" xfId="0" applyNumberFormat="1" applyFill="1" applyBorder="1" applyAlignment="1">
      <alignment horizontal="center" vertical="center"/>
    </xf>
    <xf numFmtId="0" fontId="27" fillId="14" borderId="8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7" fillId="0" borderId="8" xfId="0" applyNumberFormat="1" applyFont="1" applyFill="1" applyBorder="1" applyAlignment="1">
      <alignment horizontal="center" vertical="center" wrapText="1" readingOrder="1"/>
    </xf>
    <xf numFmtId="0" fontId="17" fillId="0" borderId="16" xfId="0" applyNumberFormat="1" applyFont="1" applyFill="1" applyBorder="1" applyAlignment="1">
      <alignment horizontal="center" vertical="center" wrapText="1" readingOrder="1"/>
    </xf>
    <xf numFmtId="2" fontId="10" fillId="0" borderId="8" xfId="0" applyNumberFormat="1" applyFont="1" applyBorder="1" applyAlignment="1">
      <alignment horizontal="center" vertical="center"/>
    </xf>
    <xf numFmtId="172" fontId="0" fillId="0" borderId="0" xfId="2" applyNumberFormat="1" applyFont="1" applyFill="1" applyBorder="1" applyAlignment="1">
      <alignment wrapText="1" readingOrder="1"/>
    </xf>
    <xf numFmtId="0" fontId="28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 readingOrder="1"/>
    </xf>
    <xf numFmtId="0" fontId="6" fillId="2" borderId="7" xfId="0" applyFont="1" applyFill="1" applyBorder="1" applyAlignment="1">
      <alignment horizontal="center" vertical="center" wrapText="1" readingOrder="1"/>
    </xf>
    <xf numFmtId="0" fontId="6" fillId="2" borderId="6" xfId="0" applyFont="1" applyFill="1" applyBorder="1" applyAlignment="1">
      <alignment horizontal="center" vertical="center" wrapText="1" readingOrder="1"/>
    </xf>
    <xf numFmtId="0" fontId="6" fillId="2" borderId="0" xfId="0" applyFont="1" applyFill="1" applyBorder="1" applyAlignment="1">
      <alignment horizontal="left" vertical="top" wrapText="1" readingOrder="1"/>
    </xf>
    <xf numFmtId="0" fontId="7" fillId="3" borderId="2" xfId="0" applyFont="1" applyFill="1" applyBorder="1" applyAlignment="1">
      <alignment horizontal="center" vertical="center" wrapText="1" readingOrder="1"/>
    </xf>
    <xf numFmtId="0" fontId="4" fillId="3" borderId="0" xfId="0" applyFont="1" applyFill="1" applyBorder="1" applyAlignment="1">
      <alignment horizontal="left" vertical="top" wrapText="1" readingOrder="1"/>
    </xf>
    <xf numFmtId="0" fontId="2" fillId="2" borderId="0" xfId="0" applyFont="1" applyFill="1" applyBorder="1" applyAlignment="1">
      <alignment horizontal="center" vertical="center" wrapText="1" readingOrder="1"/>
    </xf>
    <xf numFmtId="0" fontId="5" fillId="3" borderId="0" xfId="0" applyFont="1" applyFill="1" applyBorder="1" applyAlignment="1">
      <alignment horizontal="left" vertical="top" wrapText="1" readingOrder="1"/>
    </xf>
    <xf numFmtId="0" fontId="19" fillId="0" borderId="0" xfId="0" applyNumberFormat="1" applyFont="1" applyFill="1" applyBorder="1" applyAlignment="1">
      <alignment horizontal="center" vertical="center" wrapText="1" readingOrder="1"/>
    </xf>
    <xf numFmtId="0" fontId="17" fillId="0" borderId="8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 wrapText="1" readingOrder="1"/>
    </xf>
    <xf numFmtId="0" fontId="18" fillId="2" borderId="19" xfId="0" applyFont="1" applyFill="1" applyBorder="1" applyAlignment="1">
      <alignment horizontal="center" vertical="center" wrapText="1" readingOrder="1"/>
    </xf>
    <xf numFmtId="0" fontId="19" fillId="0" borderId="0" xfId="0" applyNumberFormat="1" applyFont="1" applyFill="1" applyBorder="1" applyAlignment="1">
      <alignment horizontal="center" wrapText="1" readingOrder="1"/>
    </xf>
    <xf numFmtId="0" fontId="25" fillId="0" borderId="0" xfId="0" applyNumberFormat="1" applyFont="1" applyFill="1" applyBorder="1" applyAlignment="1">
      <alignment horizontal="center" vertical="center" wrapText="1" readingOrder="1"/>
    </xf>
    <xf numFmtId="0" fontId="12" fillId="13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13" borderId="8" xfId="0" applyFont="1" applyFill="1" applyBorder="1" applyAlignment="1">
      <alignment horizontal="center" vertical="center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29" xfId="0" applyFont="1" applyFill="1" applyBorder="1" applyAlignment="1">
      <alignment horizontal="center" vertical="center" wrapText="1"/>
    </xf>
    <xf numFmtId="170" fontId="0" fillId="0" borderId="16" xfId="0" applyNumberFormat="1" applyFill="1" applyBorder="1" applyAlignment="1">
      <alignment horizontal="center"/>
    </xf>
    <xf numFmtId="170" fontId="0" fillId="0" borderId="29" xfId="0" applyNumberFormat="1" applyFill="1" applyBorder="1" applyAlignment="1">
      <alignment horizontal="center"/>
    </xf>
    <xf numFmtId="170" fontId="0" fillId="14" borderId="16" xfId="0" applyNumberFormat="1" applyFill="1" applyBorder="1" applyAlignment="1">
      <alignment horizontal="center"/>
    </xf>
    <xf numFmtId="170" fontId="0" fillId="14" borderId="29" xfId="0" applyNumberFormat="1" applyFill="1" applyBorder="1" applyAlignment="1">
      <alignment horizontal="center"/>
    </xf>
    <xf numFmtId="0" fontId="16" fillId="0" borderId="0" xfId="0" applyNumberFormat="1" applyFont="1" applyFill="1" applyBorder="1" applyAlignment="1">
      <alignment horizontal="left" wrapText="1" readingOrder="1"/>
    </xf>
    <xf numFmtId="10" fontId="29" fillId="0" borderId="8" xfId="0" applyNumberFormat="1" applyFont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 wrapText="1" readingOrder="1"/>
    </xf>
    <xf numFmtId="166" fontId="0" fillId="0" borderId="8" xfId="0" applyNumberFormat="1" applyFont="1" applyFill="1" applyBorder="1" applyAlignment="1">
      <alignment horizontal="center" wrapText="1" readingOrder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2" fmlaLink="$C$22" max="30000" page="10" val="4"/>
</file>

<file path=xl/ctrlProps/ctrlProp2.xml><?xml version="1.0" encoding="utf-8"?>
<formControlPr xmlns="http://schemas.microsoft.com/office/spreadsheetml/2009/9/main" objectType="Spin" dx="22" fmlaLink="$C$28" max="30000" page="10" val="3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371475</xdr:colOff>
          <xdr:row>4</xdr:row>
          <xdr:rowOff>38100</xdr:rowOff>
        </xdr:from>
        <xdr:to>
          <xdr:col>1</xdr:col>
          <xdr:colOff>638175</xdr:colOff>
          <xdr:row>5</xdr:row>
          <xdr:rowOff>152400</xdr:rowOff>
        </xdr:to>
        <xdr:sp macro="" textlink="">
          <xdr:nvSpPr>
            <xdr:cNvPr id="6145" name="Spinner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371475</xdr:colOff>
          <xdr:row>4</xdr:row>
          <xdr:rowOff>38100</xdr:rowOff>
        </xdr:from>
        <xdr:to>
          <xdr:col>2</xdr:col>
          <xdr:colOff>638175</xdr:colOff>
          <xdr:row>5</xdr:row>
          <xdr:rowOff>152400</xdr:rowOff>
        </xdr:to>
        <xdr:sp macro="" textlink="">
          <xdr:nvSpPr>
            <xdr:cNvPr id="6146" name="Spinner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76200</xdr:colOff>
      <xdr:row>32</xdr:row>
      <xdr:rowOff>66675</xdr:rowOff>
    </xdr:from>
    <xdr:to>
      <xdr:col>6</xdr:col>
      <xdr:colOff>447675</xdr:colOff>
      <xdr:row>46</xdr:row>
      <xdr:rowOff>133350</xdr:rowOff>
    </xdr:to>
    <xdr:pic>
      <xdr:nvPicPr>
        <xdr:cNvPr id="4" name="Imagen 2" descr="image00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3762375"/>
          <a:ext cx="4791075" cy="2733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showGridLines="0" topLeftCell="B1" workbookViewId="0">
      <pane ySplit="1" topLeftCell="A11" activePane="bottomLeft" state="frozenSplit"/>
      <selection pane="bottomLeft" activeCell="E28" sqref="E28:F28"/>
    </sheetView>
  </sheetViews>
  <sheetFormatPr baseColWidth="10" defaultColWidth="9.140625" defaultRowHeight="15" customHeight="1" x14ac:dyDescent="0.25"/>
  <cols>
    <col min="1" max="1" width="19" customWidth="1"/>
    <col min="2" max="2" width="7.5703125" customWidth="1"/>
    <col min="3" max="3" width="2" customWidth="1"/>
    <col min="4" max="4" width="26.42578125" customWidth="1"/>
    <col min="5" max="5" width="24" customWidth="1"/>
    <col min="6" max="6" width="16.28515625" customWidth="1"/>
    <col min="7" max="7" width="18.5703125" customWidth="1"/>
    <col min="8" max="8" width="19.28515625" customWidth="1"/>
    <col min="9" max="9" width="5" customWidth="1"/>
    <col min="11" max="11" width="39.5703125" bestFit="1" customWidth="1"/>
    <col min="12" max="12" width="15.42578125" bestFit="1" customWidth="1"/>
  </cols>
  <sheetData>
    <row r="1" spans="1:9" ht="17.100000000000001" customHeight="1" x14ac:dyDescent="0.25">
      <c r="A1" s="142" t="s">
        <v>0</v>
      </c>
      <c r="B1" s="142"/>
      <c r="C1" s="142"/>
      <c r="D1" s="142"/>
      <c r="E1" s="142"/>
      <c r="F1" s="142"/>
      <c r="G1" s="142"/>
      <c r="H1" s="142"/>
      <c r="I1" s="1"/>
    </row>
    <row r="2" spans="1:9" ht="2.65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14.45" customHeight="1" x14ac:dyDescent="0.25">
      <c r="A3" s="141" t="s">
        <v>1</v>
      </c>
      <c r="B3" s="141"/>
      <c r="C3" s="2"/>
      <c r="D3" s="143" t="s">
        <v>2</v>
      </c>
      <c r="E3" s="143"/>
      <c r="F3" s="141" t="s">
        <v>3</v>
      </c>
      <c r="G3" s="141"/>
      <c r="H3" s="18" t="s">
        <v>162</v>
      </c>
      <c r="I3" s="8"/>
    </row>
    <row r="4" spans="1:9" ht="14.45" customHeight="1" x14ac:dyDescent="0.25">
      <c r="A4" s="141" t="s">
        <v>4</v>
      </c>
      <c r="B4" s="141"/>
      <c r="C4" s="2"/>
      <c r="D4" s="143" t="s">
        <v>5</v>
      </c>
      <c r="E4" s="143"/>
      <c r="F4" s="141" t="s">
        <v>6</v>
      </c>
      <c r="G4" s="141"/>
      <c r="H4" s="2" t="s">
        <v>163</v>
      </c>
      <c r="I4" s="9"/>
    </row>
    <row r="5" spans="1:9" ht="14.45" customHeight="1" x14ac:dyDescent="0.25">
      <c r="A5" s="141" t="s">
        <v>7</v>
      </c>
      <c r="B5" s="141"/>
      <c r="C5" s="2"/>
      <c r="D5" s="143" t="s">
        <v>8</v>
      </c>
      <c r="E5" s="143"/>
      <c r="F5" s="141" t="s">
        <v>9</v>
      </c>
      <c r="G5" s="141"/>
      <c r="H5" s="2" t="s">
        <v>164</v>
      </c>
      <c r="I5" s="9"/>
    </row>
    <row r="6" spans="1:9" ht="14.45" customHeight="1" x14ac:dyDescent="0.25">
      <c r="A6" s="141" t="s">
        <v>10</v>
      </c>
      <c r="B6" s="141"/>
      <c r="C6" s="2"/>
      <c r="D6" s="143" t="s">
        <v>11</v>
      </c>
      <c r="E6" s="143"/>
      <c r="F6" s="141" t="s">
        <v>12</v>
      </c>
      <c r="G6" s="141"/>
      <c r="H6" s="2"/>
      <c r="I6" s="8"/>
    </row>
    <row r="7" spans="1:9" ht="14.45" customHeight="1" x14ac:dyDescent="0.25">
      <c r="A7" s="141" t="s">
        <v>13</v>
      </c>
      <c r="B7" s="141"/>
      <c r="C7" s="2"/>
      <c r="D7" s="143" t="s">
        <v>14</v>
      </c>
      <c r="E7" s="143"/>
      <c r="F7" s="2"/>
      <c r="G7" s="2"/>
      <c r="H7" s="2"/>
      <c r="I7" s="2"/>
    </row>
    <row r="8" spans="1:9" ht="4.7" customHeight="1" x14ac:dyDescent="0.25">
      <c r="A8" s="2"/>
      <c r="B8" s="2"/>
      <c r="C8" s="2"/>
      <c r="D8" s="2"/>
      <c r="E8" s="2"/>
      <c r="F8" s="2"/>
      <c r="G8" s="2"/>
      <c r="H8" s="2"/>
      <c r="I8" s="2"/>
    </row>
    <row r="9" spans="1:9" ht="8.4499999999999993" customHeight="1" thickBot="1" x14ac:dyDescent="0.3">
      <c r="A9" s="1"/>
      <c r="B9" s="1"/>
      <c r="C9" s="1"/>
      <c r="D9" s="1"/>
      <c r="E9" s="1"/>
      <c r="F9" s="1"/>
      <c r="G9" s="1"/>
      <c r="H9" s="1"/>
      <c r="I9" s="1"/>
    </row>
    <row r="10" spans="1:9" ht="28.35" customHeight="1" thickBot="1" x14ac:dyDescent="0.3">
      <c r="A10" s="3" t="s">
        <v>14</v>
      </c>
      <c r="B10" s="139" t="s">
        <v>14</v>
      </c>
      <c r="C10" s="139"/>
      <c r="D10" s="139"/>
      <c r="E10" s="139" t="s">
        <v>14</v>
      </c>
      <c r="F10" s="139"/>
      <c r="G10" s="4" t="s">
        <v>15</v>
      </c>
      <c r="H10" s="17" t="s">
        <v>161</v>
      </c>
    </row>
    <row r="11" spans="1:9" ht="7.5" customHeight="1" thickBot="1" x14ac:dyDescent="0.3">
      <c r="A11" s="3" t="s">
        <v>14</v>
      </c>
      <c r="B11" s="139" t="s">
        <v>14</v>
      </c>
      <c r="C11" s="139"/>
      <c r="D11" s="139"/>
      <c r="E11" s="139" t="s">
        <v>14</v>
      </c>
      <c r="F11" s="139"/>
      <c r="G11" s="3" t="s">
        <v>14</v>
      </c>
      <c r="H11" s="10" t="s">
        <v>14</v>
      </c>
    </row>
    <row r="12" spans="1:9" ht="28.35" customHeight="1" thickBot="1" x14ac:dyDescent="0.3">
      <c r="A12" s="3" t="s">
        <v>14</v>
      </c>
      <c r="B12" s="139" t="s">
        <v>14</v>
      </c>
      <c r="C12" s="139"/>
      <c r="D12" s="139"/>
      <c r="E12" s="139" t="s">
        <v>14</v>
      </c>
      <c r="F12" s="139"/>
      <c r="G12" s="4" t="s">
        <v>16</v>
      </c>
      <c r="H12" s="15">
        <v>43861</v>
      </c>
    </row>
    <row r="13" spans="1:9" ht="7.5" customHeight="1" thickBot="1" x14ac:dyDescent="0.3">
      <c r="A13" s="3" t="s">
        <v>14</v>
      </c>
      <c r="B13" s="139" t="s">
        <v>14</v>
      </c>
      <c r="C13" s="139"/>
      <c r="D13" s="139"/>
      <c r="E13" s="139" t="s">
        <v>14</v>
      </c>
      <c r="F13" s="139"/>
      <c r="G13" s="3" t="s">
        <v>14</v>
      </c>
      <c r="H13" s="10" t="s">
        <v>14</v>
      </c>
    </row>
    <row r="14" spans="1:9" ht="28.35" customHeight="1" thickBot="1" x14ac:dyDescent="0.3">
      <c r="A14" s="3" t="s">
        <v>14</v>
      </c>
      <c r="B14" s="139" t="s">
        <v>14</v>
      </c>
      <c r="C14" s="139"/>
      <c r="D14" s="139"/>
      <c r="E14" s="139" t="s">
        <v>14</v>
      </c>
      <c r="F14" s="139"/>
      <c r="G14" s="4" t="s">
        <v>17</v>
      </c>
      <c r="H14" s="16" t="s">
        <v>18</v>
      </c>
    </row>
    <row r="15" spans="1:9" ht="7.5" customHeight="1" thickBot="1" x14ac:dyDescent="0.3">
      <c r="A15" s="3" t="s">
        <v>14</v>
      </c>
      <c r="B15" s="139" t="s">
        <v>14</v>
      </c>
      <c r="C15" s="139"/>
      <c r="D15" s="139"/>
      <c r="E15" s="139" t="s">
        <v>14</v>
      </c>
      <c r="F15" s="139"/>
      <c r="G15" s="3" t="s">
        <v>14</v>
      </c>
      <c r="H15" s="3" t="s">
        <v>14</v>
      </c>
    </row>
    <row r="16" spans="1:9" ht="36.6" customHeight="1" thickBot="1" x14ac:dyDescent="0.3">
      <c r="A16" s="4" t="s">
        <v>19</v>
      </c>
      <c r="B16" s="140" t="s">
        <v>20</v>
      </c>
      <c r="C16" s="140"/>
      <c r="D16" s="140"/>
      <c r="E16" s="140" t="s">
        <v>21</v>
      </c>
      <c r="F16" s="140"/>
      <c r="G16" s="5"/>
      <c r="H16" s="11" t="s">
        <v>22</v>
      </c>
    </row>
    <row r="17" spans="1:8" x14ac:dyDescent="0.25">
      <c r="A17" s="6" t="s">
        <v>2</v>
      </c>
      <c r="B17" s="136" t="s">
        <v>11</v>
      </c>
      <c r="C17" s="138"/>
      <c r="D17" s="137"/>
      <c r="E17" s="136" t="s">
        <v>23</v>
      </c>
      <c r="F17" s="137"/>
      <c r="G17" s="6"/>
      <c r="H17" s="7">
        <v>2.9906049697718302</v>
      </c>
    </row>
    <row r="18" spans="1:8" x14ac:dyDescent="0.25">
      <c r="A18" s="6" t="s">
        <v>2</v>
      </c>
      <c r="B18" s="136" t="s">
        <v>11</v>
      </c>
      <c r="C18" s="138"/>
      <c r="D18" s="137"/>
      <c r="E18" s="136" t="s">
        <v>24</v>
      </c>
      <c r="F18" s="137"/>
      <c r="G18" s="6"/>
      <c r="H18" s="7">
        <v>2.5214904647095802</v>
      </c>
    </row>
    <row r="19" spans="1:8" x14ac:dyDescent="0.25">
      <c r="A19" s="6" t="s">
        <v>2</v>
      </c>
      <c r="B19" s="136" t="s">
        <v>11</v>
      </c>
      <c r="C19" s="138"/>
      <c r="D19" s="137"/>
      <c r="E19" s="136" t="s">
        <v>25</v>
      </c>
      <c r="F19" s="137"/>
      <c r="G19" s="6"/>
      <c r="H19" s="7">
        <v>3.1762961280256299</v>
      </c>
    </row>
    <row r="20" spans="1:8" x14ac:dyDescent="0.25">
      <c r="A20" s="6" t="s">
        <v>2</v>
      </c>
      <c r="B20" s="136" t="s">
        <v>11</v>
      </c>
      <c r="C20" s="138"/>
      <c r="D20" s="137"/>
      <c r="E20" s="136" t="s">
        <v>26</v>
      </c>
      <c r="F20" s="137"/>
      <c r="G20" s="6"/>
      <c r="H20" s="7">
        <v>3.44994625597861</v>
      </c>
    </row>
    <row r="21" spans="1:8" x14ac:dyDescent="0.25">
      <c r="A21" s="6" t="s">
        <v>2</v>
      </c>
      <c r="B21" s="136" t="s">
        <v>11</v>
      </c>
      <c r="C21" s="138"/>
      <c r="D21" s="137"/>
      <c r="E21" s="136" t="s">
        <v>27</v>
      </c>
      <c r="F21" s="137"/>
      <c r="G21" s="6"/>
      <c r="H21" s="7">
        <v>2.6974084041079198</v>
      </c>
    </row>
    <row r="22" spans="1:8" x14ac:dyDescent="0.25">
      <c r="A22" s="6" t="s">
        <v>2</v>
      </c>
      <c r="B22" s="136" t="s">
        <v>11</v>
      </c>
      <c r="C22" s="138"/>
      <c r="D22" s="137"/>
      <c r="E22" s="136" t="s">
        <v>28</v>
      </c>
      <c r="F22" s="137"/>
      <c r="G22" s="6"/>
      <c r="H22" s="7">
        <v>2.70718162296339</v>
      </c>
    </row>
    <row r="23" spans="1:8" x14ac:dyDescent="0.25">
      <c r="A23" s="6" t="s">
        <v>2</v>
      </c>
      <c r="B23" s="136" t="s">
        <v>11</v>
      </c>
      <c r="C23" s="138"/>
      <c r="D23" s="137"/>
      <c r="E23" s="136" t="s">
        <v>29</v>
      </c>
      <c r="F23" s="137"/>
      <c r="G23" s="6"/>
      <c r="H23" s="7">
        <v>2.5410369024205099</v>
      </c>
    </row>
    <row r="24" spans="1:8" x14ac:dyDescent="0.25">
      <c r="A24" s="6" t="s">
        <v>2</v>
      </c>
      <c r="B24" s="136" t="s">
        <v>11</v>
      </c>
      <c r="C24" s="138"/>
      <c r="D24" s="137"/>
      <c r="E24" s="136" t="s">
        <v>30</v>
      </c>
      <c r="F24" s="137"/>
      <c r="G24" s="6"/>
      <c r="H24" s="7">
        <v>3.43039981826769</v>
      </c>
    </row>
    <row r="25" spans="1:8" x14ac:dyDescent="0.25">
      <c r="A25" s="6" t="s">
        <v>2</v>
      </c>
      <c r="B25" s="136" t="s">
        <v>11</v>
      </c>
      <c r="C25" s="138"/>
      <c r="D25" s="137"/>
      <c r="E25" s="136" t="s">
        <v>31</v>
      </c>
      <c r="F25" s="137"/>
      <c r="G25" s="6"/>
      <c r="H25" s="7">
        <v>1.0261879798236699</v>
      </c>
    </row>
    <row r="26" spans="1:8" x14ac:dyDescent="0.25">
      <c r="A26" s="6" t="s">
        <v>2</v>
      </c>
      <c r="B26" s="136" t="s">
        <v>11</v>
      </c>
      <c r="C26" s="138"/>
      <c r="D26" s="137"/>
      <c r="E26" s="136" t="s">
        <v>32</v>
      </c>
      <c r="F26" s="137"/>
      <c r="G26" s="6"/>
      <c r="H26" s="7">
        <v>3.4890391314004701</v>
      </c>
    </row>
    <row r="27" spans="1:8" x14ac:dyDescent="0.25">
      <c r="A27" s="6" t="s">
        <v>2</v>
      </c>
      <c r="B27" s="136" t="s">
        <v>11</v>
      </c>
      <c r="C27" s="138"/>
      <c r="D27" s="137"/>
      <c r="E27" s="136" t="s">
        <v>33</v>
      </c>
      <c r="F27" s="137"/>
      <c r="G27" s="6"/>
      <c r="H27" s="7">
        <v>3.43039981826769</v>
      </c>
    </row>
    <row r="28" spans="1:8" x14ac:dyDescent="0.25">
      <c r="A28" s="6" t="s">
        <v>2</v>
      </c>
      <c r="B28" s="136" t="s">
        <v>11</v>
      </c>
      <c r="C28" s="138"/>
      <c r="D28" s="137"/>
      <c r="E28" s="136" t="s">
        <v>34</v>
      </c>
      <c r="F28" s="137"/>
      <c r="G28" s="6"/>
      <c r="H28" s="7">
        <v>3.32289441085759</v>
      </c>
    </row>
    <row r="29" spans="1:8" x14ac:dyDescent="0.25">
      <c r="A29" s="6" t="s">
        <v>2</v>
      </c>
      <c r="B29" s="136" t="s">
        <v>11</v>
      </c>
      <c r="C29" s="138"/>
      <c r="D29" s="137"/>
      <c r="E29" s="136" t="s">
        <v>35</v>
      </c>
      <c r="F29" s="137"/>
      <c r="G29" s="6"/>
      <c r="H29" s="7">
        <v>3.6649570707988102</v>
      </c>
    </row>
    <row r="30" spans="1:8" x14ac:dyDescent="0.25">
      <c r="A30" s="6" t="s">
        <v>2</v>
      </c>
      <c r="B30" s="136" t="s">
        <v>11</v>
      </c>
      <c r="C30" s="138"/>
      <c r="D30" s="137"/>
      <c r="E30" s="136" t="s">
        <v>36</v>
      </c>
      <c r="F30" s="137"/>
      <c r="G30" s="6"/>
      <c r="H30" s="7">
        <v>3.39130694284583</v>
      </c>
    </row>
    <row r="31" spans="1:8" x14ac:dyDescent="0.25">
      <c r="A31" s="6" t="s">
        <v>2</v>
      </c>
      <c r="B31" s="136" t="s">
        <v>11</v>
      </c>
      <c r="C31" s="138"/>
      <c r="D31" s="137"/>
      <c r="E31" s="136" t="s">
        <v>37</v>
      </c>
      <c r="F31" s="137"/>
      <c r="G31" s="6"/>
      <c r="H31" s="7">
        <v>3.2935747542912002</v>
      </c>
    </row>
    <row r="32" spans="1:8" x14ac:dyDescent="0.25">
      <c r="A32" s="6" t="s">
        <v>2</v>
      </c>
      <c r="B32" s="136" t="s">
        <v>11</v>
      </c>
      <c r="C32" s="138"/>
      <c r="D32" s="137"/>
      <c r="E32" s="136" t="s">
        <v>38</v>
      </c>
      <c r="F32" s="137"/>
      <c r="G32" s="6"/>
      <c r="H32" s="7">
        <v>1.7884990505498199</v>
      </c>
    </row>
    <row r="33" spans="1:8" x14ac:dyDescent="0.25">
      <c r="A33" s="6" t="s">
        <v>2</v>
      </c>
      <c r="B33" s="136" t="s">
        <v>11</v>
      </c>
      <c r="C33" s="138"/>
      <c r="D33" s="137"/>
      <c r="E33" s="136" t="s">
        <v>39</v>
      </c>
      <c r="F33" s="137"/>
      <c r="G33" s="6"/>
      <c r="H33" s="7">
        <v>3.3619872862794402</v>
      </c>
    </row>
    <row r="34" spans="1:8" x14ac:dyDescent="0.25">
      <c r="A34" s="6" t="s">
        <v>2</v>
      </c>
      <c r="B34" s="136" t="s">
        <v>11</v>
      </c>
      <c r="C34" s="138"/>
      <c r="D34" s="137"/>
      <c r="E34" s="136" t="s">
        <v>40</v>
      </c>
      <c r="F34" s="137"/>
      <c r="G34" s="6"/>
      <c r="H34" s="7">
        <v>3.2251622223029499</v>
      </c>
    </row>
    <row r="35" spans="1:8" x14ac:dyDescent="0.25">
      <c r="A35" s="6" t="s">
        <v>2</v>
      </c>
      <c r="B35" s="136" t="s">
        <v>11</v>
      </c>
      <c r="C35" s="138"/>
      <c r="D35" s="137"/>
      <c r="E35" s="136" t="s">
        <v>41</v>
      </c>
      <c r="F35" s="137"/>
      <c r="G35" s="6"/>
      <c r="H35" s="7">
        <v>3.7235963839315902</v>
      </c>
    </row>
    <row r="36" spans="1:8" x14ac:dyDescent="0.25">
      <c r="A36" s="6" t="s">
        <v>2</v>
      </c>
      <c r="B36" s="136" t="s">
        <v>11</v>
      </c>
      <c r="C36" s="138"/>
      <c r="D36" s="137"/>
      <c r="E36" s="136" t="s">
        <v>42</v>
      </c>
      <c r="F36" s="137"/>
      <c r="G36" s="6"/>
      <c r="H36" s="7">
        <v>3.0492442829046098</v>
      </c>
    </row>
    <row r="37" spans="1:8" x14ac:dyDescent="0.25">
      <c r="A37" s="6" t="s">
        <v>2</v>
      </c>
      <c r="B37" s="136" t="s">
        <v>11</v>
      </c>
      <c r="C37" s="138"/>
      <c r="D37" s="137"/>
      <c r="E37" s="136" t="s">
        <v>43</v>
      </c>
      <c r="F37" s="137"/>
      <c r="G37" s="6"/>
      <c r="H37" s="7">
        <v>3.70404994622066</v>
      </c>
    </row>
    <row r="38" spans="1:8" x14ac:dyDescent="0.25">
      <c r="A38" s="6" t="s">
        <v>2</v>
      </c>
      <c r="B38" s="136" t="s">
        <v>11</v>
      </c>
      <c r="C38" s="138"/>
      <c r="D38" s="137"/>
      <c r="E38" s="136" t="s">
        <v>44</v>
      </c>
      <c r="F38" s="137"/>
      <c r="G38" s="6"/>
      <c r="H38" s="7">
        <v>3.2935747542912002</v>
      </c>
    </row>
    <row r="39" spans="1:8" x14ac:dyDescent="0.25">
      <c r="A39" s="6" t="s">
        <v>2</v>
      </c>
      <c r="B39" s="136" t="s">
        <v>11</v>
      </c>
      <c r="C39" s="138"/>
      <c r="D39" s="137"/>
      <c r="E39" s="136" t="s">
        <v>45</v>
      </c>
      <c r="F39" s="137"/>
      <c r="G39" s="6"/>
      <c r="H39" s="7">
        <v>2.4726243704322601</v>
      </c>
    </row>
    <row r="40" spans="1:8" x14ac:dyDescent="0.25">
      <c r="A40" s="6" t="s">
        <v>2</v>
      </c>
      <c r="B40" s="136" t="s">
        <v>11</v>
      </c>
      <c r="C40" s="138"/>
      <c r="D40" s="137"/>
      <c r="E40" s="136" t="s">
        <v>46</v>
      </c>
      <c r="F40" s="137"/>
      <c r="G40" s="6"/>
      <c r="H40" s="7">
        <v>4.2611234209820799</v>
      </c>
    </row>
    <row r="41" spans="1:8" x14ac:dyDescent="0.25">
      <c r="A41" s="6" t="s">
        <v>2</v>
      </c>
      <c r="B41" s="136" t="s">
        <v>11</v>
      </c>
      <c r="C41" s="138"/>
      <c r="D41" s="137"/>
      <c r="E41" s="136" t="s">
        <v>47</v>
      </c>
      <c r="F41" s="137"/>
      <c r="G41" s="6"/>
      <c r="H41" s="7">
        <v>4.0265661684509597</v>
      </c>
    </row>
    <row r="42" spans="1:8" x14ac:dyDescent="0.25">
      <c r="A42" s="6" t="s">
        <v>2</v>
      </c>
      <c r="B42" s="136" t="s">
        <v>11</v>
      </c>
      <c r="C42" s="138"/>
      <c r="D42" s="137"/>
      <c r="E42" s="136" t="s">
        <v>48</v>
      </c>
      <c r="F42" s="137"/>
      <c r="G42" s="6"/>
      <c r="H42" s="7">
        <v>3.2056157845920299</v>
      </c>
    </row>
    <row r="43" spans="1:8" x14ac:dyDescent="0.25">
      <c r="A43" s="6" t="s">
        <v>2</v>
      </c>
      <c r="B43" s="136" t="s">
        <v>11</v>
      </c>
      <c r="C43" s="138"/>
      <c r="D43" s="137"/>
      <c r="E43" s="136" t="s">
        <v>49</v>
      </c>
      <c r="F43" s="137"/>
      <c r="G43" s="6"/>
      <c r="H43" s="7">
        <v>4.82797011459897</v>
      </c>
    </row>
    <row r="44" spans="1:8" x14ac:dyDescent="0.25">
      <c r="A44" s="6" t="s">
        <v>2</v>
      </c>
      <c r="B44" s="136" t="s">
        <v>11</v>
      </c>
      <c r="C44" s="138"/>
      <c r="D44" s="137"/>
      <c r="E44" s="136" t="s">
        <v>50</v>
      </c>
      <c r="F44" s="137"/>
      <c r="G44" s="6"/>
      <c r="H44" s="7">
        <v>3.5281320068223199</v>
      </c>
    </row>
    <row r="45" spans="1:8" x14ac:dyDescent="0.25">
      <c r="A45" s="6" t="s">
        <v>2</v>
      </c>
      <c r="B45" s="136" t="s">
        <v>11</v>
      </c>
      <c r="C45" s="138"/>
      <c r="D45" s="137"/>
      <c r="E45" s="136" t="s">
        <v>51</v>
      </c>
      <c r="F45" s="137"/>
      <c r="G45" s="6"/>
      <c r="H45" s="7">
        <v>7.0367175759337099</v>
      </c>
    </row>
    <row r="46" spans="1:8" x14ac:dyDescent="0.25">
      <c r="A46" s="6" t="s">
        <v>2</v>
      </c>
      <c r="B46" s="136" t="s">
        <v>11</v>
      </c>
      <c r="C46" s="138"/>
      <c r="D46" s="137"/>
      <c r="E46" s="136" t="s">
        <v>52</v>
      </c>
      <c r="F46" s="137"/>
      <c r="G46" s="6"/>
      <c r="H46" s="7">
        <v>2.7853673738070999</v>
      </c>
    </row>
    <row r="47" spans="1:8" x14ac:dyDescent="0.25">
      <c r="A47" s="6" t="s">
        <v>2</v>
      </c>
      <c r="B47" s="136" t="s">
        <v>11</v>
      </c>
      <c r="C47" s="138"/>
      <c r="D47" s="137"/>
      <c r="E47" s="136" t="s">
        <v>53</v>
      </c>
      <c r="F47" s="137"/>
      <c r="G47" s="6"/>
      <c r="H47" s="7">
        <v>5.0625273671300901</v>
      </c>
    </row>
    <row r="48" spans="1:8" x14ac:dyDescent="0.25">
      <c r="A48" s="6" t="s">
        <v>2</v>
      </c>
      <c r="B48" s="136" t="s">
        <v>11</v>
      </c>
      <c r="C48" s="138"/>
      <c r="D48" s="137"/>
      <c r="E48" s="136" t="s">
        <v>54</v>
      </c>
      <c r="F48" s="137"/>
      <c r="G48" s="6"/>
      <c r="H48" s="7">
        <v>2.9710585320609</v>
      </c>
    </row>
    <row r="49" spans="1:8" x14ac:dyDescent="0.25">
      <c r="A49" s="6" t="s">
        <v>2</v>
      </c>
      <c r="B49" s="136" t="s">
        <v>11</v>
      </c>
      <c r="C49" s="138"/>
      <c r="D49" s="137"/>
      <c r="E49" s="136" t="s">
        <v>55</v>
      </c>
      <c r="F49" s="137"/>
      <c r="G49" s="6"/>
      <c r="H49" s="7">
        <v>3.4694926936895398</v>
      </c>
    </row>
    <row r="50" spans="1:8" x14ac:dyDescent="0.25">
      <c r="A50" s="6" t="s">
        <v>2</v>
      </c>
      <c r="B50" s="136" t="s">
        <v>11</v>
      </c>
      <c r="C50" s="138"/>
      <c r="D50" s="137"/>
      <c r="E50" s="136" t="s">
        <v>56</v>
      </c>
      <c r="F50" s="137"/>
      <c r="G50" s="6"/>
      <c r="H50" s="7">
        <v>2.9710585320609</v>
      </c>
    </row>
    <row r="51" spans="1:8" x14ac:dyDescent="0.25">
      <c r="A51" s="6" t="s">
        <v>2</v>
      </c>
      <c r="B51" s="136" t="s">
        <v>11</v>
      </c>
      <c r="C51" s="138"/>
      <c r="D51" s="137"/>
      <c r="E51" s="136" t="s">
        <v>57</v>
      </c>
      <c r="F51" s="137"/>
      <c r="G51" s="6"/>
      <c r="H51" s="7">
        <v>1.7103132997061099</v>
      </c>
    </row>
    <row r="52" spans="1:8" x14ac:dyDescent="0.25">
      <c r="A52" s="6" t="s">
        <v>2</v>
      </c>
      <c r="B52" s="136" t="s">
        <v>11</v>
      </c>
      <c r="C52" s="138"/>
      <c r="D52" s="137"/>
      <c r="E52" s="136" t="s">
        <v>58</v>
      </c>
      <c r="F52" s="137"/>
      <c r="G52" s="6"/>
      <c r="H52" s="7">
        <v>3.1958425657365601</v>
      </c>
    </row>
    <row r="53" spans="1:8" x14ac:dyDescent="0.25">
      <c r="A53" s="6" t="s">
        <v>2</v>
      </c>
      <c r="B53" s="136" t="s">
        <v>11</v>
      </c>
      <c r="C53" s="138"/>
      <c r="D53" s="137"/>
      <c r="E53" s="136" t="s">
        <v>59</v>
      </c>
      <c r="F53" s="137"/>
      <c r="G53" s="6"/>
      <c r="H53" s="7">
        <v>3.06879072061554</v>
      </c>
    </row>
    <row r="54" spans="1:8" x14ac:dyDescent="0.25">
      <c r="A54" s="6" t="s">
        <v>2</v>
      </c>
      <c r="B54" s="136" t="s">
        <v>11</v>
      </c>
      <c r="C54" s="138"/>
      <c r="D54" s="137"/>
      <c r="E54" s="136" t="s">
        <v>60</v>
      </c>
      <c r="F54" s="137"/>
      <c r="G54" s="6"/>
      <c r="H54" s="7">
        <v>3.2056157845920299</v>
      </c>
    </row>
    <row r="55" spans="1:8" x14ac:dyDescent="0.25">
      <c r="A55" s="6" t="s">
        <v>2</v>
      </c>
      <c r="B55" s="136" t="s">
        <v>11</v>
      </c>
      <c r="C55" s="138"/>
      <c r="D55" s="137"/>
      <c r="E55" s="136" t="s">
        <v>61</v>
      </c>
      <c r="F55" s="137"/>
      <c r="G55" s="6"/>
      <c r="H55" s="7">
        <v>3.2056157845920299</v>
      </c>
    </row>
    <row r="56" spans="1:8" x14ac:dyDescent="0.25">
      <c r="A56" s="6" t="s">
        <v>2</v>
      </c>
      <c r="B56" s="136" t="s">
        <v>11</v>
      </c>
      <c r="C56" s="138"/>
      <c r="D56" s="137"/>
      <c r="E56" s="136" t="s">
        <v>62</v>
      </c>
      <c r="F56" s="137"/>
      <c r="G56" s="6"/>
      <c r="H56" s="7">
        <v>3.9386071987517899</v>
      </c>
    </row>
    <row r="57" spans="1:8" x14ac:dyDescent="0.25">
      <c r="A57" s="6" t="s">
        <v>2</v>
      </c>
      <c r="B57" s="136" t="s">
        <v>11</v>
      </c>
      <c r="C57" s="138"/>
      <c r="D57" s="137"/>
      <c r="E57" s="136" t="s">
        <v>63</v>
      </c>
      <c r="F57" s="137"/>
      <c r="G57" s="6"/>
      <c r="H57" s="7">
        <v>4.82797011459897</v>
      </c>
    </row>
    <row r="58" spans="1:8" x14ac:dyDescent="0.25">
      <c r="A58" s="6" t="s">
        <v>2</v>
      </c>
      <c r="B58" s="136" t="s">
        <v>11</v>
      </c>
      <c r="C58" s="138"/>
      <c r="D58" s="137"/>
      <c r="E58" s="136" t="s">
        <v>64</v>
      </c>
      <c r="F58" s="137"/>
      <c r="G58" s="6"/>
      <c r="H58" s="7">
        <v>4.9647951785754501</v>
      </c>
    </row>
    <row r="59" spans="1:8" x14ac:dyDescent="0.25">
      <c r="A59" s="6" t="s">
        <v>2</v>
      </c>
      <c r="B59" s="136" t="s">
        <v>11</v>
      </c>
      <c r="C59" s="138"/>
      <c r="D59" s="137"/>
      <c r="E59" s="136" t="s">
        <v>65</v>
      </c>
      <c r="F59" s="137"/>
      <c r="G59" s="6"/>
      <c r="H59" s="7">
        <v>4.4370413603804204</v>
      </c>
    </row>
    <row r="60" spans="1:8" x14ac:dyDescent="0.25">
      <c r="A60" s="6" t="s">
        <v>2</v>
      </c>
      <c r="B60" s="136" t="s">
        <v>11</v>
      </c>
      <c r="C60" s="138"/>
      <c r="D60" s="137"/>
      <c r="E60" s="136" t="s">
        <v>66</v>
      </c>
      <c r="F60" s="137"/>
      <c r="G60" s="6"/>
      <c r="H60" s="7">
        <v>5.2579917442393604</v>
      </c>
    </row>
    <row r="61" spans="1:8" x14ac:dyDescent="0.25">
      <c r="A61" s="6" t="s">
        <v>2</v>
      </c>
      <c r="B61" s="136" t="s">
        <v>11</v>
      </c>
      <c r="C61" s="138"/>
      <c r="D61" s="137"/>
      <c r="E61" s="136" t="s">
        <v>67</v>
      </c>
      <c r="F61" s="137"/>
      <c r="G61" s="6"/>
      <c r="H61" s="7">
        <v>3.1274300337483201</v>
      </c>
    </row>
    <row r="62" spans="1:8" x14ac:dyDescent="0.25">
      <c r="A62" s="6" t="s">
        <v>2</v>
      </c>
      <c r="B62" s="136" t="s">
        <v>11</v>
      </c>
      <c r="C62" s="138"/>
      <c r="D62" s="137"/>
      <c r="E62" s="136" t="s">
        <v>68</v>
      </c>
      <c r="F62" s="137"/>
      <c r="G62" s="6"/>
      <c r="H62" s="7">
        <v>3.01015140748276</v>
      </c>
    </row>
    <row r="63" spans="1:8" x14ac:dyDescent="0.25">
      <c r="A63" s="6" t="s">
        <v>2</v>
      </c>
      <c r="B63" s="136" t="s">
        <v>11</v>
      </c>
      <c r="C63" s="138"/>
      <c r="D63" s="137"/>
      <c r="E63" s="136" t="s">
        <v>69</v>
      </c>
      <c r="F63" s="137"/>
      <c r="G63" s="6"/>
      <c r="H63" s="7">
        <v>5.9518902829772697</v>
      </c>
    </row>
    <row r="64" spans="1:8" x14ac:dyDescent="0.25">
      <c r="A64" s="6" t="s">
        <v>2</v>
      </c>
      <c r="B64" s="136" t="s">
        <v>11</v>
      </c>
      <c r="C64" s="138"/>
      <c r="D64" s="137"/>
      <c r="E64" s="136" t="s">
        <v>70</v>
      </c>
      <c r="F64" s="137"/>
      <c r="G64" s="6"/>
      <c r="H64" s="7">
        <v>2.9026460000726599</v>
      </c>
    </row>
    <row r="65" spans="1:8" x14ac:dyDescent="0.25">
      <c r="A65" s="6" t="s">
        <v>2</v>
      </c>
      <c r="B65" s="136" t="s">
        <v>11</v>
      </c>
      <c r="C65" s="138"/>
      <c r="D65" s="137"/>
      <c r="E65" s="136" t="s">
        <v>71</v>
      </c>
      <c r="F65" s="137"/>
      <c r="G65" s="6"/>
      <c r="H65" s="7">
        <v>2.8928727812171902</v>
      </c>
    </row>
    <row r="66" spans="1:8" x14ac:dyDescent="0.25">
      <c r="A66" s="6" t="s">
        <v>2</v>
      </c>
      <c r="B66" s="136" t="s">
        <v>11</v>
      </c>
      <c r="C66" s="138"/>
      <c r="D66" s="137"/>
      <c r="E66" s="136" t="s">
        <v>72</v>
      </c>
      <c r="F66" s="137"/>
      <c r="G66" s="6"/>
      <c r="H66" s="7">
        <v>3.4206265994122198</v>
      </c>
    </row>
    <row r="67" spans="1:8" x14ac:dyDescent="0.25">
      <c r="A67" s="6" t="s">
        <v>2</v>
      </c>
      <c r="B67" s="136" t="s">
        <v>11</v>
      </c>
      <c r="C67" s="138"/>
      <c r="D67" s="137"/>
      <c r="E67" s="136" t="s">
        <v>73</v>
      </c>
      <c r="F67" s="137"/>
      <c r="G67" s="6"/>
      <c r="H67" s="7">
        <v>2.96128531320544</v>
      </c>
    </row>
    <row r="68" spans="1:8" x14ac:dyDescent="0.25">
      <c r="A68" s="6" t="s">
        <v>2</v>
      </c>
      <c r="B68" s="136" t="s">
        <v>11</v>
      </c>
      <c r="C68" s="138"/>
      <c r="D68" s="137"/>
      <c r="E68" s="136" t="s">
        <v>74</v>
      </c>
      <c r="F68" s="137"/>
      <c r="G68" s="6"/>
      <c r="H68" s="7">
        <v>4.2708966398375496</v>
      </c>
    </row>
    <row r="69" spans="1:8" x14ac:dyDescent="0.25">
      <c r="A69" s="6" t="s">
        <v>2</v>
      </c>
      <c r="B69" s="136" t="s">
        <v>11</v>
      </c>
      <c r="C69" s="138"/>
      <c r="D69" s="137"/>
      <c r="E69" s="136" t="s">
        <v>75</v>
      </c>
      <c r="F69" s="137"/>
      <c r="G69" s="6"/>
      <c r="H69" s="7">
        <v>5.2677649630948196</v>
      </c>
    </row>
    <row r="70" spans="1:8" x14ac:dyDescent="0.25">
      <c r="A70" s="6" t="s">
        <v>2</v>
      </c>
      <c r="B70" s="136" t="s">
        <v>11</v>
      </c>
      <c r="C70" s="138"/>
      <c r="D70" s="137"/>
      <c r="E70" s="136" t="s">
        <v>76</v>
      </c>
      <c r="F70" s="137"/>
      <c r="G70" s="6"/>
      <c r="H70" s="7">
        <v>2.70718162296339</v>
      </c>
    </row>
    <row r="71" spans="1:8" x14ac:dyDescent="0.25">
      <c r="A71" s="6" t="s">
        <v>2</v>
      </c>
      <c r="B71" s="136" t="s">
        <v>11</v>
      </c>
      <c r="C71" s="138"/>
      <c r="D71" s="137"/>
      <c r="E71" s="136" t="s">
        <v>77</v>
      </c>
      <c r="F71" s="137"/>
      <c r="G71" s="6"/>
      <c r="H71" s="7">
        <v>3.75291604049798</v>
      </c>
    </row>
    <row r="72" spans="1:8" x14ac:dyDescent="0.25">
      <c r="A72" s="6" t="s">
        <v>2</v>
      </c>
      <c r="B72" s="136" t="s">
        <v>11</v>
      </c>
      <c r="C72" s="138"/>
      <c r="D72" s="137"/>
      <c r="E72" s="136" t="s">
        <v>78</v>
      </c>
      <c r="F72" s="137"/>
      <c r="G72" s="6"/>
      <c r="H72" s="7">
        <v>6.76306744798074</v>
      </c>
    </row>
    <row r="73" spans="1:8" x14ac:dyDescent="0.25">
      <c r="A73" s="6" t="s">
        <v>2</v>
      </c>
      <c r="B73" s="136" t="s">
        <v>11</v>
      </c>
      <c r="C73" s="138"/>
      <c r="D73" s="137"/>
      <c r="E73" s="136" t="s">
        <v>79</v>
      </c>
      <c r="F73" s="137"/>
      <c r="G73" s="6"/>
      <c r="H73" s="7">
        <v>3.06879072061554</v>
      </c>
    </row>
    <row r="74" spans="1:8" x14ac:dyDescent="0.25">
      <c r="A74" s="6" t="s">
        <v>2</v>
      </c>
      <c r="B74" s="136" t="s">
        <v>11</v>
      </c>
      <c r="C74" s="138"/>
      <c r="D74" s="137"/>
      <c r="E74" s="136" t="s">
        <v>80</v>
      </c>
      <c r="F74" s="137"/>
      <c r="G74" s="6"/>
      <c r="H74" s="7">
        <v>6.76306744798074</v>
      </c>
    </row>
    <row r="75" spans="1:8" x14ac:dyDescent="0.25">
      <c r="A75" s="6" t="s">
        <v>2</v>
      </c>
      <c r="B75" s="136" t="s">
        <v>11</v>
      </c>
      <c r="C75" s="138"/>
      <c r="D75" s="137"/>
      <c r="E75" s="136" t="s">
        <v>81</v>
      </c>
      <c r="F75" s="137"/>
      <c r="G75" s="6"/>
      <c r="H75" s="7">
        <v>2.0035098653700198</v>
      </c>
    </row>
    <row r="76" spans="1:8" x14ac:dyDescent="0.25">
      <c r="A76" s="6" t="s">
        <v>2</v>
      </c>
      <c r="B76" s="136" t="s">
        <v>11</v>
      </c>
      <c r="C76" s="138"/>
      <c r="D76" s="137"/>
      <c r="E76" s="136" t="s">
        <v>82</v>
      </c>
      <c r="F76" s="137"/>
      <c r="G76" s="6"/>
      <c r="H76" s="7">
        <v>2.9710585320609</v>
      </c>
    </row>
    <row r="77" spans="1:8" x14ac:dyDescent="0.25">
      <c r="A77" s="6" t="s">
        <v>2</v>
      </c>
      <c r="B77" s="136" t="s">
        <v>11</v>
      </c>
      <c r="C77" s="138"/>
      <c r="D77" s="137"/>
      <c r="E77" s="136" t="s">
        <v>83</v>
      </c>
      <c r="F77" s="137"/>
      <c r="G77" s="6"/>
      <c r="H77" s="7">
        <v>3.1372032526037801</v>
      </c>
    </row>
    <row r="78" spans="1:8" x14ac:dyDescent="0.25">
      <c r="A78" s="6" t="s">
        <v>2</v>
      </c>
      <c r="B78" s="136" t="s">
        <v>11</v>
      </c>
      <c r="C78" s="138"/>
      <c r="D78" s="137"/>
      <c r="E78" s="136" t="s">
        <v>84</v>
      </c>
      <c r="F78" s="137"/>
      <c r="G78" s="6"/>
      <c r="H78" s="7">
        <v>6.8314799799689796</v>
      </c>
    </row>
    <row r="79" spans="1:8" x14ac:dyDescent="0.25">
      <c r="A79" s="6" t="s">
        <v>2</v>
      </c>
      <c r="B79" s="136" t="s">
        <v>11</v>
      </c>
      <c r="C79" s="138"/>
      <c r="D79" s="137"/>
      <c r="E79" s="136" t="s">
        <v>85</v>
      </c>
      <c r="F79" s="137"/>
      <c r="G79" s="6"/>
      <c r="H79" s="7">
        <v>3.40108016170129</v>
      </c>
    </row>
    <row r="80" spans="1:8" x14ac:dyDescent="0.25">
      <c r="A80" s="6" t="s">
        <v>2</v>
      </c>
      <c r="B80" s="136" t="s">
        <v>11</v>
      </c>
      <c r="C80" s="138"/>
      <c r="D80" s="137"/>
      <c r="E80" s="136" t="s">
        <v>86</v>
      </c>
      <c r="F80" s="137"/>
      <c r="G80" s="6"/>
      <c r="H80" s="7">
        <v>2.9710585320609</v>
      </c>
    </row>
    <row r="81" spans="1:8" x14ac:dyDescent="0.25">
      <c r="A81" s="6" t="s">
        <v>2</v>
      </c>
      <c r="B81" s="136" t="s">
        <v>11</v>
      </c>
      <c r="C81" s="138"/>
      <c r="D81" s="137"/>
      <c r="E81" s="136" t="s">
        <v>87</v>
      </c>
      <c r="F81" s="137"/>
      <c r="G81" s="6"/>
      <c r="H81" s="7">
        <v>3.3522140674239802</v>
      </c>
    </row>
    <row r="82" spans="1:8" x14ac:dyDescent="0.25">
      <c r="A82" s="6" t="s">
        <v>2</v>
      </c>
      <c r="B82" s="136" t="s">
        <v>11</v>
      </c>
      <c r="C82" s="138"/>
      <c r="D82" s="137"/>
      <c r="E82" s="136" t="s">
        <v>88</v>
      </c>
      <c r="F82" s="137"/>
      <c r="G82" s="6"/>
      <c r="H82" s="7">
        <v>3.0394710640491498</v>
      </c>
    </row>
    <row r="83" spans="1:8" x14ac:dyDescent="0.25">
      <c r="A83" s="6" t="s">
        <v>2</v>
      </c>
      <c r="B83" s="136" t="s">
        <v>11</v>
      </c>
      <c r="C83" s="138"/>
      <c r="D83" s="137"/>
      <c r="E83" s="136" t="s">
        <v>89</v>
      </c>
      <c r="F83" s="137"/>
      <c r="G83" s="6"/>
      <c r="H83" s="7">
        <v>3.2935747542912002</v>
      </c>
    </row>
    <row r="84" spans="1:8" x14ac:dyDescent="0.25">
      <c r="A84" s="6" t="s">
        <v>2</v>
      </c>
      <c r="B84" s="136" t="s">
        <v>11</v>
      </c>
      <c r="C84" s="138"/>
      <c r="D84" s="137"/>
      <c r="E84" s="136" t="s">
        <v>90</v>
      </c>
      <c r="F84" s="137"/>
      <c r="G84" s="6"/>
      <c r="H84" s="7">
        <v>2.6778619663969998</v>
      </c>
    </row>
    <row r="85" spans="1:8" x14ac:dyDescent="0.25">
      <c r="A85" s="6" t="s">
        <v>2</v>
      </c>
      <c r="B85" s="136" t="s">
        <v>11</v>
      </c>
      <c r="C85" s="138"/>
      <c r="D85" s="137"/>
      <c r="E85" s="136" t="s">
        <v>91</v>
      </c>
      <c r="F85" s="137"/>
      <c r="G85" s="6"/>
      <c r="H85" s="7">
        <v>2.4726243704322601</v>
      </c>
    </row>
    <row r="86" spans="1:8" x14ac:dyDescent="0.25">
      <c r="A86" s="6" t="s">
        <v>2</v>
      </c>
      <c r="B86" s="136" t="s">
        <v>11</v>
      </c>
      <c r="C86" s="138"/>
      <c r="D86" s="137"/>
      <c r="E86" s="136" t="s">
        <v>92</v>
      </c>
      <c r="F86" s="137"/>
      <c r="G86" s="6"/>
      <c r="H86" s="7">
        <v>2.8440066869398799</v>
      </c>
    </row>
    <row r="87" spans="1:8" x14ac:dyDescent="0.25">
      <c r="A87" s="6" t="s">
        <v>2</v>
      </c>
      <c r="B87" s="136" t="s">
        <v>11</v>
      </c>
      <c r="C87" s="138"/>
      <c r="D87" s="137"/>
      <c r="E87" s="136" t="s">
        <v>93</v>
      </c>
      <c r="F87" s="137"/>
      <c r="G87" s="6"/>
      <c r="H87" s="7">
        <v>3.2935747542912002</v>
      </c>
    </row>
    <row r="88" spans="1:8" x14ac:dyDescent="0.25">
      <c r="A88" s="6" t="s">
        <v>2</v>
      </c>
      <c r="B88" s="136" t="s">
        <v>11</v>
      </c>
      <c r="C88" s="138"/>
      <c r="D88" s="137"/>
      <c r="E88" s="136" t="s">
        <v>94</v>
      </c>
      <c r="F88" s="137"/>
      <c r="G88" s="6"/>
      <c r="H88" s="7">
        <v>527.16742506370099</v>
      </c>
    </row>
    <row r="89" spans="1:8" x14ac:dyDescent="0.25">
      <c r="A89" s="6" t="s">
        <v>2</v>
      </c>
      <c r="B89" s="136" t="s">
        <v>11</v>
      </c>
      <c r="C89" s="138"/>
      <c r="D89" s="137"/>
      <c r="E89" s="136" t="s">
        <v>95</v>
      </c>
      <c r="F89" s="137"/>
      <c r="G89" s="6"/>
      <c r="H89" s="7">
        <v>2.4726243704322601</v>
      </c>
    </row>
    <row r="90" spans="1:8" x14ac:dyDescent="0.25">
      <c r="A90" s="6" t="s">
        <v>2</v>
      </c>
      <c r="B90" s="136" t="s">
        <v>11</v>
      </c>
      <c r="C90" s="138"/>
      <c r="D90" s="137"/>
      <c r="E90" s="136" t="s">
        <v>96</v>
      </c>
      <c r="F90" s="137"/>
      <c r="G90" s="6"/>
      <c r="H90" s="7">
        <v>3.1176568148928498</v>
      </c>
    </row>
    <row r="91" spans="1:8" x14ac:dyDescent="0.25">
      <c r="A91" s="6" t="s">
        <v>2</v>
      </c>
      <c r="B91" s="136" t="s">
        <v>11</v>
      </c>
      <c r="C91" s="138"/>
      <c r="D91" s="137"/>
      <c r="E91" s="136" t="s">
        <v>97</v>
      </c>
      <c r="F91" s="137"/>
      <c r="G91" s="6"/>
      <c r="H91" s="7">
        <v>5.2579917442393604</v>
      </c>
    </row>
    <row r="92" spans="1:8" x14ac:dyDescent="0.25">
      <c r="A92" s="6" t="s">
        <v>2</v>
      </c>
      <c r="B92" s="136" t="s">
        <v>11</v>
      </c>
      <c r="C92" s="138"/>
      <c r="D92" s="137"/>
      <c r="E92" s="136" t="s">
        <v>98</v>
      </c>
      <c r="F92" s="137"/>
      <c r="G92" s="6"/>
      <c r="H92" s="7">
        <v>2.5214904647095802</v>
      </c>
    </row>
    <row r="93" spans="1:8" x14ac:dyDescent="0.25">
      <c r="A93" s="6" t="s">
        <v>2</v>
      </c>
      <c r="B93" s="136" t="s">
        <v>11</v>
      </c>
      <c r="C93" s="138"/>
      <c r="D93" s="137"/>
      <c r="E93" s="136" t="s">
        <v>99</v>
      </c>
      <c r="F93" s="137"/>
      <c r="G93" s="6"/>
      <c r="H93" s="7">
        <v>4.8866094277317504</v>
      </c>
    </row>
    <row r="94" spans="1:8" x14ac:dyDescent="0.25">
      <c r="A94" s="6" t="s">
        <v>2</v>
      </c>
      <c r="B94" s="136" t="s">
        <v>11</v>
      </c>
      <c r="C94" s="138"/>
      <c r="D94" s="137"/>
      <c r="E94" s="136" t="s">
        <v>100</v>
      </c>
      <c r="F94" s="137"/>
      <c r="G94" s="6"/>
      <c r="H94" s="7">
        <v>3.0981103771819298</v>
      </c>
    </row>
    <row r="95" spans="1:8" x14ac:dyDescent="0.25">
      <c r="A95" s="6" t="s">
        <v>2</v>
      </c>
      <c r="B95" s="136" t="s">
        <v>11</v>
      </c>
      <c r="C95" s="138"/>
      <c r="D95" s="137"/>
      <c r="E95" s="136" t="s">
        <v>101</v>
      </c>
      <c r="F95" s="137"/>
      <c r="G95" s="6"/>
      <c r="H95" s="7">
        <v>3.1372032526037801</v>
      </c>
    </row>
    <row r="96" spans="1:8" x14ac:dyDescent="0.25">
      <c r="A96" s="6" t="s">
        <v>2</v>
      </c>
      <c r="B96" s="136" t="s">
        <v>11</v>
      </c>
      <c r="C96" s="138"/>
      <c r="D96" s="137"/>
      <c r="E96" s="136" t="s">
        <v>102</v>
      </c>
      <c r="F96" s="137"/>
      <c r="G96" s="6"/>
      <c r="H96" s="7">
        <v>3.2349354411584201</v>
      </c>
    </row>
    <row r="97" spans="1:8" x14ac:dyDescent="0.25">
      <c r="A97" s="6" t="s">
        <v>2</v>
      </c>
      <c r="B97" s="136" t="s">
        <v>11</v>
      </c>
      <c r="C97" s="138"/>
      <c r="D97" s="137"/>
      <c r="E97" s="136" t="s">
        <v>103</v>
      </c>
      <c r="F97" s="137"/>
      <c r="G97" s="6"/>
      <c r="H97" s="7">
        <v>4.6618253940560903</v>
      </c>
    </row>
    <row r="98" spans="1:8" x14ac:dyDescent="0.25">
      <c r="A98" s="6" t="s">
        <v>2</v>
      </c>
      <c r="B98" s="136" t="s">
        <v>11</v>
      </c>
      <c r="C98" s="138"/>
      <c r="D98" s="137"/>
      <c r="E98" s="136" t="s">
        <v>104</v>
      </c>
      <c r="F98" s="137"/>
      <c r="G98" s="6"/>
      <c r="H98" s="7">
        <v>2.5801297778423602</v>
      </c>
    </row>
    <row r="99" spans="1:8" x14ac:dyDescent="0.25">
      <c r="A99" s="6" t="s">
        <v>2</v>
      </c>
      <c r="B99" s="136" t="s">
        <v>11</v>
      </c>
      <c r="C99" s="138"/>
      <c r="D99" s="137"/>
      <c r="E99" s="136" t="s">
        <v>105</v>
      </c>
      <c r="F99" s="137"/>
      <c r="G99" s="6"/>
      <c r="H99" s="7">
        <v>5.4632293402040899</v>
      </c>
    </row>
    <row r="100" spans="1:8" x14ac:dyDescent="0.25">
      <c r="A100" s="6" t="s">
        <v>2</v>
      </c>
      <c r="B100" s="136" t="s">
        <v>11</v>
      </c>
      <c r="C100" s="138"/>
      <c r="D100" s="137"/>
      <c r="E100" s="136" t="s">
        <v>106</v>
      </c>
      <c r="F100" s="137"/>
      <c r="G100" s="6"/>
      <c r="H100" s="7">
        <v>3.1469764714592401</v>
      </c>
    </row>
    <row r="101" spans="1:8" x14ac:dyDescent="0.25">
      <c r="A101" s="6" t="s">
        <v>2</v>
      </c>
      <c r="B101" s="136" t="s">
        <v>11</v>
      </c>
      <c r="C101" s="138"/>
      <c r="D101" s="137"/>
      <c r="E101" s="136" t="s">
        <v>107</v>
      </c>
      <c r="F101" s="137"/>
      <c r="G101" s="6"/>
      <c r="H101" s="7">
        <v>3.1762961280256299</v>
      </c>
    </row>
    <row r="102" spans="1:8" x14ac:dyDescent="0.25">
      <c r="A102" s="6" t="s">
        <v>2</v>
      </c>
      <c r="B102" s="136" t="s">
        <v>11</v>
      </c>
      <c r="C102" s="138"/>
      <c r="D102" s="137"/>
      <c r="E102" s="136" t="s">
        <v>108</v>
      </c>
      <c r="F102" s="137"/>
      <c r="G102" s="6"/>
      <c r="H102" s="7">
        <v>5.4632293402040899</v>
      </c>
    </row>
    <row r="103" spans="1:8" x14ac:dyDescent="0.25">
      <c r="A103" s="6" t="s">
        <v>2</v>
      </c>
      <c r="B103" s="136" t="s">
        <v>11</v>
      </c>
      <c r="C103" s="138"/>
      <c r="D103" s="137"/>
      <c r="E103" s="136" t="s">
        <v>109</v>
      </c>
      <c r="F103" s="137"/>
      <c r="G103" s="6"/>
      <c r="H103" s="7">
        <v>1.6907668619951799</v>
      </c>
    </row>
    <row r="104" spans="1:8" x14ac:dyDescent="0.25">
      <c r="A104" s="6" t="s">
        <v>2</v>
      </c>
      <c r="B104" s="136" t="s">
        <v>11</v>
      </c>
      <c r="C104" s="138"/>
      <c r="D104" s="137"/>
      <c r="E104" s="136" t="s">
        <v>110</v>
      </c>
      <c r="F104" s="137"/>
      <c r="G104" s="6"/>
      <c r="H104" s="7">
        <v>2.3944386195885601</v>
      </c>
    </row>
    <row r="105" spans="1:8" x14ac:dyDescent="0.25">
      <c r="A105" s="6" t="s">
        <v>2</v>
      </c>
      <c r="B105" s="136" t="s">
        <v>11</v>
      </c>
      <c r="C105" s="138"/>
      <c r="D105" s="137"/>
      <c r="E105" s="136" t="s">
        <v>111</v>
      </c>
      <c r="F105" s="137"/>
      <c r="G105" s="6"/>
      <c r="H105" s="7">
        <v>5.4827757779150197</v>
      </c>
    </row>
    <row r="106" spans="1:8" x14ac:dyDescent="0.25">
      <c r="A106" s="6" t="s">
        <v>2</v>
      </c>
      <c r="B106" s="136" t="s">
        <v>11</v>
      </c>
      <c r="C106" s="138"/>
      <c r="D106" s="137"/>
      <c r="E106" s="136" t="s">
        <v>112</v>
      </c>
      <c r="F106" s="137"/>
      <c r="G106" s="6"/>
      <c r="H106" s="7">
        <v>4.83774333345443</v>
      </c>
    </row>
    <row r="107" spans="1:8" x14ac:dyDescent="0.25">
      <c r="A107" s="6" t="s">
        <v>2</v>
      </c>
      <c r="B107" s="136" t="s">
        <v>11</v>
      </c>
      <c r="C107" s="138"/>
      <c r="D107" s="137"/>
      <c r="E107" s="136" t="s">
        <v>113</v>
      </c>
      <c r="F107" s="137"/>
      <c r="G107" s="6"/>
      <c r="H107" s="7">
        <v>2.3455725253112401</v>
      </c>
    </row>
    <row r="108" spans="1:8" x14ac:dyDescent="0.25">
      <c r="A108" s="6" t="s">
        <v>2</v>
      </c>
      <c r="B108" s="136" t="s">
        <v>11</v>
      </c>
      <c r="C108" s="138"/>
      <c r="D108" s="137"/>
      <c r="E108" s="136" t="s">
        <v>114</v>
      </c>
      <c r="F108" s="137"/>
      <c r="G108" s="6"/>
      <c r="H108" s="7">
        <v>4.8181968957435002</v>
      </c>
    </row>
    <row r="109" spans="1:8" x14ac:dyDescent="0.25">
      <c r="A109" s="6" t="s">
        <v>2</v>
      </c>
      <c r="B109" s="136" t="s">
        <v>11</v>
      </c>
      <c r="C109" s="138"/>
      <c r="D109" s="137"/>
      <c r="E109" s="136" t="s">
        <v>115</v>
      </c>
      <c r="F109" s="137"/>
      <c r="G109" s="6"/>
      <c r="H109" s="7">
        <v>3.4694926936895398</v>
      </c>
    </row>
    <row r="110" spans="1:8" x14ac:dyDescent="0.25">
      <c r="A110" s="6" t="s">
        <v>2</v>
      </c>
      <c r="B110" s="136" t="s">
        <v>11</v>
      </c>
      <c r="C110" s="138"/>
      <c r="D110" s="137"/>
      <c r="E110" s="136" t="s">
        <v>116</v>
      </c>
      <c r="F110" s="137"/>
      <c r="G110" s="6"/>
      <c r="H110" s="7">
        <v>2.0230563030809399</v>
      </c>
    </row>
    <row r="111" spans="1:8" x14ac:dyDescent="0.25">
      <c r="A111" s="6" t="s">
        <v>2</v>
      </c>
      <c r="B111" s="136" t="s">
        <v>11</v>
      </c>
      <c r="C111" s="138"/>
      <c r="D111" s="137"/>
      <c r="E111" s="136" t="s">
        <v>117</v>
      </c>
      <c r="F111" s="137"/>
      <c r="G111" s="6"/>
      <c r="H111" s="7">
        <v>2.6974084041079198</v>
      </c>
    </row>
    <row r="112" spans="1:8" x14ac:dyDescent="0.25">
      <c r="A112" s="6" t="s">
        <v>2</v>
      </c>
      <c r="B112" s="136" t="s">
        <v>11</v>
      </c>
      <c r="C112" s="138"/>
      <c r="D112" s="137"/>
      <c r="E112" s="136" t="s">
        <v>118</v>
      </c>
      <c r="F112" s="137"/>
      <c r="G112" s="6"/>
      <c r="H112" s="7">
        <v>3.34244084856851</v>
      </c>
    </row>
    <row r="113" spans="1:8" x14ac:dyDescent="0.25">
      <c r="A113" s="6" t="s">
        <v>2</v>
      </c>
      <c r="B113" s="136" t="s">
        <v>11</v>
      </c>
      <c r="C113" s="138"/>
      <c r="D113" s="137"/>
      <c r="E113" s="136" t="s">
        <v>119</v>
      </c>
      <c r="F113" s="137"/>
      <c r="G113" s="6"/>
      <c r="H113" s="7">
        <v>0.99686832325727603</v>
      </c>
    </row>
    <row r="114" spans="1:8" x14ac:dyDescent="0.25">
      <c r="A114" s="6" t="s">
        <v>2</v>
      </c>
      <c r="B114" s="136" t="s">
        <v>11</v>
      </c>
      <c r="C114" s="138"/>
      <c r="D114" s="137"/>
      <c r="E114" s="136" t="s">
        <v>120</v>
      </c>
      <c r="F114" s="137"/>
      <c r="G114" s="6"/>
      <c r="H114" s="7">
        <v>4.1340715758610598</v>
      </c>
    </row>
    <row r="115" spans="1:8" x14ac:dyDescent="0.25">
      <c r="A115" s="6" t="s">
        <v>2</v>
      </c>
      <c r="B115" s="136" t="s">
        <v>11</v>
      </c>
      <c r="C115" s="138"/>
      <c r="D115" s="137"/>
      <c r="E115" s="136" t="s">
        <v>121</v>
      </c>
      <c r="F115" s="137"/>
      <c r="G115" s="6"/>
      <c r="H115" s="7">
        <v>3.2056157845920299</v>
      </c>
    </row>
    <row r="116" spans="1:8" x14ac:dyDescent="0.25">
      <c r="A116" s="6" t="s">
        <v>2</v>
      </c>
      <c r="B116" s="136" t="s">
        <v>11</v>
      </c>
      <c r="C116" s="138"/>
      <c r="D116" s="137"/>
      <c r="E116" s="136" t="s">
        <v>122</v>
      </c>
      <c r="F116" s="137"/>
      <c r="G116" s="6"/>
      <c r="H116" s="7">
        <v>7.1051301079219602</v>
      </c>
    </row>
    <row r="117" spans="1:8" x14ac:dyDescent="0.25">
      <c r="A117" s="6" t="s">
        <v>2</v>
      </c>
      <c r="B117" s="136" t="s">
        <v>11</v>
      </c>
      <c r="C117" s="138"/>
      <c r="D117" s="137"/>
      <c r="E117" s="136" t="s">
        <v>123</v>
      </c>
      <c r="F117" s="137"/>
      <c r="G117" s="6"/>
      <c r="H117" s="7">
        <v>4.9843416162863798</v>
      </c>
    </row>
    <row r="118" spans="1:8" x14ac:dyDescent="0.25">
      <c r="A118" s="6" t="s">
        <v>2</v>
      </c>
      <c r="B118" s="136" t="s">
        <v>11</v>
      </c>
      <c r="C118" s="138"/>
      <c r="D118" s="137"/>
      <c r="E118" s="136" t="s">
        <v>124</v>
      </c>
      <c r="F118" s="137"/>
      <c r="G118" s="6"/>
      <c r="H118" s="7">
        <v>4.82797011459897</v>
      </c>
    </row>
    <row r="119" spans="1:8" x14ac:dyDescent="0.25">
      <c r="A119" s="6" t="s">
        <v>2</v>
      </c>
      <c r="B119" s="136" t="s">
        <v>11</v>
      </c>
      <c r="C119" s="138"/>
      <c r="D119" s="137"/>
      <c r="E119" s="136" t="s">
        <v>125</v>
      </c>
      <c r="F119" s="137"/>
      <c r="G119" s="6"/>
      <c r="H119" s="7">
        <v>2.4042118384440201</v>
      </c>
    </row>
    <row r="120" spans="1:8" x14ac:dyDescent="0.25">
      <c r="A120" s="6" t="s">
        <v>2</v>
      </c>
      <c r="B120" s="136" t="s">
        <v>11</v>
      </c>
      <c r="C120" s="138"/>
      <c r="D120" s="137"/>
      <c r="E120" s="136" t="s">
        <v>126</v>
      </c>
      <c r="F120" s="137"/>
      <c r="G120" s="6"/>
      <c r="H120" s="7">
        <v>2.5410369024205099</v>
      </c>
    </row>
    <row r="121" spans="1:8" x14ac:dyDescent="0.25">
      <c r="A121" s="6" t="s">
        <v>2</v>
      </c>
      <c r="B121" s="136" t="s">
        <v>11</v>
      </c>
      <c r="C121" s="138"/>
      <c r="D121" s="137"/>
      <c r="E121" s="136" t="s">
        <v>127</v>
      </c>
      <c r="F121" s="137"/>
      <c r="G121" s="6"/>
      <c r="H121" s="7">
        <v>0.85027004042532395</v>
      </c>
    </row>
    <row r="122" spans="1:8" x14ac:dyDescent="0.25">
      <c r="A122" s="6" t="s">
        <v>2</v>
      </c>
      <c r="B122" s="136" t="s">
        <v>11</v>
      </c>
      <c r="C122" s="138"/>
      <c r="D122" s="137"/>
      <c r="E122" s="136" t="s">
        <v>128</v>
      </c>
      <c r="F122" s="137"/>
      <c r="G122" s="6"/>
      <c r="H122" s="7">
        <v>1.4464363906086</v>
      </c>
    </row>
    <row r="123" spans="1:8" x14ac:dyDescent="0.25">
      <c r="A123" s="6" t="s">
        <v>2</v>
      </c>
      <c r="B123" s="136" t="s">
        <v>11</v>
      </c>
      <c r="C123" s="138"/>
      <c r="D123" s="137"/>
      <c r="E123" s="136" t="s">
        <v>129</v>
      </c>
      <c r="F123" s="137"/>
      <c r="G123" s="6"/>
      <c r="H123" s="7">
        <v>4.9843416162863798</v>
      </c>
    </row>
    <row r="124" spans="1:8" x14ac:dyDescent="0.25">
      <c r="A124" s="6" t="s">
        <v>2</v>
      </c>
      <c r="B124" s="136" t="s">
        <v>11</v>
      </c>
      <c r="C124" s="138"/>
      <c r="D124" s="137"/>
      <c r="E124" s="136" t="s">
        <v>130</v>
      </c>
      <c r="F124" s="137"/>
      <c r="G124" s="6"/>
      <c r="H124" s="7">
        <v>3.34244084856851</v>
      </c>
    </row>
    <row r="125" spans="1:8" x14ac:dyDescent="0.25">
      <c r="A125" s="6" t="s">
        <v>2</v>
      </c>
      <c r="B125" s="136" t="s">
        <v>11</v>
      </c>
      <c r="C125" s="138"/>
      <c r="D125" s="137"/>
      <c r="E125" s="136" t="s">
        <v>131</v>
      </c>
      <c r="F125" s="137"/>
      <c r="G125" s="6"/>
      <c r="H125" s="7">
        <v>4.4370413603804204</v>
      </c>
    </row>
    <row r="126" spans="1:8" x14ac:dyDescent="0.25">
      <c r="A126" s="6" t="s">
        <v>2</v>
      </c>
      <c r="B126" s="136" t="s">
        <v>11</v>
      </c>
      <c r="C126" s="138"/>
      <c r="D126" s="137"/>
      <c r="E126" s="136" t="s">
        <v>132</v>
      </c>
      <c r="F126" s="137"/>
      <c r="G126" s="6"/>
      <c r="H126" s="7">
        <v>1.10437373066737</v>
      </c>
    </row>
    <row r="127" spans="1:8" x14ac:dyDescent="0.25">
      <c r="A127" s="6" t="s">
        <v>2</v>
      </c>
      <c r="B127" s="136" t="s">
        <v>11</v>
      </c>
      <c r="C127" s="138"/>
      <c r="D127" s="137"/>
      <c r="E127" s="136" t="s">
        <v>133</v>
      </c>
      <c r="F127" s="137"/>
      <c r="G127" s="6"/>
      <c r="H127" s="7">
        <v>2.7462744983852398</v>
      </c>
    </row>
    <row r="128" spans="1:8" x14ac:dyDescent="0.25">
      <c r="A128" s="6" t="s">
        <v>2</v>
      </c>
      <c r="B128" s="136" t="s">
        <v>11</v>
      </c>
      <c r="C128" s="138"/>
      <c r="D128" s="137"/>
      <c r="E128" s="136" t="s">
        <v>134</v>
      </c>
      <c r="F128" s="137"/>
      <c r="G128" s="6"/>
      <c r="H128" s="7">
        <v>4.4272681415249604</v>
      </c>
    </row>
    <row r="129" spans="1:8" x14ac:dyDescent="0.25">
      <c r="A129" s="6" t="s">
        <v>2</v>
      </c>
      <c r="B129" s="136" t="s">
        <v>11</v>
      </c>
      <c r="C129" s="138"/>
      <c r="D129" s="137"/>
      <c r="E129" s="136" t="s">
        <v>135</v>
      </c>
      <c r="F129" s="137"/>
      <c r="G129" s="6"/>
      <c r="H129" s="7">
        <v>5.2286720876729698</v>
      </c>
    </row>
    <row r="130" spans="1:8" x14ac:dyDescent="0.25">
      <c r="A130" s="6" t="s">
        <v>2</v>
      </c>
      <c r="B130" s="136" t="s">
        <v>11</v>
      </c>
      <c r="C130" s="138"/>
      <c r="D130" s="137"/>
      <c r="E130" s="136" t="s">
        <v>27</v>
      </c>
      <c r="F130" s="137"/>
      <c r="G130" s="6"/>
      <c r="H130" s="7">
        <v>2.6974084041079198</v>
      </c>
    </row>
    <row r="131" spans="1:8" x14ac:dyDescent="0.25">
      <c r="A131" s="6" t="s">
        <v>2</v>
      </c>
      <c r="B131" s="136" t="s">
        <v>11</v>
      </c>
      <c r="C131" s="138"/>
      <c r="D131" s="137"/>
      <c r="E131" s="136" t="s">
        <v>136</v>
      </c>
      <c r="F131" s="137"/>
      <c r="G131" s="6"/>
      <c r="H131" s="7">
        <v>4.5729480545803201</v>
      </c>
    </row>
    <row r="132" spans="1:8" x14ac:dyDescent="0.25">
      <c r="A132" s="6" t="s">
        <v>2</v>
      </c>
      <c r="B132" s="136" t="s">
        <v>11</v>
      </c>
      <c r="C132" s="138"/>
      <c r="D132" s="137"/>
      <c r="E132" s="136" t="s">
        <v>137</v>
      </c>
      <c r="F132" s="137"/>
      <c r="G132" s="6"/>
      <c r="H132" s="7">
        <v>4.6657056216103401</v>
      </c>
    </row>
    <row r="133" spans="1:8" x14ac:dyDescent="0.25">
      <c r="A133" s="6" t="s">
        <v>2</v>
      </c>
      <c r="B133" s="136" t="s">
        <v>11</v>
      </c>
      <c r="C133" s="138"/>
      <c r="D133" s="137"/>
      <c r="E133" s="136" t="s">
        <v>138</v>
      </c>
      <c r="F133" s="137"/>
      <c r="G133" s="6"/>
      <c r="H133" s="7">
        <v>3.6453723842800501</v>
      </c>
    </row>
    <row r="134" spans="1:8" x14ac:dyDescent="0.25">
      <c r="A134" s="6" t="s">
        <v>2</v>
      </c>
      <c r="B134" s="136" t="s">
        <v>11</v>
      </c>
      <c r="C134" s="138"/>
      <c r="D134" s="137"/>
      <c r="E134" s="136" t="s">
        <v>139</v>
      </c>
      <c r="F134" s="137"/>
      <c r="G134" s="6"/>
      <c r="H134" s="7">
        <v>4.6842571350163498</v>
      </c>
    </row>
    <row r="135" spans="1:8" x14ac:dyDescent="0.25">
      <c r="A135" s="6" t="s">
        <v>2</v>
      </c>
      <c r="B135" s="136" t="s">
        <v>11</v>
      </c>
      <c r="C135" s="138"/>
      <c r="D135" s="137"/>
      <c r="E135" s="136" t="s">
        <v>140</v>
      </c>
      <c r="F135" s="137"/>
      <c r="G135" s="6"/>
      <c r="H135" s="7">
        <v>5.4448691846625703</v>
      </c>
    </row>
    <row r="136" spans="1:8" x14ac:dyDescent="0.25">
      <c r="A136" s="6" t="s">
        <v>2</v>
      </c>
      <c r="B136" s="136" t="s">
        <v>11</v>
      </c>
      <c r="C136" s="138"/>
      <c r="D136" s="137"/>
      <c r="E136" s="136" t="s">
        <v>141</v>
      </c>
      <c r="F136" s="137"/>
      <c r="G136" s="6"/>
      <c r="H136" s="7">
        <v>6.6599933127559199</v>
      </c>
    </row>
    <row r="137" spans="1:8" x14ac:dyDescent="0.25">
      <c r="A137" s="6" t="s">
        <v>2</v>
      </c>
      <c r="B137" s="136" t="s">
        <v>11</v>
      </c>
      <c r="C137" s="138"/>
      <c r="D137" s="137"/>
      <c r="E137" s="136" t="s">
        <v>142</v>
      </c>
      <c r="F137" s="137"/>
      <c r="G137" s="6"/>
      <c r="H137" s="7">
        <v>2.2169058520176401</v>
      </c>
    </row>
    <row r="138" spans="1:8" x14ac:dyDescent="0.25">
      <c r="A138" s="6" t="s">
        <v>2</v>
      </c>
      <c r="B138" s="136" t="s">
        <v>11</v>
      </c>
      <c r="C138" s="138"/>
      <c r="D138" s="137"/>
      <c r="E138" s="136" t="s">
        <v>143</v>
      </c>
      <c r="F138" s="137"/>
      <c r="G138" s="6"/>
      <c r="H138" s="7">
        <v>3.10858009301786</v>
      </c>
    </row>
    <row r="139" spans="1:8" x14ac:dyDescent="0.25">
      <c r="A139" s="6" t="s">
        <v>2</v>
      </c>
      <c r="B139" s="136" t="s">
        <v>11</v>
      </c>
      <c r="C139" s="138"/>
      <c r="D139" s="137"/>
      <c r="E139" s="136" t="s">
        <v>144</v>
      </c>
      <c r="F139" s="137"/>
      <c r="G139" s="6"/>
      <c r="H139" s="7">
        <v>2.9439512407396502</v>
      </c>
    </row>
    <row r="140" spans="1:8" x14ac:dyDescent="0.25">
      <c r="A140" s="6" t="s">
        <v>2</v>
      </c>
      <c r="B140" s="136" t="s">
        <v>11</v>
      </c>
      <c r="C140" s="138"/>
      <c r="D140" s="137"/>
      <c r="E140" s="136" t="s">
        <v>145</v>
      </c>
      <c r="F140" s="137"/>
      <c r="G140" s="6"/>
      <c r="H140" s="7">
        <v>6.7013626927363203</v>
      </c>
    </row>
    <row r="141" spans="1:8" x14ac:dyDescent="0.25">
      <c r="A141" s="6" t="s">
        <v>2</v>
      </c>
      <c r="B141" s="136" t="s">
        <v>11</v>
      </c>
      <c r="C141" s="138"/>
      <c r="D141" s="137"/>
      <c r="E141" s="136" t="s">
        <v>146</v>
      </c>
      <c r="F141" s="137"/>
      <c r="G141" s="6"/>
      <c r="H141" s="7">
        <v>3.67993905092457</v>
      </c>
    </row>
    <row r="142" spans="1:8" x14ac:dyDescent="0.25">
      <c r="A142" s="6" t="s">
        <v>2</v>
      </c>
      <c r="B142" s="136" t="s">
        <v>11</v>
      </c>
      <c r="C142" s="138"/>
      <c r="D142" s="137"/>
      <c r="E142" s="136" t="s">
        <v>145</v>
      </c>
      <c r="F142" s="137"/>
      <c r="G142" s="6"/>
      <c r="H142" s="7">
        <v>6.7013626927363203</v>
      </c>
    </row>
    <row r="143" spans="1:8" x14ac:dyDescent="0.25">
      <c r="A143" s="6" t="s">
        <v>2</v>
      </c>
      <c r="B143" s="136" t="s">
        <v>11</v>
      </c>
      <c r="C143" s="138"/>
      <c r="D143" s="137"/>
      <c r="E143" s="136" t="s">
        <v>146</v>
      </c>
      <c r="F143" s="137"/>
      <c r="G143" s="6"/>
      <c r="H143" s="7">
        <v>3.67993905092457</v>
      </c>
    </row>
    <row r="144" spans="1:8" x14ac:dyDescent="0.25">
      <c r="A144" s="6" t="s">
        <v>2</v>
      </c>
      <c r="B144" s="136" t="s">
        <v>11</v>
      </c>
      <c r="C144" s="138"/>
      <c r="D144" s="137"/>
      <c r="E144" s="136" t="s">
        <v>147</v>
      </c>
      <c r="F144" s="137"/>
      <c r="G144" s="6"/>
      <c r="H144" s="7">
        <v>5.2197030222324798</v>
      </c>
    </row>
    <row r="145" spans="1:8" x14ac:dyDescent="0.25">
      <c r="A145" s="6" t="s">
        <v>2</v>
      </c>
      <c r="B145" s="136" t="s">
        <v>11</v>
      </c>
      <c r="C145" s="138"/>
      <c r="D145" s="137"/>
      <c r="E145" s="136" t="s">
        <v>148</v>
      </c>
      <c r="F145" s="137"/>
      <c r="G145" s="6"/>
      <c r="H145" s="7">
        <v>5.67485337853104</v>
      </c>
    </row>
    <row r="146" spans="1:8" x14ac:dyDescent="0.25">
      <c r="A146" s="6" t="s">
        <v>2</v>
      </c>
      <c r="B146" s="136" t="s">
        <v>11</v>
      </c>
      <c r="C146" s="138"/>
      <c r="D146" s="137"/>
      <c r="E146" s="136" t="s">
        <v>149</v>
      </c>
      <c r="F146" s="137"/>
      <c r="G146" s="6"/>
      <c r="H146" s="7">
        <v>5.7039055289330802</v>
      </c>
    </row>
    <row r="147" spans="1:8" x14ac:dyDescent="0.25">
      <c r="A147" s="6" t="s">
        <v>2</v>
      </c>
      <c r="B147" s="136" t="s">
        <v>11</v>
      </c>
      <c r="C147" s="138"/>
      <c r="D147" s="137"/>
      <c r="E147" s="136" t="s">
        <v>150</v>
      </c>
      <c r="F147" s="137"/>
      <c r="G147" s="6"/>
      <c r="H147" s="7">
        <v>2.0045983777404901</v>
      </c>
    </row>
    <row r="148" spans="1:8" x14ac:dyDescent="0.25">
      <c r="A148" s="6" t="s">
        <v>2</v>
      </c>
      <c r="B148" s="136" t="s">
        <v>11</v>
      </c>
      <c r="C148" s="138"/>
      <c r="D148" s="137"/>
      <c r="E148" s="136" t="s">
        <v>151</v>
      </c>
      <c r="F148" s="137"/>
      <c r="G148" s="6"/>
      <c r="H148" s="7">
        <v>6.21716018603572</v>
      </c>
    </row>
    <row r="149" spans="1:8" x14ac:dyDescent="0.25">
      <c r="A149" s="6" t="s">
        <v>2</v>
      </c>
      <c r="B149" s="136" t="s">
        <v>11</v>
      </c>
      <c r="C149" s="138"/>
      <c r="D149" s="137"/>
      <c r="E149" s="136" t="s">
        <v>152</v>
      </c>
      <c r="F149" s="137"/>
      <c r="G149" s="6"/>
      <c r="H149" s="7">
        <v>6.2946325871078104</v>
      </c>
    </row>
    <row r="150" spans="1:8" x14ac:dyDescent="0.25">
      <c r="A150" s="6" t="s">
        <v>2</v>
      </c>
      <c r="B150" s="136" t="s">
        <v>11</v>
      </c>
      <c r="C150" s="138"/>
      <c r="D150" s="137"/>
      <c r="E150" s="136" t="s">
        <v>153</v>
      </c>
      <c r="F150" s="137"/>
      <c r="G150" s="6"/>
      <c r="H150" s="7">
        <v>1.99</v>
      </c>
    </row>
    <row r="151" spans="1:8" x14ac:dyDescent="0.25">
      <c r="A151" s="6" t="s">
        <v>2</v>
      </c>
      <c r="B151" s="136" t="s">
        <v>11</v>
      </c>
      <c r="C151" s="138"/>
      <c r="D151" s="137"/>
      <c r="E151" s="136" t="s">
        <v>154</v>
      </c>
      <c r="F151" s="137"/>
      <c r="G151" s="6"/>
      <c r="H151" s="7">
        <v>2.0699999999999998</v>
      </c>
    </row>
    <row r="152" spans="1:8" x14ac:dyDescent="0.25">
      <c r="A152" s="6" t="s">
        <v>2</v>
      </c>
      <c r="B152" s="136" t="s">
        <v>11</v>
      </c>
      <c r="C152" s="138"/>
      <c r="D152" s="137"/>
      <c r="E152" s="136" t="s">
        <v>155</v>
      </c>
      <c r="F152" s="137"/>
      <c r="G152" s="6"/>
      <c r="H152" s="7">
        <v>2.63</v>
      </c>
    </row>
    <row r="153" spans="1:8" x14ac:dyDescent="0.25">
      <c r="A153" s="6" t="s">
        <v>2</v>
      </c>
      <c r="B153" s="136" t="s">
        <v>11</v>
      </c>
      <c r="C153" s="138"/>
      <c r="D153" s="137"/>
      <c r="E153" s="136" t="s">
        <v>156</v>
      </c>
      <c r="F153" s="137"/>
      <c r="G153" s="6"/>
      <c r="H153" s="7">
        <v>3.08</v>
      </c>
    </row>
    <row r="154" spans="1:8" x14ac:dyDescent="0.25">
      <c r="A154" s="6" t="s">
        <v>2</v>
      </c>
      <c r="B154" s="136" t="s">
        <v>11</v>
      </c>
      <c r="C154" s="138"/>
      <c r="D154" s="137"/>
      <c r="E154" s="136" t="s">
        <v>157</v>
      </c>
      <c r="F154" s="137"/>
      <c r="G154" s="6"/>
      <c r="H154" s="7">
        <v>5.17</v>
      </c>
    </row>
    <row r="155" spans="1:8" x14ac:dyDescent="0.25">
      <c r="A155" s="6" t="s">
        <v>2</v>
      </c>
      <c r="B155" s="136" t="s">
        <v>11</v>
      </c>
      <c r="C155" s="138"/>
      <c r="D155" s="137"/>
      <c r="E155" s="136" t="s">
        <v>158</v>
      </c>
      <c r="F155" s="137"/>
      <c r="G155" s="6"/>
      <c r="H155" s="7">
        <v>4.3099999999999996</v>
      </c>
    </row>
    <row r="156" spans="1:8" x14ac:dyDescent="0.25">
      <c r="A156" s="6" t="s">
        <v>2</v>
      </c>
      <c r="B156" s="136" t="s">
        <v>11</v>
      </c>
      <c r="C156" s="138"/>
      <c r="D156" s="137"/>
      <c r="E156" s="136" t="s">
        <v>159</v>
      </c>
      <c r="F156" s="137"/>
      <c r="G156" s="6"/>
      <c r="H156" s="7">
        <v>5.57</v>
      </c>
    </row>
    <row r="157" spans="1:8" x14ac:dyDescent="0.25">
      <c r="A157" s="6" t="s">
        <v>2</v>
      </c>
      <c r="B157" s="136" t="s">
        <v>11</v>
      </c>
      <c r="C157" s="138"/>
      <c r="D157" s="137"/>
      <c r="E157" s="136" t="s">
        <v>34</v>
      </c>
      <c r="F157" s="137"/>
      <c r="G157" s="6"/>
      <c r="H157" s="7">
        <v>3.4</v>
      </c>
    </row>
    <row r="158" spans="1:8" x14ac:dyDescent="0.25">
      <c r="A158" s="6" t="s">
        <v>2</v>
      </c>
      <c r="B158" s="136" t="s">
        <v>11</v>
      </c>
      <c r="C158" s="138"/>
      <c r="D158" s="137"/>
      <c r="E158" s="136" t="s">
        <v>160</v>
      </c>
      <c r="F158" s="137"/>
      <c r="G158" s="6"/>
      <c r="H158" s="7">
        <v>5.76</v>
      </c>
    </row>
  </sheetData>
  <mergeCells count="313">
    <mergeCell ref="F4:G4"/>
    <mergeCell ref="F5:G5"/>
    <mergeCell ref="F6:G6"/>
    <mergeCell ref="B10:D10"/>
    <mergeCell ref="E10:F10"/>
    <mergeCell ref="A1:H1"/>
    <mergeCell ref="F3:G3"/>
    <mergeCell ref="A7:B7"/>
    <mergeCell ref="A6:B6"/>
    <mergeCell ref="A5:B5"/>
    <mergeCell ref="A4:B4"/>
    <mergeCell ref="A3:B3"/>
    <mergeCell ref="D3:E3"/>
    <mergeCell ref="D4:E4"/>
    <mergeCell ref="D5:E5"/>
    <mergeCell ref="D6:E6"/>
    <mergeCell ref="D7:E7"/>
    <mergeCell ref="B12:D12"/>
    <mergeCell ref="E12:F12"/>
    <mergeCell ref="B11:D11"/>
    <mergeCell ref="E11:F11"/>
    <mergeCell ref="B14:D14"/>
    <mergeCell ref="E14:F14"/>
    <mergeCell ref="B13:D13"/>
    <mergeCell ref="E13:F13"/>
    <mergeCell ref="B16:D16"/>
    <mergeCell ref="E16:F16"/>
    <mergeCell ref="B15:D15"/>
    <mergeCell ref="E15:F15"/>
    <mergeCell ref="E18:F18"/>
    <mergeCell ref="B18:D18"/>
    <mergeCell ref="E17:F17"/>
    <mergeCell ref="B17:D17"/>
    <mergeCell ref="E20:F20"/>
    <mergeCell ref="B20:D20"/>
    <mergeCell ref="E19:F19"/>
    <mergeCell ref="B19:D19"/>
    <mergeCell ref="E22:F22"/>
    <mergeCell ref="B22:D22"/>
    <mergeCell ref="E21:F21"/>
    <mergeCell ref="B21:D21"/>
    <mergeCell ref="E24:F24"/>
    <mergeCell ref="B24:D24"/>
    <mergeCell ref="E23:F23"/>
    <mergeCell ref="B23:D23"/>
    <mergeCell ref="E26:F26"/>
    <mergeCell ref="B26:D26"/>
    <mergeCell ref="E25:F25"/>
    <mergeCell ref="B25:D25"/>
    <mergeCell ref="E28:F28"/>
    <mergeCell ref="B28:D28"/>
    <mergeCell ref="E27:F27"/>
    <mergeCell ref="B27:D27"/>
    <mergeCell ref="E30:F30"/>
    <mergeCell ref="B30:D30"/>
    <mergeCell ref="E29:F29"/>
    <mergeCell ref="B29:D29"/>
    <mergeCell ref="E32:F32"/>
    <mergeCell ref="B32:D32"/>
    <mergeCell ref="E31:F31"/>
    <mergeCell ref="B31:D31"/>
    <mergeCell ref="E34:F34"/>
    <mergeCell ref="B34:D34"/>
    <mergeCell ref="E33:F33"/>
    <mergeCell ref="B33:D33"/>
    <mergeCell ref="E36:F36"/>
    <mergeCell ref="B36:D36"/>
    <mergeCell ref="E35:F35"/>
    <mergeCell ref="B35:D35"/>
    <mergeCell ref="E38:F38"/>
    <mergeCell ref="B38:D38"/>
    <mergeCell ref="E37:F37"/>
    <mergeCell ref="B37:D37"/>
    <mergeCell ref="E40:F40"/>
    <mergeCell ref="B40:D40"/>
    <mergeCell ref="E39:F39"/>
    <mergeCell ref="B39:D39"/>
    <mergeCell ref="E42:F42"/>
    <mergeCell ref="B42:D42"/>
    <mergeCell ref="E41:F41"/>
    <mergeCell ref="B41:D41"/>
    <mergeCell ref="E44:F44"/>
    <mergeCell ref="B44:D44"/>
    <mergeCell ref="E43:F43"/>
    <mergeCell ref="B43:D43"/>
    <mergeCell ref="E46:F46"/>
    <mergeCell ref="B46:D46"/>
    <mergeCell ref="E45:F45"/>
    <mergeCell ref="B45:D45"/>
    <mergeCell ref="E48:F48"/>
    <mergeCell ref="B48:D48"/>
    <mergeCell ref="E47:F47"/>
    <mergeCell ref="B47:D47"/>
    <mergeCell ref="E50:F50"/>
    <mergeCell ref="B50:D50"/>
    <mergeCell ref="E49:F49"/>
    <mergeCell ref="B49:D49"/>
    <mergeCell ref="E52:F52"/>
    <mergeCell ref="B52:D52"/>
    <mergeCell ref="E51:F51"/>
    <mergeCell ref="B51:D51"/>
    <mergeCell ref="E54:F54"/>
    <mergeCell ref="B54:D54"/>
    <mergeCell ref="E53:F53"/>
    <mergeCell ref="B53:D53"/>
    <mergeCell ref="E56:F56"/>
    <mergeCell ref="B56:D56"/>
    <mergeCell ref="E55:F55"/>
    <mergeCell ref="B55:D55"/>
    <mergeCell ref="E58:F58"/>
    <mergeCell ref="B58:D58"/>
    <mergeCell ref="E57:F57"/>
    <mergeCell ref="B57:D57"/>
    <mergeCell ref="E60:F60"/>
    <mergeCell ref="B60:D60"/>
    <mergeCell ref="E59:F59"/>
    <mergeCell ref="B59:D59"/>
    <mergeCell ref="E62:F62"/>
    <mergeCell ref="B62:D62"/>
    <mergeCell ref="E61:F61"/>
    <mergeCell ref="B61:D61"/>
    <mergeCell ref="E64:F64"/>
    <mergeCell ref="B64:D64"/>
    <mergeCell ref="E63:F63"/>
    <mergeCell ref="B63:D63"/>
    <mergeCell ref="E66:F66"/>
    <mergeCell ref="B66:D66"/>
    <mergeCell ref="E65:F65"/>
    <mergeCell ref="B65:D65"/>
    <mergeCell ref="E68:F68"/>
    <mergeCell ref="B68:D68"/>
    <mergeCell ref="E67:F67"/>
    <mergeCell ref="B67:D67"/>
    <mergeCell ref="E70:F70"/>
    <mergeCell ref="B70:D70"/>
    <mergeCell ref="E69:F69"/>
    <mergeCell ref="B69:D69"/>
    <mergeCell ref="E72:F72"/>
    <mergeCell ref="B72:D72"/>
    <mergeCell ref="E71:F71"/>
    <mergeCell ref="B71:D71"/>
    <mergeCell ref="E74:F74"/>
    <mergeCell ref="B74:D74"/>
    <mergeCell ref="E73:F73"/>
    <mergeCell ref="B73:D73"/>
    <mergeCell ref="E76:F76"/>
    <mergeCell ref="B76:D76"/>
    <mergeCell ref="E75:F75"/>
    <mergeCell ref="B75:D75"/>
    <mergeCell ref="E78:F78"/>
    <mergeCell ref="B78:D78"/>
    <mergeCell ref="E77:F77"/>
    <mergeCell ref="B77:D77"/>
    <mergeCell ref="E80:F80"/>
    <mergeCell ref="B80:D80"/>
    <mergeCell ref="E79:F79"/>
    <mergeCell ref="B79:D79"/>
    <mergeCell ref="E82:F82"/>
    <mergeCell ref="B82:D82"/>
    <mergeCell ref="E81:F81"/>
    <mergeCell ref="B81:D81"/>
    <mergeCell ref="E84:F84"/>
    <mergeCell ref="B84:D84"/>
    <mergeCell ref="E83:F83"/>
    <mergeCell ref="B83:D83"/>
    <mergeCell ref="E86:F86"/>
    <mergeCell ref="B86:D86"/>
    <mergeCell ref="E85:F85"/>
    <mergeCell ref="B85:D85"/>
    <mergeCell ref="E88:F88"/>
    <mergeCell ref="B88:D88"/>
    <mergeCell ref="E87:F87"/>
    <mergeCell ref="B87:D87"/>
    <mergeCell ref="E90:F90"/>
    <mergeCell ref="B90:D90"/>
    <mergeCell ref="E89:F89"/>
    <mergeCell ref="B89:D89"/>
    <mergeCell ref="E92:F92"/>
    <mergeCell ref="B92:D92"/>
    <mergeCell ref="E91:F91"/>
    <mergeCell ref="B91:D91"/>
    <mergeCell ref="E94:F94"/>
    <mergeCell ref="B94:D94"/>
    <mergeCell ref="E93:F93"/>
    <mergeCell ref="B93:D93"/>
    <mergeCell ref="E96:F96"/>
    <mergeCell ref="B96:D96"/>
    <mergeCell ref="E95:F95"/>
    <mergeCell ref="B95:D95"/>
    <mergeCell ref="E98:F98"/>
    <mergeCell ref="B98:D98"/>
    <mergeCell ref="E97:F97"/>
    <mergeCell ref="B97:D97"/>
    <mergeCell ref="E100:F100"/>
    <mergeCell ref="B100:D100"/>
    <mergeCell ref="E99:F99"/>
    <mergeCell ref="B99:D99"/>
    <mergeCell ref="E102:F102"/>
    <mergeCell ref="B102:D102"/>
    <mergeCell ref="E101:F101"/>
    <mergeCell ref="B101:D101"/>
    <mergeCell ref="E104:F104"/>
    <mergeCell ref="B104:D104"/>
    <mergeCell ref="E103:F103"/>
    <mergeCell ref="B103:D103"/>
    <mergeCell ref="E106:F106"/>
    <mergeCell ref="B106:D106"/>
    <mergeCell ref="E105:F105"/>
    <mergeCell ref="B105:D105"/>
    <mergeCell ref="E108:F108"/>
    <mergeCell ref="B108:D108"/>
    <mergeCell ref="E107:F107"/>
    <mergeCell ref="B107:D107"/>
    <mergeCell ref="E110:F110"/>
    <mergeCell ref="B110:D110"/>
    <mergeCell ref="E109:F109"/>
    <mergeCell ref="B109:D109"/>
    <mergeCell ref="E112:F112"/>
    <mergeCell ref="B112:D112"/>
    <mergeCell ref="E111:F111"/>
    <mergeCell ref="B111:D111"/>
    <mergeCell ref="E114:F114"/>
    <mergeCell ref="B114:D114"/>
    <mergeCell ref="E113:F113"/>
    <mergeCell ref="B113:D113"/>
    <mergeCell ref="E116:F116"/>
    <mergeCell ref="B116:D116"/>
    <mergeCell ref="E115:F115"/>
    <mergeCell ref="B115:D115"/>
    <mergeCell ref="E118:F118"/>
    <mergeCell ref="B118:D118"/>
    <mergeCell ref="E117:F117"/>
    <mergeCell ref="B117:D117"/>
    <mergeCell ref="E120:F120"/>
    <mergeCell ref="B120:D120"/>
    <mergeCell ref="E119:F119"/>
    <mergeCell ref="B119:D119"/>
    <mergeCell ref="E122:F122"/>
    <mergeCell ref="B122:D122"/>
    <mergeCell ref="E121:F121"/>
    <mergeCell ref="B121:D121"/>
    <mergeCell ref="E124:F124"/>
    <mergeCell ref="B124:D124"/>
    <mergeCell ref="E123:F123"/>
    <mergeCell ref="B123:D123"/>
    <mergeCell ref="E126:F126"/>
    <mergeCell ref="B126:D126"/>
    <mergeCell ref="E125:F125"/>
    <mergeCell ref="B125:D125"/>
    <mergeCell ref="E128:F128"/>
    <mergeCell ref="B128:D128"/>
    <mergeCell ref="E127:F127"/>
    <mergeCell ref="B127:D127"/>
    <mergeCell ref="E130:F130"/>
    <mergeCell ref="B130:D130"/>
    <mergeCell ref="E129:F129"/>
    <mergeCell ref="B129:D129"/>
    <mergeCell ref="E132:F132"/>
    <mergeCell ref="B132:D132"/>
    <mergeCell ref="E131:F131"/>
    <mergeCell ref="B131:D131"/>
    <mergeCell ref="E134:F134"/>
    <mergeCell ref="B134:D134"/>
    <mergeCell ref="E133:F133"/>
    <mergeCell ref="B133:D133"/>
    <mergeCell ref="E136:F136"/>
    <mergeCell ref="B136:D136"/>
    <mergeCell ref="E135:F135"/>
    <mergeCell ref="B135:D135"/>
    <mergeCell ref="E138:F138"/>
    <mergeCell ref="B138:D138"/>
    <mergeCell ref="E137:F137"/>
    <mergeCell ref="B137:D137"/>
    <mergeCell ref="E140:F140"/>
    <mergeCell ref="B140:D140"/>
    <mergeCell ref="E139:F139"/>
    <mergeCell ref="B139:D139"/>
    <mergeCell ref="E142:F142"/>
    <mergeCell ref="B142:D142"/>
    <mergeCell ref="E141:F141"/>
    <mergeCell ref="B141:D141"/>
    <mergeCell ref="E144:F144"/>
    <mergeCell ref="B144:D144"/>
    <mergeCell ref="E143:F143"/>
    <mergeCell ref="B143:D143"/>
    <mergeCell ref="E146:F146"/>
    <mergeCell ref="B146:D146"/>
    <mergeCell ref="E145:F145"/>
    <mergeCell ref="B145:D145"/>
    <mergeCell ref="E148:F148"/>
    <mergeCell ref="B148:D148"/>
    <mergeCell ref="E147:F147"/>
    <mergeCell ref="B147:D147"/>
    <mergeCell ref="E149:F149"/>
    <mergeCell ref="B149:D149"/>
    <mergeCell ref="E152:F152"/>
    <mergeCell ref="B152:D152"/>
    <mergeCell ref="E151:F151"/>
    <mergeCell ref="B151:D151"/>
    <mergeCell ref="E154:F154"/>
    <mergeCell ref="B154:D154"/>
    <mergeCell ref="E153:F153"/>
    <mergeCell ref="B153:D153"/>
    <mergeCell ref="E156:F156"/>
    <mergeCell ref="B156:D156"/>
    <mergeCell ref="E155:F155"/>
    <mergeCell ref="B155:D155"/>
    <mergeCell ref="E158:F158"/>
    <mergeCell ref="B158:D158"/>
    <mergeCell ref="E157:F157"/>
    <mergeCell ref="B157:D157"/>
    <mergeCell ref="E150:F150"/>
    <mergeCell ref="B150:D150"/>
  </mergeCells>
  <pageMargins left="1" right="1" top="1" bottom="1" header="0" footer="0"/>
  <pageSetup paperSize="9" orientation="landscape" r:id="rId1"/>
  <headerFooter>
    <oddHeader>&amp;R&amp;"Calibri"&amp;10&amp;K000000Clasificación YPF: No Confidencial&amp;1#</oddHeader>
    <oddFooter>&amp;R&amp;1#&amp;"Calibri"&amp;10&amp;K000000Clasificación YPF: No Confidencial</oddFooter>
  </headerFooter>
  <rowBreaks count="1" manualBreakCount="1">
    <brk id="158" max="65535" man="1"/>
  </rowBreaks>
  <ignoredErrors>
    <ignoredError sqref="A17:D15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3"/>
  <sheetViews>
    <sheetView showGridLines="0" tabSelected="1" topLeftCell="I1" zoomScaleNormal="100" workbookViewId="0">
      <pane ySplit="1" topLeftCell="A5" activePane="bottomLeft" state="frozenSplit"/>
      <selection pane="bottomLeft" activeCell="P14" sqref="P14:R15"/>
    </sheetView>
  </sheetViews>
  <sheetFormatPr baseColWidth="10" defaultColWidth="9.140625" defaultRowHeight="15" customHeight="1" x14ac:dyDescent="0.25"/>
  <cols>
    <col min="1" max="1" width="19" customWidth="1"/>
    <col min="2" max="2" width="7.5703125" customWidth="1"/>
    <col min="3" max="3" width="2" customWidth="1"/>
    <col min="4" max="4" width="26.42578125" customWidth="1"/>
    <col min="5" max="5" width="24" customWidth="1"/>
    <col min="6" max="6" width="16.28515625" customWidth="1"/>
    <col min="7" max="7" width="32.5703125" bestFit="1" customWidth="1"/>
    <col min="8" max="8" width="19.28515625" customWidth="1"/>
    <col min="9" max="9" width="5" customWidth="1"/>
    <col min="11" max="11" width="7.140625" bestFit="1" customWidth="1"/>
    <col min="12" max="12" width="15.7109375" bestFit="1" customWidth="1"/>
    <col min="13" max="13" width="10.7109375" bestFit="1" customWidth="1"/>
    <col min="14" max="14" width="43" bestFit="1" customWidth="1"/>
    <col min="15" max="15" width="11" customWidth="1"/>
    <col min="16" max="16" width="11.85546875" bestFit="1" customWidth="1"/>
    <col min="17" max="17" width="13.85546875" customWidth="1"/>
    <col min="18" max="18" width="11.5703125" bestFit="1" customWidth="1"/>
  </cols>
  <sheetData>
    <row r="1" spans="1:22" ht="17.100000000000001" customHeight="1" x14ac:dyDescent="0.25">
      <c r="A1" s="142" t="s">
        <v>0</v>
      </c>
      <c r="B1" s="142"/>
      <c r="C1" s="142"/>
      <c r="D1" s="142"/>
      <c r="E1" s="142"/>
      <c r="F1" s="142"/>
      <c r="G1" s="142"/>
      <c r="H1" s="142"/>
      <c r="I1" s="1"/>
    </row>
    <row r="2" spans="1:22" ht="2.65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22" ht="14.45" customHeight="1" x14ac:dyDescent="0.25">
      <c r="A3" s="141" t="s">
        <v>1</v>
      </c>
      <c r="B3" s="141"/>
      <c r="C3" s="2"/>
      <c r="D3" s="143" t="s">
        <v>2</v>
      </c>
      <c r="E3" s="143"/>
      <c r="F3" s="141" t="s">
        <v>3</v>
      </c>
      <c r="G3" s="141"/>
      <c r="H3" s="18" t="s">
        <v>162</v>
      </c>
      <c r="I3" s="14"/>
    </row>
    <row r="4" spans="1:22" ht="14.45" customHeight="1" x14ac:dyDescent="0.25">
      <c r="A4" s="141" t="s">
        <v>4</v>
      </c>
      <c r="B4" s="141"/>
      <c r="C4" s="2"/>
      <c r="D4" s="143" t="s">
        <v>5</v>
      </c>
      <c r="E4" s="143"/>
      <c r="F4" s="141" t="s">
        <v>6</v>
      </c>
      <c r="G4" s="141"/>
      <c r="H4" s="2" t="s">
        <v>163</v>
      </c>
      <c r="I4" s="9"/>
    </row>
    <row r="5" spans="1:22" ht="14.45" customHeight="1" x14ac:dyDescent="0.25">
      <c r="A5" s="141" t="s">
        <v>7</v>
      </c>
      <c r="B5" s="141"/>
      <c r="C5" s="2"/>
      <c r="D5" s="143" t="s">
        <v>8</v>
      </c>
      <c r="E5" s="143"/>
      <c r="F5" s="141" t="s">
        <v>9</v>
      </c>
      <c r="G5" s="141"/>
      <c r="H5" s="2" t="s">
        <v>164</v>
      </c>
      <c r="I5" s="9"/>
    </row>
    <row r="6" spans="1:22" ht="14.45" customHeight="1" x14ac:dyDescent="0.25">
      <c r="A6" s="141" t="s">
        <v>10</v>
      </c>
      <c r="B6" s="141"/>
      <c r="C6" s="2"/>
      <c r="D6" s="143" t="s">
        <v>11</v>
      </c>
      <c r="E6" s="143"/>
      <c r="F6" s="141" t="s">
        <v>12</v>
      </c>
      <c r="G6" s="141"/>
      <c r="H6" s="2"/>
      <c r="I6" s="14"/>
    </row>
    <row r="7" spans="1:22" ht="14.45" customHeight="1" x14ac:dyDescent="0.25">
      <c r="A7" s="141" t="s">
        <v>13</v>
      </c>
      <c r="B7" s="141"/>
      <c r="C7" s="2"/>
      <c r="D7" s="143" t="s">
        <v>14</v>
      </c>
      <c r="E7" s="143"/>
      <c r="F7" s="2"/>
      <c r="G7" s="2"/>
      <c r="H7" s="2"/>
      <c r="I7" s="2"/>
    </row>
    <row r="8" spans="1:22" ht="4.7" customHeight="1" x14ac:dyDescent="0.25">
      <c r="A8" s="2"/>
      <c r="B8" s="2"/>
      <c r="C8" s="2"/>
      <c r="D8" s="2"/>
      <c r="E8" s="2"/>
      <c r="F8" s="2"/>
      <c r="G8" s="2"/>
      <c r="H8" s="2"/>
      <c r="I8" s="2"/>
    </row>
    <row r="9" spans="1:22" ht="8.4499999999999993" customHeight="1" thickBot="1" x14ac:dyDescent="0.3">
      <c r="A9" s="1"/>
      <c r="B9" s="1"/>
      <c r="C9" s="1"/>
      <c r="D9" s="1"/>
      <c r="E9" s="1"/>
      <c r="F9" s="1"/>
      <c r="G9" s="1"/>
      <c r="H9" s="1"/>
      <c r="I9" s="1"/>
    </row>
    <row r="10" spans="1:22" ht="28.35" customHeight="1" thickBot="1" x14ac:dyDescent="0.3">
      <c r="A10" s="12" t="s">
        <v>14</v>
      </c>
      <c r="B10" s="139" t="s">
        <v>14</v>
      </c>
      <c r="C10" s="139"/>
      <c r="D10" s="139"/>
      <c r="E10" s="139" t="s">
        <v>14</v>
      </c>
      <c r="F10" s="139"/>
      <c r="G10" s="4" t="s">
        <v>15</v>
      </c>
      <c r="H10" s="17" t="s">
        <v>161</v>
      </c>
    </row>
    <row r="11" spans="1:22" ht="7.5" customHeight="1" thickBot="1" x14ac:dyDescent="0.3">
      <c r="A11" s="12" t="s">
        <v>14</v>
      </c>
      <c r="B11" s="139" t="s">
        <v>14</v>
      </c>
      <c r="C11" s="139"/>
      <c r="D11" s="139"/>
      <c r="E11" s="139" t="s">
        <v>14</v>
      </c>
      <c r="F11" s="139"/>
      <c r="G11" s="12" t="s">
        <v>14</v>
      </c>
      <c r="H11" s="10" t="s">
        <v>14</v>
      </c>
    </row>
    <row r="12" spans="1:22" ht="28.35" customHeight="1" thickBot="1" x14ac:dyDescent="0.3">
      <c r="A12" s="12" t="s">
        <v>14</v>
      </c>
      <c r="B12" s="139" t="s">
        <v>14</v>
      </c>
      <c r="C12" s="139"/>
      <c r="D12" s="139"/>
      <c r="E12" s="139" t="s">
        <v>14</v>
      </c>
      <c r="F12" s="139"/>
      <c r="G12" s="4" t="s">
        <v>16</v>
      </c>
      <c r="H12" s="15">
        <v>43861</v>
      </c>
      <c r="K12" s="144" t="s">
        <v>634</v>
      </c>
      <c r="L12" s="144"/>
      <c r="M12" s="144"/>
      <c r="N12" s="144"/>
      <c r="O12" s="144"/>
      <c r="P12" s="144"/>
      <c r="Q12" s="144"/>
      <c r="R12" s="144"/>
    </row>
    <row r="13" spans="1:22" ht="7.5" customHeight="1" thickBot="1" x14ac:dyDescent="0.3">
      <c r="A13" s="12" t="s">
        <v>14</v>
      </c>
      <c r="B13" s="139" t="s">
        <v>14</v>
      </c>
      <c r="C13" s="139"/>
      <c r="D13" s="139"/>
      <c r="E13" s="139" t="s">
        <v>14</v>
      </c>
      <c r="F13" s="139"/>
      <c r="G13" s="12" t="s">
        <v>14</v>
      </c>
      <c r="H13" s="10" t="s">
        <v>14</v>
      </c>
    </row>
    <row r="14" spans="1:22" ht="28.35" customHeight="1" thickBot="1" x14ac:dyDescent="0.3">
      <c r="A14" s="146" t="s">
        <v>462</v>
      </c>
      <c r="B14" s="146"/>
      <c r="C14" s="146"/>
      <c r="D14" s="146"/>
      <c r="E14" s="146"/>
      <c r="F14" s="147"/>
      <c r="G14" s="4" t="s">
        <v>17</v>
      </c>
      <c r="H14" s="16" t="s">
        <v>18</v>
      </c>
      <c r="P14" s="145" t="s">
        <v>328</v>
      </c>
      <c r="Q14" s="145"/>
      <c r="R14" s="145"/>
      <c r="V14" s="43"/>
    </row>
    <row r="15" spans="1:22" ht="7.5" customHeight="1" thickBot="1" x14ac:dyDescent="0.3">
      <c r="A15" s="12" t="s">
        <v>14</v>
      </c>
      <c r="B15" s="139" t="s">
        <v>14</v>
      </c>
      <c r="C15" s="139"/>
      <c r="D15" s="139"/>
      <c r="E15" s="139" t="s">
        <v>14</v>
      </c>
      <c r="F15" s="139"/>
      <c r="G15" s="12" t="s">
        <v>14</v>
      </c>
      <c r="H15" s="12" t="s">
        <v>14</v>
      </c>
      <c r="P15" s="145"/>
      <c r="Q15" s="145"/>
      <c r="R15" s="145"/>
    </row>
    <row r="16" spans="1:22" ht="36.6" customHeight="1" thickBot="1" x14ac:dyDescent="0.3">
      <c r="A16" s="4" t="s">
        <v>19</v>
      </c>
      <c r="B16" s="140" t="s">
        <v>20</v>
      </c>
      <c r="C16" s="140"/>
      <c r="D16" s="140"/>
      <c r="E16" s="140" t="s">
        <v>21</v>
      </c>
      <c r="F16" s="140"/>
      <c r="G16" s="13"/>
      <c r="H16" s="11" t="s">
        <v>22</v>
      </c>
      <c r="K16" s="131" t="s">
        <v>169</v>
      </c>
      <c r="L16" s="131" t="s">
        <v>631</v>
      </c>
      <c r="M16" s="131" t="s">
        <v>327</v>
      </c>
      <c r="N16" s="131" t="s">
        <v>171</v>
      </c>
      <c r="O16" s="132" t="s">
        <v>172</v>
      </c>
      <c r="P16" s="131" t="s">
        <v>632</v>
      </c>
      <c r="Q16" s="131" t="s">
        <v>633</v>
      </c>
      <c r="R16" s="131" t="s">
        <v>461</v>
      </c>
    </row>
    <row r="17" spans="1:22" x14ac:dyDescent="0.25">
      <c r="A17" s="6" t="s">
        <v>2</v>
      </c>
      <c r="B17" s="136" t="s">
        <v>11</v>
      </c>
      <c r="C17" s="138"/>
      <c r="D17" s="137"/>
      <c r="E17" s="136" t="s">
        <v>23</v>
      </c>
      <c r="F17" s="137"/>
      <c r="G17" s="6" t="str">
        <f>LEFT(RIGHT(E17,LEN(E17)-11),5)</f>
        <v>ABC11</v>
      </c>
      <c r="H17" s="7">
        <v>2.9906049697718302</v>
      </c>
      <c r="K17" s="129">
        <v>1</v>
      </c>
      <c r="L17" s="129">
        <v>50600314</v>
      </c>
      <c r="M17" s="129" t="s">
        <v>329</v>
      </c>
      <c r="N17" s="129" t="s">
        <v>175</v>
      </c>
      <c r="O17" s="130" t="s">
        <v>176</v>
      </c>
      <c r="P17" s="44">
        <v>3.06</v>
      </c>
      <c r="Q17" s="163">
        <f t="shared" ref="Q17:Q48" si="0">VLOOKUP(M17,$G$17:$H$158,2,FALSE)</f>
        <v>2.9906049697718302</v>
      </c>
      <c r="R17" s="164">
        <f>Q17/P17</f>
        <v>0.97732188554634969</v>
      </c>
    </row>
    <row r="18" spans="1:22" x14ac:dyDescent="0.25">
      <c r="A18" s="6" t="s">
        <v>2</v>
      </c>
      <c r="B18" s="136" t="s">
        <v>11</v>
      </c>
      <c r="C18" s="138"/>
      <c r="D18" s="137"/>
      <c r="E18" s="136" t="s">
        <v>24</v>
      </c>
      <c r="F18" s="137"/>
      <c r="G18" s="6" t="str">
        <f>LEFT(RIGHT(E18,LEN(E18)-11),6)</f>
        <v>RFB200</v>
      </c>
      <c r="H18" s="7">
        <v>2.5214904647095802</v>
      </c>
      <c r="K18" s="44">
        <v>2</v>
      </c>
      <c r="L18" s="44">
        <v>50600316</v>
      </c>
      <c r="M18" s="44" t="s">
        <v>330</v>
      </c>
      <c r="N18" s="44" t="s">
        <v>178</v>
      </c>
      <c r="O18" s="50" t="s">
        <v>176</v>
      </c>
      <c r="P18" s="44">
        <v>2.58</v>
      </c>
      <c r="Q18" s="163">
        <f t="shared" si="0"/>
        <v>2.5214904647095802</v>
      </c>
      <c r="R18" s="164">
        <f t="shared" ref="R18:R81" si="1">Q18/P18</f>
        <v>0.97732188554634891</v>
      </c>
      <c r="V18" s="43"/>
    </row>
    <row r="19" spans="1:22" x14ac:dyDescent="0.25">
      <c r="A19" s="6" t="s">
        <v>2</v>
      </c>
      <c r="B19" s="136" t="s">
        <v>11</v>
      </c>
      <c r="C19" s="138"/>
      <c r="D19" s="137"/>
      <c r="E19" s="136" t="s">
        <v>25</v>
      </c>
      <c r="F19" s="137"/>
      <c r="G19" s="6" t="str">
        <f t="shared" ref="G19:G60" si="2">LEFT(RIGHT(E19,LEN(E19)-11),6)</f>
        <v>RFB650</v>
      </c>
      <c r="H19" s="7">
        <v>3.1762961280256299</v>
      </c>
      <c r="K19" s="44">
        <v>3</v>
      </c>
      <c r="L19" s="44">
        <v>50600317</v>
      </c>
      <c r="M19" s="44" t="s">
        <v>331</v>
      </c>
      <c r="N19" s="44" t="s">
        <v>180</v>
      </c>
      <c r="O19" s="50" t="s">
        <v>176</v>
      </c>
      <c r="P19" s="44">
        <v>3.25</v>
      </c>
      <c r="Q19" s="163">
        <f t="shared" si="0"/>
        <v>3.1762961280256299</v>
      </c>
      <c r="R19" s="164">
        <f t="shared" si="1"/>
        <v>0.97732188554634769</v>
      </c>
      <c r="V19" s="43"/>
    </row>
    <row r="20" spans="1:22" x14ac:dyDescent="0.25">
      <c r="A20" s="6" t="s">
        <v>2</v>
      </c>
      <c r="B20" s="136" t="s">
        <v>11</v>
      </c>
      <c r="C20" s="138"/>
      <c r="D20" s="137"/>
      <c r="E20" s="136" t="s">
        <v>26</v>
      </c>
      <c r="F20" s="137"/>
      <c r="G20" s="6" t="str">
        <f>LEFT(RIGHT(E20,LEN(E20)-11),5)</f>
        <v>BX707</v>
      </c>
      <c r="H20" s="7">
        <v>3.44994625597861</v>
      </c>
      <c r="K20" s="44">
        <v>4</v>
      </c>
      <c r="L20" s="44">
        <v>50600319</v>
      </c>
      <c r="M20" s="44" t="s">
        <v>332</v>
      </c>
      <c r="N20" s="44" t="s">
        <v>182</v>
      </c>
      <c r="O20" s="50" t="s">
        <v>176</v>
      </c>
      <c r="P20" s="44">
        <v>3.53</v>
      </c>
      <c r="Q20" s="163">
        <f t="shared" si="0"/>
        <v>3.44994625597861</v>
      </c>
      <c r="R20" s="164">
        <f t="shared" si="1"/>
        <v>0.97732188554634847</v>
      </c>
      <c r="V20" s="43"/>
    </row>
    <row r="21" spans="1:22" x14ac:dyDescent="0.25">
      <c r="A21" s="6" t="s">
        <v>2</v>
      </c>
      <c r="B21" s="136" t="s">
        <v>11</v>
      </c>
      <c r="C21" s="138"/>
      <c r="D21" s="137"/>
      <c r="E21" s="136" t="s">
        <v>27</v>
      </c>
      <c r="F21" s="137"/>
      <c r="G21" s="6" t="s">
        <v>333</v>
      </c>
      <c r="H21" s="7">
        <v>2.6974084041079198</v>
      </c>
      <c r="K21" s="44">
        <v>5</v>
      </c>
      <c r="L21" s="44">
        <v>50600418</v>
      </c>
      <c r="M21" s="44" t="s">
        <v>333</v>
      </c>
      <c r="N21" s="44" t="s">
        <v>184</v>
      </c>
      <c r="O21" s="50" t="s">
        <v>176</v>
      </c>
      <c r="P21" s="44">
        <v>2.76</v>
      </c>
      <c r="Q21" s="163">
        <f t="shared" si="0"/>
        <v>2.6974084041079198</v>
      </c>
      <c r="R21" s="164">
        <f t="shared" si="1"/>
        <v>0.9773218855463478</v>
      </c>
      <c r="V21" s="43"/>
    </row>
    <row r="22" spans="1:22" x14ac:dyDescent="0.25">
      <c r="A22" s="6" t="s">
        <v>2</v>
      </c>
      <c r="B22" s="136" t="s">
        <v>11</v>
      </c>
      <c r="C22" s="138"/>
      <c r="D22" s="137"/>
      <c r="E22" s="136" t="s">
        <v>28</v>
      </c>
      <c r="F22" s="137"/>
      <c r="G22" s="6" t="s">
        <v>165</v>
      </c>
      <c r="H22" s="7">
        <v>2.70718162296339</v>
      </c>
      <c r="K22" s="44">
        <v>6</v>
      </c>
      <c r="L22" s="44">
        <v>50600428</v>
      </c>
      <c r="M22" s="44" t="s">
        <v>165</v>
      </c>
      <c r="N22" s="44" t="s">
        <v>28</v>
      </c>
      <c r="O22" s="50" t="s">
        <v>176</v>
      </c>
      <c r="P22" s="44">
        <v>2.77</v>
      </c>
      <c r="Q22" s="163">
        <f t="shared" si="0"/>
        <v>2.70718162296339</v>
      </c>
      <c r="R22" s="164">
        <f t="shared" si="1"/>
        <v>0.97732188554635024</v>
      </c>
      <c r="V22" s="43"/>
    </row>
    <row r="23" spans="1:22" x14ac:dyDescent="0.25">
      <c r="A23" s="6" t="s">
        <v>2</v>
      </c>
      <c r="B23" s="136" t="s">
        <v>11</v>
      </c>
      <c r="C23" s="138"/>
      <c r="D23" s="137"/>
      <c r="E23" s="136" t="s">
        <v>29</v>
      </c>
      <c r="F23" s="137"/>
      <c r="G23" s="6" t="str">
        <f>LEFT(RIGHT(E23,LEN(E23)-11),5)</f>
        <v>IC898</v>
      </c>
      <c r="H23" s="7">
        <v>2.5410369024205099</v>
      </c>
      <c r="K23" s="44">
        <v>7</v>
      </c>
      <c r="L23" s="44">
        <v>50600430</v>
      </c>
      <c r="M23" s="44" t="s">
        <v>334</v>
      </c>
      <c r="N23" s="44" t="s">
        <v>29</v>
      </c>
      <c r="O23" s="50" t="s">
        <v>176</v>
      </c>
      <c r="P23" s="44">
        <v>2.6</v>
      </c>
      <c r="Q23" s="163">
        <f t="shared" si="0"/>
        <v>2.5410369024205099</v>
      </c>
      <c r="R23" s="164">
        <f t="shared" si="1"/>
        <v>0.97732188554634991</v>
      </c>
    </row>
    <row r="24" spans="1:22" x14ac:dyDescent="0.25">
      <c r="A24" s="6" t="s">
        <v>2</v>
      </c>
      <c r="B24" s="136" t="s">
        <v>11</v>
      </c>
      <c r="C24" s="138"/>
      <c r="D24" s="137"/>
      <c r="E24" s="136" t="s">
        <v>30</v>
      </c>
      <c r="F24" s="137"/>
      <c r="G24" s="6" t="str">
        <f>LEFT(RIGHT(E24,LEN(E24)-11),5)</f>
        <v>IPB71</v>
      </c>
      <c r="H24" s="7">
        <v>3.43039981826769</v>
      </c>
      <c r="K24" s="44">
        <v>8</v>
      </c>
      <c r="L24" s="44">
        <v>50600435</v>
      </c>
      <c r="M24" s="44" t="s">
        <v>449</v>
      </c>
      <c r="N24" s="44" t="s">
        <v>188</v>
      </c>
      <c r="O24" s="50" t="s">
        <v>176</v>
      </c>
      <c r="P24" s="44">
        <v>3.51</v>
      </c>
      <c r="Q24" s="163">
        <f t="shared" si="0"/>
        <v>3.43039981826769</v>
      </c>
      <c r="R24" s="164">
        <f t="shared" si="1"/>
        <v>0.97732188554635047</v>
      </c>
    </row>
    <row r="25" spans="1:22" x14ac:dyDescent="0.25">
      <c r="A25" s="6" t="s">
        <v>2</v>
      </c>
      <c r="B25" s="136" t="s">
        <v>11</v>
      </c>
      <c r="C25" s="138"/>
      <c r="D25" s="137"/>
      <c r="E25" s="136" t="s">
        <v>31</v>
      </c>
      <c r="F25" s="137"/>
      <c r="G25" s="6" t="s">
        <v>166</v>
      </c>
      <c r="H25" s="7">
        <v>1.0261879798236699</v>
      </c>
      <c r="K25" s="44">
        <v>9</v>
      </c>
      <c r="L25" s="48">
        <v>50600710</v>
      </c>
      <c r="M25" s="44" t="s">
        <v>166</v>
      </c>
      <c r="N25" s="44" t="s">
        <v>190</v>
      </c>
      <c r="O25" s="50" t="s">
        <v>176</v>
      </c>
      <c r="P25" s="44">
        <v>1.05</v>
      </c>
      <c r="Q25" s="163">
        <f t="shared" si="0"/>
        <v>1.0261879798236699</v>
      </c>
      <c r="R25" s="164">
        <f t="shared" si="1"/>
        <v>0.97732188554635224</v>
      </c>
    </row>
    <row r="26" spans="1:22" x14ac:dyDescent="0.25">
      <c r="A26" s="6" t="s">
        <v>2</v>
      </c>
      <c r="B26" s="136" t="s">
        <v>11</v>
      </c>
      <c r="C26" s="138"/>
      <c r="D26" s="137"/>
      <c r="E26" s="136" t="s">
        <v>32</v>
      </c>
      <c r="F26" s="137"/>
      <c r="G26" s="6" t="str">
        <f>LEFT(RIGHT(E26,LEN(E26)-11),5)</f>
        <v>DPB58</v>
      </c>
      <c r="H26" s="7">
        <v>3.4890391314004701</v>
      </c>
      <c r="K26" s="44">
        <v>10</v>
      </c>
      <c r="L26" s="48">
        <v>50600764</v>
      </c>
      <c r="M26" s="44" t="s">
        <v>450</v>
      </c>
      <c r="N26" s="44" t="s">
        <v>192</v>
      </c>
      <c r="O26" s="50" t="s">
        <v>176</v>
      </c>
      <c r="P26" s="44">
        <v>3.57</v>
      </c>
      <c r="Q26" s="163">
        <f t="shared" si="0"/>
        <v>3.4890391314004701</v>
      </c>
      <c r="R26" s="164">
        <f t="shared" si="1"/>
        <v>0.97732188554635024</v>
      </c>
    </row>
    <row r="27" spans="1:22" x14ac:dyDescent="0.25">
      <c r="A27" s="6" t="s">
        <v>2</v>
      </c>
      <c r="B27" s="136" t="s">
        <v>11</v>
      </c>
      <c r="C27" s="138"/>
      <c r="D27" s="137"/>
      <c r="E27" s="136" t="s">
        <v>33</v>
      </c>
      <c r="F27" s="137"/>
      <c r="G27" s="6" t="str">
        <f t="shared" si="2"/>
        <v>SPBC38</v>
      </c>
      <c r="H27" s="7">
        <v>3.43039981826769</v>
      </c>
      <c r="K27" s="44">
        <v>11</v>
      </c>
      <c r="L27" s="48">
        <v>50600810</v>
      </c>
      <c r="M27" s="44" t="s">
        <v>335</v>
      </c>
      <c r="N27" s="44" t="s">
        <v>194</v>
      </c>
      <c r="O27" s="50" t="s">
        <v>176</v>
      </c>
      <c r="P27" s="44">
        <v>3.51</v>
      </c>
      <c r="Q27" s="163">
        <f t="shared" si="0"/>
        <v>3.43039981826769</v>
      </c>
      <c r="R27" s="164">
        <f t="shared" si="1"/>
        <v>0.97732188554635047</v>
      </c>
    </row>
    <row r="28" spans="1:22" x14ac:dyDescent="0.25">
      <c r="A28" s="6" t="s">
        <v>2</v>
      </c>
      <c r="B28" s="136" t="s">
        <v>11</v>
      </c>
      <c r="C28" s="138"/>
      <c r="D28" s="137"/>
      <c r="E28" s="136" t="s">
        <v>34</v>
      </c>
      <c r="F28" s="137"/>
      <c r="G28" s="6" t="str">
        <f t="shared" si="2"/>
        <v>RFB790</v>
      </c>
      <c r="H28" s="7">
        <v>3.32289441085759</v>
      </c>
      <c r="K28" s="44">
        <v>12</v>
      </c>
      <c r="L28" s="48">
        <v>50600814</v>
      </c>
      <c r="M28" s="44" t="s">
        <v>336</v>
      </c>
      <c r="N28" s="44" t="s">
        <v>195</v>
      </c>
      <c r="O28" s="50" t="s">
        <v>176</v>
      </c>
      <c r="P28" s="44">
        <v>3.4</v>
      </c>
      <c r="Q28" s="163">
        <f t="shared" si="0"/>
        <v>3.32289441085759</v>
      </c>
      <c r="R28" s="164">
        <f t="shared" si="1"/>
        <v>0.97732188554635002</v>
      </c>
    </row>
    <row r="29" spans="1:22" x14ac:dyDescent="0.25">
      <c r="A29" s="6" t="s">
        <v>2</v>
      </c>
      <c r="B29" s="136" t="s">
        <v>11</v>
      </c>
      <c r="C29" s="138"/>
      <c r="D29" s="137"/>
      <c r="E29" s="136" t="s">
        <v>35</v>
      </c>
      <c r="F29" s="137"/>
      <c r="G29" s="6" t="str">
        <f>LEFT(RIGHT(E29,LEN(E29)-11),7)</f>
        <v>DBC4651</v>
      </c>
      <c r="H29" s="7">
        <v>3.6649570707988102</v>
      </c>
      <c r="K29" s="44">
        <v>13</v>
      </c>
      <c r="L29" s="48">
        <v>50600871</v>
      </c>
      <c r="M29" s="44" t="s">
        <v>337</v>
      </c>
      <c r="N29" s="44" t="s">
        <v>197</v>
      </c>
      <c r="O29" s="50" t="s">
        <v>176</v>
      </c>
      <c r="P29" s="44">
        <v>3.75</v>
      </c>
      <c r="Q29" s="163">
        <f t="shared" si="0"/>
        <v>3.6649570707988102</v>
      </c>
      <c r="R29" s="164">
        <f t="shared" si="1"/>
        <v>0.97732188554634936</v>
      </c>
    </row>
    <row r="30" spans="1:22" x14ac:dyDescent="0.25">
      <c r="A30" s="6" t="s">
        <v>2</v>
      </c>
      <c r="B30" s="136" t="s">
        <v>11</v>
      </c>
      <c r="C30" s="138"/>
      <c r="D30" s="137"/>
      <c r="E30" s="136" t="s">
        <v>36</v>
      </c>
      <c r="F30" s="137"/>
      <c r="G30" s="6" t="str">
        <f t="shared" si="2"/>
        <v>RFB791</v>
      </c>
      <c r="H30" s="7">
        <v>3.39130694284583</v>
      </c>
      <c r="K30" s="44">
        <v>14</v>
      </c>
      <c r="L30" s="48">
        <v>50600873</v>
      </c>
      <c r="M30" s="44" t="s">
        <v>338</v>
      </c>
      <c r="N30" s="44" t="s">
        <v>199</v>
      </c>
      <c r="O30" s="50" t="s">
        <v>176</v>
      </c>
      <c r="P30" s="44">
        <v>3.47</v>
      </c>
      <c r="Q30" s="163">
        <f t="shared" si="0"/>
        <v>3.39130694284583</v>
      </c>
      <c r="R30" s="164">
        <f t="shared" si="1"/>
        <v>0.97732188554634869</v>
      </c>
    </row>
    <row r="31" spans="1:22" x14ac:dyDescent="0.25">
      <c r="A31" s="6" t="s">
        <v>2</v>
      </c>
      <c r="B31" s="136" t="s">
        <v>11</v>
      </c>
      <c r="C31" s="138"/>
      <c r="D31" s="137"/>
      <c r="E31" s="136" t="s">
        <v>37</v>
      </c>
      <c r="F31" s="137"/>
      <c r="G31" s="6" t="str">
        <f>LEFT(RIGHT(E31,LEN(E31)-11),5)</f>
        <v>BX960</v>
      </c>
      <c r="H31" s="7">
        <v>3.2935747542912002</v>
      </c>
      <c r="K31" s="44">
        <v>15</v>
      </c>
      <c r="L31" s="48">
        <v>50600926</v>
      </c>
      <c r="M31" s="44" t="s">
        <v>339</v>
      </c>
      <c r="N31" s="44" t="s">
        <v>201</v>
      </c>
      <c r="O31" s="50" t="s">
        <v>176</v>
      </c>
      <c r="P31" s="44">
        <v>3.37</v>
      </c>
      <c r="Q31" s="163">
        <f t="shared" si="0"/>
        <v>3.2935747542912002</v>
      </c>
      <c r="R31" s="164">
        <f t="shared" si="1"/>
        <v>0.97732188554635013</v>
      </c>
    </row>
    <row r="32" spans="1:22" x14ac:dyDescent="0.25">
      <c r="A32" s="6" t="s">
        <v>2</v>
      </c>
      <c r="B32" s="136" t="s">
        <v>11</v>
      </c>
      <c r="C32" s="138"/>
      <c r="D32" s="137"/>
      <c r="E32" s="136" t="s">
        <v>38</v>
      </c>
      <c r="F32" s="137"/>
      <c r="G32" s="6" t="str">
        <f t="shared" si="2"/>
        <v>BSH506</v>
      </c>
      <c r="H32" s="7">
        <v>1.7884990505498199</v>
      </c>
      <c r="K32" s="44">
        <v>16</v>
      </c>
      <c r="L32" s="48">
        <v>50600943</v>
      </c>
      <c r="M32" s="44" t="s">
        <v>340</v>
      </c>
      <c r="N32" s="44" t="s">
        <v>38</v>
      </c>
      <c r="O32" s="50" t="s">
        <v>176</v>
      </c>
      <c r="P32" s="44">
        <v>1.83</v>
      </c>
      <c r="Q32" s="163">
        <f t="shared" si="0"/>
        <v>1.7884990505498199</v>
      </c>
      <c r="R32" s="164">
        <f t="shared" si="1"/>
        <v>0.97732188554634969</v>
      </c>
    </row>
    <row r="33" spans="1:18" x14ac:dyDescent="0.25">
      <c r="A33" s="6" t="s">
        <v>2</v>
      </c>
      <c r="B33" s="136" t="s">
        <v>11</v>
      </c>
      <c r="C33" s="138"/>
      <c r="D33" s="137"/>
      <c r="E33" s="136" t="s">
        <v>39</v>
      </c>
      <c r="F33" s="137"/>
      <c r="G33" s="6" t="str">
        <f>LEFT(RIGHT(E33,LEN(E33)-11),7)</f>
        <v>IC5087A</v>
      </c>
      <c r="H33" s="7">
        <v>3.3619872862794402</v>
      </c>
      <c r="K33" s="44">
        <v>17</v>
      </c>
      <c r="L33" s="48">
        <v>50601018</v>
      </c>
      <c r="M33" s="44" t="s">
        <v>341</v>
      </c>
      <c r="N33" s="44" t="s">
        <v>39</v>
      </c>
      <c r="O33" s="50" t="s">
        <v>176</v>
      </c>
      <c r="P33" s="44">
        <v>3.44</v>
      </c>
      <c r="Q33" s="163">
        <f t="shared" si="0"/>
        <v>3.3619872862794402</v>
      </c>
      <c r="R33" s="164">
        <f t="shared" si="1"/>
        <v>0.97732188554634891</v>
      </c>
    </row>
    <row r="34" spans="1:18" x14ac:dyDescent="0.25">
      <c r="A34" s="6" t="s">
        <v>2</v>
      </c>
      <c r="B34" s="136" t="s">
        <v>11</v>
      </c>
      <c r="C34" s="138"/>
      <c r="D34" s="137"/>
      <c r="E34" s="136" t="s">
        <v>40</v>
      </c>
      <c r="F34" s="137"/>
      <c r="G34" s="6" t="str">
        <f t="shared" si="2"/>
        <v>ICS400</v>
      </c>
      <c r="H34" s="7">
        <v>3.2251622223029499</v>
      </c>
      <c r="K34" s="44">
        <v>18</v>
      </c>
      <c r="L34" s="48">
        <v>50695199</v>
      </c>
      <c r="M34" s="44" t="s">
        <v>342</v>
      </c>
      <c r="N34" s="44" t="s">
        <v>205</v>
      </c>
      <c r="O34" s="50" t="s">
        <v>176</v>
      </c>
      <c r="P34" s="44">
        <v>3.3</v>
      </c>
      <c r="Q34" s="163">
        <f t="shared" si="0"/>
        <v>3.2251622223029499</v>
      </c>
      <c r="R34" s="164">
        <f t="shared" si="1"/>
        <v>0.97732188554634847</v>
      </c>
    </row>
    <row r="35" spans="1:18" x14ac:dyDescent="0.25">
      <c r="A35" s="6" t="s">
        <v>2</v>
      </c>
      <c r="B35" s="136" t="s">
        <v>11</v>
      </c>
      <c r="C35" s="138"/>
      <c r="D35" s="137"/>
      <c r="E35" s="136" t="s">
        <v>41</v>
      </c>
      <c r="F35" s="137"/>
      <c r="G35" s="6" t="str">
        <f>LEFT(RIGHT(E35,LEN(E35)-11),4)</f>
        <v>RT34</v>
      </c>
      <c r="H35" s="7">
        <v>3.7235963839315902</v>
      </c>
      <c r="K35" s="44">
        <v>19</v>
      </c>
      <c r="L35" s="48">
        <v>50695239</v>
      </c>
      <c r="M35" s="44" t="s">
        <v>343</v>
      </c>
      <c r="N35" s="44" t="s">
        <v>207</v>
      </c>
      <c r="O35" s="50" t="s">
        <v>176</v>
      </c>
      <c r="P35" s="44">
        <v>3.81</v>
      </c>
      <c r="Q35" s="163">
        <f t="shared" si="0"/>
        <v>3.7235963839315902</v>
      </c>
      <c r="R35" s="164">
        <f t="shared" si="1"/>
        <v>0.97732188554634913</v>
      </c>
    </row>
    <row r="36" spans="1:18" x14ac:dyDescent="0.25">
      <c r="A36" s="6" t="s">
        <v>2</v>
      </c>
      <c r="B36" s="136" t="s">
        <v>11</v>
      </c>
      <c r="C36" s="138"/>
      <c r="D36" s="137"/>
      <c r="E36" s="136" t="s">
        <v>42</v>
      </c>
      <c r="F36" s="137"/>
      <c r="G36" s="6" t="str">
        <f>LEFT(RIGHT(E36,LEN(E36)-11),5)</f>
        <v>DPB55</v>
      </c>
      <c r="H36" s="7">
        <v>3.0492442829046098</v>
      </c>
      <c r="K36" s="44">
        <v>20</v>
      </c>
      <c r="L36" s="48">
        <v>50695243</v>
      </c>
      <c r="M36" s="44" t="s">
        <v>451</v>
      </c>
      <c r="N36" s="44" t="s">
        <v>209</v>
      </c>
      <c r="O36" s="50" t="s">
        <v>176</v>
      </c>
      <c r="P36" s="44">
        <v>3.12</v>
      </c>
      <c r="Q36" s="163">
        <f t="shared" si="0"/>
        <v>3.0492442829046098</v>
      </c>
      <c r="R36" s="164">
        <f t="shared" si="1"/>
        <v>0.97732188554634924</v>
      </c>
    </row>
    <row r="37" spans="1:18" x14ac:dyDescent="0.25">
      <c r="A37" s="6" t="s">
        <v>2</v>
      </c>
      <c r="B37" s="136" t="s">
        <v>11</v>
      </c>
      <c r="C37" s="138"/>
      <c r="D37" s="137"/>
      <c r="E37" s="136" t="s">
        <v>43</v>
      </c>
      <c r="F37" s="137"/>
      <c r="G37" s="6" t="str">
        <f>LEFT(RIGHT(E37,LEN(E37)-11),5)</f>
        <v>DPB52</v>
      </c>
      <c r="H37" s="7">
        <v>3.70404994622066</v>
      </c>
      <c r="K37" s="44">
        <v>21</v>
      </c>
      <c r="L37" s="48">
        <v>50695244</v>
      </c>
      <c r="M37" s="44" t="s">
        <v>452</v>
      </c>
      <c r="N37" s="44" t="s">
        <v>211</v>
      </c>
      <c r="O37" s="50" t="s">
        <v>176</v>
      </c>
      <c r="P37" s="44">
        <v>3.79</v>
      </c>
      <c r="Q37" s="163">
        <f t="shared" si="0"/>
        <v>3.70404994622066</v>
      </c>
      <c r="R37" s="164">
        <f t="shared" si="1"/>
        <v>0.97732188554634825</v>
      </c>
    </row>
    <row r="38" spans="1:18" x14ac:dyDescent="0.25">
      <c r="A38" s="6" t="s">
        <v>2</v>
      </c>
      <c r="B38" s="136" t="s">
        <v>11</v>
      </c>
      <c r="C38" s="138"/>
      <c r="D38" s="137"/>
      <c r="E38" s="136" t="s">
        <v>44</v>
      </c>
      <c r="F38" s="137"/>
      <c r="G38" s="6" t="str">
        <f t="shared" ref="G38:G39" si="3">LEFT(RIGHT(E38,LEN(E38)-11),5)</f>
        <v>BX950</v>
      </c>
      <c r="H38" s="7">
        <v>3.2935747542912002</v>
      </c>
      <c r="K38" s="44">
        <v>22</v>
      </c>
      <c r="L38" s="48">
        <v>50695315</v>
      </c>
      <c r="M38" s="44" t="s">
        <v>344</v>
      </c>
      <c r="N38" s="44" t="s">
        <v>213</v>
      </c>
      <c r="O38" s="50" t="s">
        <v>176</v>
      </c>
      <c r="P38" s="44">
        <v>3.37</v>
      </c>
      <c r="Q38" s="163">
        <f t="shared" si="0"/>
        <v>3.2935747542912002</v>
      </c>
      <c r="R38" s="164">
        <f t="shared" si="1"/>
        <v>0.97732188554635013</v>
      </c>
    </row>
    <row r="39" spans="1:18" x14ac:dyDescent="0.25">
      <c r="A39" s="6" t="s">
        <v>2</v>
      </c>
      <c r="B39" s="136" t="s">
        <v>11</v>
      </c>
      <c r="C39" s="138"/>
      <c r="D39" s="137"/>
      <c r="E39" s="136" t="s">
        <v>45</v>
      </c>
      <c r="F39" s="137"/>
      <c r="G39" s="6" t="str">
        <f t="shared" si="3"/>
        <v>IC896</v>
      </c>
      <c r="H39" s="7">
        <v>2.4726243704322601</v>
      </c>
      <c r="K39" s="44">
        <v>23</v>
      </c>
      <c r="L39" s="48">
        <v>50695619</v>
      </c>
      <c r="M39" s="44" t="s">
        <v>345</v>
      </c>
      <c r="N39" s="44" t="s">
        <v>45</v>
      </c>
      <c r="O39" s="50" t="s">
        <v>176</v>
      </c>
      <c r="P39" s="44">
        <v>2.5299999999999998</v>
      </c>
      <c r="Q39" s="163">
        <f t="shared" si="0"/>
        <v>2.4726243704322601</v>
      </c>
      <c r="R39" s="164">
        <f t="shared" si="1"/>
        <v>0.97732188554634791</v>
      </c>
    </row>
    <row r="40" spans="1:18" x14ac:dyDescent="0.25">
      <c r="A40" s="6" t="s">
        <v>2</v>
      </c>
      <c r="B40" s="136" t="s">
        <v>11</v>
      </c>
      <c r="C40" s="138"/>
      <c r="D40" s="137"/>
      <c r="E40" s="136" t="s">
        <v>46</v>
      </c>
      <c r="F40" s="137"/>
      <c r="G40" s="6" t="str">
        <f>LEFT(RIGHT(E40,LEN(E40)-11),7)</f>
        <v>IPB6256</v>
      </c>
      <c r="H40" s="7">
        <v>4.2611234209820799</v>
      </c>
      <c r="K40" s="44">
        <v>24</v>
      </c>
      <c r="L40" s="48">
        <v>1000002542</v>
      </c>
      <c r="M40" s="44" t="s">
        <v>346</v>
      </c>
      <c r="N40" s="44" t="s">
        <v>215</v>
      </c>
      <c r="O40" s="50" t="s">
        <v>176</v>
      </c>
      <c r="P40" s="44">
        <v>4.3600000000000003</v>
      </c>
      <c r="Q40" s="163">
        <f t="shared" si="0"/>
        <v>4.2611234209820799</v>
      </c>
      <c r="R40" s="164">
        <f t="shared" si="1"/>
        <v>0.97732188554634847</v>
      </c>
    </row>
    <row r="41" spans="1:18" x14ac:dyDescent="0.25">
      <c r="A41" s="6" t="s">
        <v>2</v>
      </c>
      <c r="B41" s="136" t="s">
        <v>11</v>
      </c>
      <c r="C41" s="138"/>
      <c r="D41" s="137"/>
      <c r="E41" s="136" t="s">
        <v>47</v>
      </c>
      <c r="F41" s="137"/>
      <c r="G41" s="6" t="s">
        <v>167</v>
      </c>
      <c r="H41" s="7">
        <v>4.0265661684509597</v>
      </c>
      <c r="K41" s="44">
        <v>25</v>
      </c>
      <c r="L41" s="48">
        <v>1000015872</v>
      </c>
      <c r="M41" s="44" t="s">
        <v>167</v>
      </c>
      <c r="N41" s="44" t="s">
        <v>217</v>
      </c>
      <c r="O41" s="50" t="s">
        <v>176</v>
      </c>
      <c r="P41" s="44">
        <v>4.12</v>
      </c>
      <c r="Q41" s="163">
        <f t="shared" si="0"/>
        <v>4.0265661684509597</v>
      </c>
      <c r="R41" s="164">
        <f t="shared" si="1"/>
        <v>0.97732188554634947</v>
      </c>
    </row>
    <row r="42" spans="1:18" x14ac:dyDescent="0.25">
      <c r="A42" s="6" t="s">
        <v>2</v>
      </c>
      <c r="B42" s="136" t="s">
        <v>11</v>
      </c>
      <c r="C42" s="138"/>
      <c r="D42" s="137"/>
      <c r="E42" s="136" t="s">
        <v>48</v>
      </c>
      <c r="F42" s="137"/>
      <c r="G42" s="6" t="str">
        <f t="shared" si="2"/>
        <v>DPB350</v>
      </c>
      <c r="H42" s="7">
        <v>3.2056157845920299</v>
      </c>
      <c r="K42" s="44">
        <v>26</v>
      </c>
      <c r="L42" s="48">
        <v>1000018345</v>
      </c>
      <c r="M42" s="44" t="s">
        <v>347</v>
      </c>
      <c r="N42" s="44" t="s">
        <v>48</v>
      </c>
      <c r="O42" s="50" t="s">
        <v>176</v>
      </c>
      <c r="P42" s="44">
        <v>3.28</v>
      </c>
      <c r="Q42" s="163">
        <f t="shared" si="0"/>
        <v>3.2056157845920299</v>
      </c>
      <c r="R42" s="164">
        <f t="shared" si="1"/>
        <v>0.97732188554635069</v>
      </c>
    </row>
    <row r="43" spans="1:18" x14ac:dyDescent="0.25">
      <c r="A43" s="6" t="s">
        <v>2</v>
      </c>
      <c r="B43" s="136" t="s">
        <v>11</v>
      </c>
      <c r="C43" s="138"/>
      <c r="D43" s="137"/>
      <c r="E43" s="136" t="s">
        <v>49</v>
      </c>
      <c r="F43" s="137"/>
      <c r="G43" s="6" t="str">
        <f t="shared" si="2"/>
        <v>IPB530</v>
      </c>
      <c r="H43" s="7">
        <v>4.82797011459897</v>
      </c>
      <c r="K43" s="44">
        <v>27</v>
      </c>
      <c r="L43" s="48">
        <v>1000020984</v>
      </c>
      <c r="M43" s="44" t="s">
        <v>348</v>
      </c>
      <c r="N43" s="44" t="s">
        <v>49</v>
      </c>
      <c r="O43" s="50" t="s">
        <v>176</v>
      </c>
      <c r="P43" s="44">
        <v>4.9400000000000004</v>
      </c>
      <c r="Q43" s="163">
        <f t="shared" si="0"/>
        <v>4.82797011459897</v>
      </c>
      <c r="R43" s="164">
        <f t="shared" si="1"/>
        <v>0.97732188554635013</v>
      </c>
    </row>
    <row r="44" spans="1:18" x14ac:dyDescent="0.25">
      <c r="A44" s="6" t="s">
        <v>2</v>
      </c>
      <c r="B44" s="136" t="s">
        <v>11</v>
      </c>
      <c r="C44" s="138"/>
      <c r="D44" s="137"/>
      <c r="E44" s="136" t="s">
        <v>50</v>
      </c>
      <c r="F44" s="137"/>
      <c r="G44" s="6" t="str">
        <f>LEFT(RIGHT(E44,LEN(E44)-11),5)</f>
        <v>ABC33</v>
      </c>
      <c r="H44" s="7">
        <v>3.5281320068223199</v>
      </c>
      <c r="K44" s="44">
        <v>28</v>
      </c>
      <c r="L44" s="48">
        <v>1000037230</v>
      </c>
      <c r="M44" s="44" t="s">
        <v>349</v>
      </c>
      <c r="N44" s="44" t="s">
        <v>221</v>
      </c>
      <c r="O44" s="50" t="s">
        <v>176</v>
      </c>
      <c r="P44" s="44">
        <v>3.61</v>
      </c>
      <c r="Q44" s="163">
        <f t="shared" si="0"/>
        <v>3.5281320068223199</v>
      </c>
      <c r="R44" s="164">
        <f t="shared" si="1"/>
        <v>0.97732188554634902</v>
      </c>
    </row>
    <row r="45" spans="1:18" x14ac:dyDescent="0.25">
      <c r="A45" s="6" t="s">
        <v>2</v>
      </c>
      <c r="B45" s="136" t="s">
        <v>11</v>
      </c>
      <c r="C45" s="138"/>
      <c r="D45" s="137"/>
      <c r="E45" s="136" t="s">
        <v>51</v>
      </c>
      <c r="F45" s="137"/>
      <c r="G45" s="6" t="str">
        <f>LEFT(RIGHT(E45,LEN(E45)-11),7)</f>
        <v>BXC3270</v>
      </c>
      <c r="H45" s="7">
        <v>7.0367175759337099</v>
      </c>
      <c r="K45" s="44">
        <v>29</v>
      </c>
      <c r="L45" s="48">
        <v>1000044717</v>
      </c>
      <c r="M45" s="44" t="s">
        <v>350</v>
      </c>
      <c r="N45" s="44" t="s">
        <v>223</v>
      </c>
      <c r="O45" s="50" t="s">
        <v>176</v>
      </c>
      <c r="P45" s="44">
        <v>7.2</v>
      </c>
      <c r="Q45" s="163">
        <f t="shared" si="0"/>
        <v>7.0367175759337099</v>
      </c>
      <c r="R45" s="164">
        <f t="shared" si="1"/>
        <v>0.97732188554634858</v>
      </c>
    </row>
    <row r="46" spans="1:18" x14ac:dyDescent="0.25">
      <c r="A46" s="6" t="s">
        <v>2</v>
      </c>
      <c r="B46" s="136" t="s">
        <v>11</v>
      </c>
      <c r="C46" s="138"/>
      <c r="D46" s="137"/>
      <c r="E46" s="136" t="s">
        <v>52</v>
      </c>
      <c r="F46" s="137"/>
      <c r="G46" s="6" t="str">
        <f>LEFT(RIGHT(E46,LEN(E46)-11),5)</f>
        <v>BHI50</v>
      </c>
      <c r="H46" s="7">
        <v>2.7853673738070999</v>
      </c>
      <c r="K46" s="44">
        <v>30</v>
      </c>
      <c r="L46" s="48">
        <v>1000180611</v>
      </c>
      <c r="M46" s="44" t="s">
        <v>453</v>
      </c>
      <c r="N46" s="44" t="s">
        <v>225</v>
      </c>
      <c r="O46" s="50" t="s">
        <v>176</v>
      </c>
      <c r="P46" s="44">
        <v>2.85</v>
      </c>
      <c r="Q46" s="163">
        <f t="shared" si="0"/>
        <v>2.7853673738070999</v>
      </c>
      <c r="R46" s="164">
        <f t="shared" si="1"/>
        <v>0.9773218855463508</v>
      </c>
    </row>
    <row r="47" spans="1:18" x14ac:dyDescent="0.25">
      <c r="A47" s="6" t="s">
        <v>2</v>
      </c>
      <c r="B47" s="136" t="s">
        <v>11</v>
      </c>
      <c r="C47" s="138"/>
      <c r="D47" s="137"/>
      <c r="E47" s="136" t="s">
        <v>53</v>
      </c>
      <c r="F47" s="137"/>
      <c r="G47" s="6" t="str">
        <f>LEFT(RIGHT(E47,LEN(E47)-11),7)</f>
        <v>DBC4960</v>
      </c>
      <c r="H47" s="7">
        <v>5.0625273671300901</v>
      </c>
      <c r="K47" s="44">
        <v>31</v>
      </c>
      <c r="L47" s="48">
        <v>1000191573</v>
      </c>
      <c r="M47" s="44" t="s">
        <v>351</v>
      </c>
      <c r="N47" s="44" t="s">
        <v>227</v>
      </c>
      <c r="O47" s="50" t="s">
        <v>176</v>
      </c>
      <c r="P47" s="44">
        <v>5.18</v>
      </c>
      <c r="Q47" s="163">
        <f t="shared" si="0"/>
        <v>5.0625273671300901</v>
      </c>
      <c r="R47" s="164">
        <f t="shared" si="1"/>
        <v>0.97732188554634947</v>
      </c>
    </row>
    <row r="48" spans="1:18" x14ac:dyDescent="0.25">
      <c r="A48" s="6" t="s">
        <v>2</v>
      </c>
      <c r="B48" s="136" t="s">
        <v>11</v>
      </c>
      <c r="C48" s="138"/>
      <c r="D48" s="137"/>
      <c r="E48" s="136" t="s">
        <v>54</v>
      </c>
      <c r="F48" s="137"/>
      <c r="G48" s="6" t="str">
        <f t="shared" si="2"/>
        <v>IC5400</v>
      </c>
      <c r="H48" s="7">
        <v>2.9710585320609</v>
      </c>
      <c r="K48" s="44">
        <v>32</v>
      </c>
      <c r="L48" s="48">
        <v>1000204746</v>
      </c>
      <c r="M48" s="44" t="s">
        <v>352</v>
      </c>
      <c r="N48" s="44" t="s">
        <v>54</v>
      </c>
      <c r="O48" s="50" t="s">
        <v>176</v>
      </c>
      <c r="P48" s="44">
        <v>3.04</v>
      </c>
      <c r="Q48" s="163">
        <f t="shared" si="0"/>
        <v>2.9710585320609</v>
      </c>
      <c r="R48" s="164">
        <f t="shared" si="1"/>
        <v>0.97732188554634869</v>
      </c>
    </row>
    <row r="49" spans="1:18" x14ac:dyDescent="0.25">
      <c r="A49" s="6" t="s">
        <v>2</v>
      </c>
      <c r="B49" s="136" t="s">
        <v>11</v>
      </c>
      <c r="C49" s="138"/>
      <c r="D49" s="137"/>
      <c r="E49" s="136" t="s">
        <v>55</v>
      </c>
      <c r="F49" s="137"/>
      <c r="G49" s="6" t="str">
        <f>LEFT(RIGHT(E49,LEN(E49)-11),5)</f>
        <v>CY51W</v>
      </c>
      <c r="H49" s="7">
        <v>3.4694926936895398</v>
      </c>
      <c r="K49" s="44">
        <v>33</v>
      </c>
      <c r="L49" s="48">
        <v>1000232729</v>
      </c>
      <c r="M49" s="44" t="s">
        <v>454</v>
      </c>
      <c r="N49" s="44" t="s">
        <v>230</v>
      </c>
      <c r="O49" s="50" t="s">
        <v>176</v>
      </c>
      <c r="P49" s="44">
        <v>3.55</v>
      </c>
      <c r="Q49" s="163">
        <f t="shared" ref="Q49:Q76" si="4">VLOOKUP(M49,$G$17:$H$158,2,FALSE)</f>
        <v>3.4694926936895398</v>
      </c>
      <c r="R49" s="164">
        <f t="shared" si="1"/>
        <v>0.97732188554634924</v>
      </c>
    </row>
    <row r="50" spans="1:18" x14ac:dyDescent="0.25">
      <c r="A50" s="6" t="s">
        <v>2</v>
      </c>
      <c r="B50" s="136" t="s">
        <v>11</v>
      </c>
      <c r="C50" s="138"/>
      <c r="D50" s="137"/>
      <c r="E50" s="136" t="s">
        <v>56</v>
      </c>
      <c r="F50" s="137"/>
      <c r="G50" s="6" t="str">
        <f t="shared" si="2"/>
        <v>IC5091</v>
      </c>
      <c r="H50" s="7">
        <v>2.9710585320609</v>
      </c>
      <c r="K50" s="45">
        <v>34</v>
      </c>
      <c r="L50" s="48">
        <v>1000233672</v>
      </c>
      <c r="M50" s="45" t="s">
        <v>353</v>
      </c>
      <c r="N50" s="45" t="s">
        <v>56</v>
      </c>
      <c r="O50" s="51" t="s">
        <v>232</v>
      </c>
      <c r="P50" s="45">
        <v>3.04</v>
      </c>
      <c r="Q50" s="163">
        <f t="shared" si="4"/>
        <v>2.9710585320609</v>
      </c>
      <c r="R50" s="164">
        <f t="shared" si="1"/>
        <v>0.97732188554634869</v>
      </c>
    </row>
    <row r="51" spans="1:18" x14ac:dyDescent="0.25">
      <c r="A51" s="6" t="s">
        <v>2</v>
      </c>
      <c r="B51" s="136" t="s">
        <v>11</v>
      </c>
      <c r="C51" s="138"/>
      <c r="D51" s="137"/>
      <c r="E51" s="136" t="s">
        <v>57</v>
      </c>
      <c r="F51" s="137"/>
      <c r="G51" s="6" t="str">
        <f>LEFT(RIGHT(E51,LEN(E51)-11),7)</f>
        <v>FBS2990</v>
      </c>
      <c r="H51" s="7">
        <v>1.7103132997061099</v>
      </c>
      <c r="K51" s="44">
        <v>35</v>
      </c>
      <c r="L51" s="48">
        <v>1000234869</v>
      </c>
      <c r="M51" s="44" t="s">
        <v>354</v>
      </c>
      <c r="N51" s="44" t="s">
        <v>57</v>
      </c>
      <c r="O51" s="50" t="s">
        <v>176</v>
      </c>
      <c r="P51" s="44">
        <v>1.75</v>
      </c>
      <c r="Q51" s="163">
        <f t="shared" si="4"/>
        <v>1.7103132997061099</v>
      </c>
      <c r="R51" s="164">
        <f t="shared" si="1"/>
        <v>0.97732188554634847</v>
      </c>
    </row>
    <row r="52" spans="1:18" x14ac:dyDescent="0.25">
      <c r="A52" s="6" t="s">
        <v>2</v>
      </c>
      <c r="B52" s="136" t="s">
        <v>11</v>
      </c>
      <c r="C52" s="138"/>
      <c r="D52" s="137"/>
      <c r="E52" s="136" t="s">
        <v>58</v>
      </c>
      <c r="F52" s="137"/>
      <c r="G52" s="6" t="str">
        <f t="shared" si="2"/>
        <v>RFB700</v>
      </c>
      <c r="H52" s="7">
        <v>3.1958425657365601</v>
      </c>
      <c r="K52" s="44">
        <v>36</v>
      </c>
      <c r="L52" s="48">
        <v>1000235302</v>
      </c>
      <c r="M52" s="44" t="s">
        <v>355</v>
      </c>
      <c r="N52" s="44" t="s">
        <v>234</v>
      </c>
      <c r="O52" s="50" t="s">
        <v>176</v>
      </c>
      <c r="P52" s="44">
        <v>3.27</v>
      </c>
      <c r="Q52" s="163">
        <f t="shared" si="4"/>
        <v>3.1958425657365601</v>
      </c>
      <c r="R52" s="164">
        <f t="shared" si="1"/>
        <v>0.97732188554634869</v>
      </c>
    </row>
    <row r="53" spans="1:18" x14ac:dyDescent="0.25">
      <c r="A53" s="6" t="s">
        <v>2</v>
      </c>
      <c r="B53" s="136" t="s">
        <v>11</v>
      </c>
      <c r="C53" s="138"/>
      <c r="D53" s="137"/>
      <c r="E53" s="136" t="s">
        <v>59</v>
      </c>
      <c r="F53" s="137"/>
      <c r="G53" s="6" t="str">
        <f>LEFT(RIGHT(E53,LEN(E53)-11),5)</f>
        <v>CY20W</v>
      </c>
      <c r="H53" s="7">
        <v>3.06879072061554</v>
      </c>
      <c r="K53" s="44">
        <v>37</v>
      </c>
      <c r="L53" s="48">
        <v>1000236748</v>
      </c>
      <c r="M53" s="44" t="s">
        <v>455</v>
      </c>
      <c r="N53" s="44" t="s">
        <v>236</v>
      </c>
      <c r="O53" s="50" t="s">
        <v>176</v>
      </c>
      <c r="P53" s="44">
        <v>3.14</v>
      </c>
      <c r="Q53" s="163">
        <f t="shared" si="4"/>
        <v>3.06879072061554</v>
      </c>
      <c r="R53" s="164">
        <f t="shared" si="1"/>
        <v>0.97732188554635024</v>
      </c>
    </row>
    <row r="54" spans="1:18" x14ac:dyDescent="0.25">
      <c r="A54" s="6" t="s">
        <v>2</v>
      </c>
      <c r="B54" s="136" t="s">
        <v>11</v>
      </c>
      <c r="C54" s="138"/>
      <c r="D54" s="137"/>
      <c r="E54" s="136" t="s">
        <v>60</v>
      </c>
      <c r="F54" s="137"/>
      <c r="G54" s="6" t="str">
        <f>LEFT(RIGHT(E54,LEN(E54)-11),5)</f>
        <v>IPB60</v>
      </c>
      <c r="H54" s="7">
        <v>3.2056157845920299</v>
      </c>
      <c r="K54" s="44">
        <v>38</v>
      </c>
      <c r="L54" s="48">
        <v>1000241736</v>
      </c>
      <c r="M54" s="44" t="s">
        <v>456</v>
      </c>
      <c r="N54" s="44" t="s">
        <v>238</v>
      </c>
      <c r="O54" s="50" t="s">
        <v>176</v>
      </c>
      <c r="P54" s="44">
        <v>3.28</v>
      </c>
      <c r="Q54" s="163">
        <f t="shared" si="4"/>
        <v>3.2056157845920299</v>
      </c>
      <c r="R54" s="164">
        <f t="shared" si="1"/>
        <v>0.97732188554635069</v>
      </c>
    </row>
    <row r="55" spans="1:18" x14ac:dyDescent="0.25">
      <c r="A55" s="6" t="s">
        <v>2</v>
      </c>
      <c r="B55" s="136" t="s">
        <v>11</v>
      </c>
      <c r="C55" s="138"/>
      <c r="D55" s="137"/>
      <c r="E55" s="136" t="s">
        <v>61</v>
      </c>
      <c r="F55" s="137"/>
      <c r="G55" s="6" t="str">
        <f t="shared" si="2"/>
        <v>RFB671</v>
      </c>
      <c r="H55" s="7">
        <v>3.2056157845920299</v>
      </c>
      <c r="K55" s="44">
        <v>39</v>
      </c>
      <c r="L55" s="48">
        <v>1000247040</v>
      </c>
      <c r="M55" s="44" t="s">
        <v>356</v>
      </c>
      <c r="N55" s="44" t="s">
        <v>239</v>
      </c>
      <c r="O55" s="50" t="s">
        <v>176</v>
      </c>
      <c r="P55" s="44">
        <v>3.28</v>
      </c>
      <c r="Q55" s="163">
        <f t="shared" si="4"/>
        <v>3.2056157845920299</v>
      </c>
      <c r="R55" s="164">
        <f t="shared" si="1"/>
        <v>0.97732188554635069</v>
      </c>
    </row>
    <row r="56" spans="1:18" x14ac:dyDescent="0.25">
      <c r="A56" s="6" t="s">
        <v>2</v>
      </c>
      <c r="B56" s="136" t="s">
        <v>11</v>
      </c>
      <c r="C56" s="138"/>
      <c r="D56" s="137"/>
      <c r="E56" s="136" t="s">
        <v>62</v>
      </c>
      <c r="F56" s="137"/>
      <c r="G56" s="6" t="str">
        <f t="shared" si="2"/>
        <v>IPB895</v>
      </c>
      <c r="H56" s="7">
        <v>3.9386071987517899</v>
      </c>
      <c r="K56" s="44">
        <v>40</v>
      </c>
      <c r="L56" s="48">
        <v>1000304870</v>
      </c>
      <c r="M56" s="44" t="s">
        <v>357</v>
      </c>
      <c r="N56" s="44" t="s">
        <v>62</v>
      </c>
      <c r="O56" s="50" t="s">
        <v>176</v>
      </c>
      <c r="P56" s="44">
        <v>4.03</v>
      </c>
      <c r="Q56" s="163">
        <f t="shared" si="4"/>
        <v>3.9386071987517899</v>
      </c>
      <c r="R56" s="164">
        <f t="shared" si="1"/>
        <v>0.9773218855463498</v>
      </c>
    </row>
    <row r="57" spans="1:18" x14ac:dyDescent="0.25">
      <c r="A57" s="6" t="s">
        <v>2</v>
      </c>
      <c r="B57" s="136" t="s">
        <v>11</v>
      </c>
      <c r="C57" s="138"/>
      <c r="D57" s="137"/>
      <c r="E57" s="136" t="s">
        <v>63</v>
      </c>
      <c r="F57" s="137"/>
      <c r="G57" s="6" t="str">
        <f>LEFT(RIGHT(E57,LEN(E57)-11),7)</f>
        <v>RFB1200</v>
      </c>
      <c r="H57" s="7">
        <v>4.82797011459897</v>
      </c>
      <c r="K57" s="44">
        <v>41</v>
      </c>
      <c r="L57" s="48">
        <v>1000304874</v>
      </c>
      <c r="M57" s="44" t="s">
        <v>358</v>
      </c>
      <c r="N57" s="44" t="s">
        <v>63</v>
      </c>
      <c r="O57" s="50" t="s">
        <v>176</v>
      </c>
      <c r="P57" s="44">
        <v>4.9400000000000004</v>
      </c>
      <c r="Q57" s="163">
        <f t="shared" si="4"/>
        <v>4.82797011459897</v>
      </c>
      <c r="R57" s="164">
        <f t="shared" si="1"/>
        <v>0.97732188554635013</v>
      </c>
    </row>
    <row r="58" spans="1:18" x14ac:dyDescent="0.25">
      <c r="A58" s="6" t="s">
        <v>2</v>
      </c>
      <c r="B58" s="136" t="s">
        <v>11</v>
      </c>
      <c r="C58" s="138"/>
      <c r="D58" s="137"/>
      <c r="E58" s="136" t="s">
        <v>64</v>
      </c>
      <c r="F58" s="137"/>
      <c r="G58" s="6" t="str">
        <f>LEFT(RIGHT(E58,LEN(E58)-11),7)</f>
        <v>RFB1400</v>
      </c>
      <c r="H58" s="7">
        <v>4.9647951785754501</v>
      </c>
      <c r="K58" s="44">
        <v>42</v>
      </c>
      <c r="L58" s="48">
        <v>1000304875</v>
      </c>
      <c r="M58" s="44" t="s">
        <v>359</v>
      </c>
      <c r="N58" s="44" t="s">
        <v>64</v>
      </c>
      <c r="O58" s="50" t="s">
        <v>176</v>
      </c>
      <c r="P58" s="44">
        <v>5.08</v>
      </c>
      <c r="Q58" s="163">
        <f t="shared" si="4"/>
        <v>4.9647951785754501</v>
      </c>
      <c r="R58" s="164">
        <f t="shared" si="1"/>
        <v>0.97732188554634847</v>
      </c>
    </row>
    <row r="59" spans="1:18" x14ac:dyDescent="0.25">
      <c r="A59" s="6" t="s">
        <v>2</v>
      </c>
      <c r="B59" s="136" t="s">
        <v>11</v>
      </c>
      <c r="C59" s="138"/>
      <c r="D59" s="137"/>
      <c r="E59" s="136" t="s">
        <v>65</v>
      </c>
      <c r="F59" s="137"/>
      <c r="G59" s="6" t="str">
        <f>LEFT(RIGHT(E59,LEN(E59)-11),5)</f>
        <v>BX910</v>
      </c>
      <c r="H59" s="7">
        <v>4.4370413603804204</v>
      </c>
      <c r="K59" s="44">
        <v>43</v>
      </c>
      <c r="L59" s="48">
        <v>1000304898</v>
      </c>
      <c r="M59" s="44" t="s">
        <v>360</v>
      </c>
      <c r="N59" s="44" t="s">
        <v>242</v>
      </c>
      <c r="O59" s="50" t="s">
        <v>176</v>
      </c>
      <c r="P59" s="44">
        <v>4.54</v>
      </c>
      <c r="Q59" s="163">
        <f t="shared" si="4"/>
        <v>4.4370413603804204</v>
      </c>
      <c r="R59" s="164">
        <f t="shared" si="1"/>
        <v>0.97732188554634813</v>
      </c>
    </row>
    <row r="60" spans="1:18" x14ac:dyDescent="0.25">
      <c r="A60" s="6" t="s">
        <v>2</v>
      </c>
      <c r="B60" s="136" t="s">
        <v>11</v>
      </c>
      <c r="C60" s="138"/>
      <c r="D60" s="137"/>
      <c r="E60" s="136" t="s">
        <v>66</v>
      </c>
      <c r="F60" s="137"/>
      <c r="G60" s="6" t="str">
        <f t="shared" si="2"/>
        <v>IPB650</v>
      </c>
      <c r="H60" s="7">
        <v>5.2579917442393604</v>
      </c>
      <c r="K60" s="44">
        <v>44</v>
      </c>
      <c r="L60" s="48">
        <v>1000518676</v>
      </c>
      <c r="M60" s="44" t="s">
        <v>361</v>
      </c>
      <c r="N60" s="44" t="s">
        <v>66</v>
      </c>
      <c r="O60" s="50" t="s">
        <v>176</v>
      </c>
      <c r="P60" s="44">
        <v>5.38</v>
      </c>
      <c r="Q60" s="163">
        <f t="shared" si="4"/>
        <v>5.2579917442393604</v>
      </c>
      <c r="R60" s="164">
        <f t="shared" si="1"/>
        <v>0.97732188554634958</v>
      </c>
    </row>
    <row r="61" spans="1:18" x14ac:dyDescent="0.25">
      <c r="A61" s="6" t="s">
        <v>2</v>
      </c>
      <c r="B61" s="136" t="s">
        <v>11</v>
      </c>
      <c r="C61" s="138"/>
      <c r="D61" s="137"/>
      <c r="E61" s="136" t="s">
        <v>67</v>
      </c>
      <c r="F61" s="137"/>
      <c r="G61" s="6" t="str">
        <f>LEFT(RIGHT(E61,LEN(E61)-11),7)</f>
        <v>BHI7030</v>
      </c>
      <c r="H61" s="7">
        <v>3.1274300337483201</v>
      </c>
      <c r="K61" s="44">
        <v>45</v>
      </c>
      <c r="L61" s="48">
        <v>1000536997</v>
      </c>
      <c r="M61" s="44" t="s">
        <v>362</v>
      </c>
      <c r="N61" s="44" t="s">
        <v>245</v>
      </c>
      <c r="O61" s="50" t="s">
        <v>176</v>
      </c>
      <c r="P61" s="44">
        <v>3.2</v>
      </c>
      <c r="Q61" s="163">
        <f t="shared" si="4"/>
        <v>3.1274300337483201</v>
      </c>
      <c r="R61" s="164">
        <f t="shared" si="1"/>
        <v>0.97732188554635002</v>
      </c>
    </row>
    <row r="62" spans="1:18" x14ac:dyDescent="0.25">
      <c r="A62" s="6" t="s">
        <v>2</v>
      </c>
      <c r="B62" s="136" t="s">
        <v>11</v>
      </c>
      <c r="C62" s="138"/>
      <c r="D62" s="137"/>
      <c r="E62" s="136" t="s">
        <v>68</v>
      </c>
      <c r="F62" s="137"/>
      <c r="G62" s="6" t="s">
        <v>168</v>
      </c>
      <c r="H62" s="7">
        <v>3.01015140748276</v>
      </c>
      <c r="K62" s="44">
        <v>46</v>
      </c>
      <c r="L62" s="48">
        <v>1000539909</v>
      </c>
      <c r="M62" s="46" t="s">
        <v>168</v>
      </c>
      <c r="N62" s="46" t="s">
        <v>68</v>
      </c>
      <c r="O62" s="50" t="s">
        <v>176</v>
      </c>
      <c r="P62" s="44">
        <v>3.08</v>
      </c>
      <c r="Q62" s="163">
        <f t="shared" si="4"/>
        <v>3.01015140748276</v>
      </c>
      <c r="R62" s="164">
        <f t="shared" si="1"/>
        <v>0.97732188554635058</v>
      </c>
    </row>
    <row r="63" spans="1:18" x14ac:dyDescent="0.25">
      <c r="A63" s="6" t="s">
        <v>2</v>
      </c>
      <c r="B63" s="136" t="s">
        <v>11</v>
      </c>
      <c r="C63" s="138"/>
      <c r="D63" s="137"/>
      <c r="E63" s="136" t="s">
        <v>69</v>
      </c>
      <c r="F63" s="137"/>
      <c r="G63" s="6" t="str">
        <f>RIGHT(E63,I63)</f>
        <v>FBS1409</v>
      </c>
      <c r="H63" s="7">
        <v>5.9518902829772697</v>
      </c>
      <c r="I63">
        <v>7</v>
      </c>
      <c r="K63" s="44">
        <v>47</v>
      </c>
      <c r="L63" s="48">
        <v>1000544294</v>
      </c>
      <c r="M63" s="46" t="s">
        <v>363</v>
      </c>
      <c r="N63" s="46" t="s">
        <v>69</v>
      </c>
      <c r="O63" s="50" t="s">
        <v>176</v>
      </c>
      <c r="P63" s="44">
        <v>6.09</v>
      </c>
      <c r="Q63" s="163">
        <f t="shared" si="4"/>
        <v>5.9518902829772697</v>
      </c>
      <c r="R63" s="164">
        <f t="shared" si="1"/>
        <v>0.97732188554634969</v>
      </c>
    </row>
    <row r="64" spans="1:18" x14ac:dyDescent="0.25">
      <c r="A64" s="6" t="s">
        <v>2</v>
      </c>
      <c r="B64" s="136" t="s">
        <v>11</v>
      </c>
      <c r="C64" s="138"/>
      <c r="D64" s="137"/>
      <c r="E64" s="136" t="s">
        <v>70</v>
      </c>
      <c r="F64" s="137"/>
      <c r="G64" s="6" t="str">
        <f t="shared" ref="G64:G115" si="5">RIGHT(E64,I64)</f>
        <v>ABC19</v>
      </c>
      <c r="H64" s="7">
        <v>2.9026460000726599</v>
      </c>
      <c r="I64">
        <v>5</v>
      </c>
      <c r="K64" s="44">
        <v>48</v>
      </c>
      <c r="L64" s="48">
        <v>1000544297</v>
      </c>
      <c r="M64" s="46" t="s">
        <v>364</v>
      </c>
      <c r="N64" s="46" t="s">
        <v>70</v>
      </c>
      <c r="O64" s="50" t="s">
        <v>176</v>
      </c>
      <c r="P64" s="44">
        <v>2.97</v>
      </c>
      <c r="Q64" s="163">
        <f t="shared" si="4"/>
        <v>2.9026460000726599</v>
      </c>
      <c r="R64" s="164">
        <f t="shared" si="1"/>
        <v>0.97732188554635013</v>
      </c>
    </row>
    <row r="65" spans="1:18" x14ac:dyDescent="0.25">
      <c r="A65" s="6" t="s">
        <v>2</v>
      </c>
      <c r="B65" s="136" t="s">
        <v>11</v>
      </c>
      <c r="C65" s="138"/>
      <c r="D65" s="137"/>
      <c r="E65" s="136" t="s">
        <v>71</v>
      </c>
      <c r="F65" s="137"/>
      <c r="G65" s="6" t="str">
        <f t="shared" si="5"/>
        <v>DS100</v>
      </c>
      <c r="H65" s="7">
        <v>2.8928727812171902</v>
      </c>
      <c r="I65">
        <v>5</v>
      </c>
      <c r="K65" s="44">
        <v>49</v>
      </c>
      <c r="L65" s="48">
        <v>1000544318</v>
      </c>
      <c r="M65" s="46" t="s">
        <v>365</v>
      </c>
      <c r="N65" s="46" t="s">
        <v>71</v>
      </c>
      <c r="O65" s="50" t="s">
        <v>176</v>
      </c>
      <c r="P65" s="44">
        <v>2.96</v>
      </c>
      <c r="Q65" s="163">
        <f t="shared" si="4"/>
        <v>2.8928727812171902</v>
      </c>
      <c r="R65" s="164">
        <f t="shared" si="1"/>
        <v>0.97732188554634802</v>
      </c>
    </row>
    <row r="66" spans="1:18" x14ac:dyDescent="0.25">
      <c r="A66" s="6" t="s">
        <v>2</v>
      </c>
      <c r="B66" s="136" t="s">
        <v>11</v>
      </c>
      <c r="C66" s="138"/>
      <c r="D66" s="137"/>
      <c r="E66" s="136" t="s">
        <v>72</v>
      </c>
      <c r="F66" s="137"/>
      <c r="G66" s="6" t="str">
        <f t="shared" si="5"/>
        <v>DPB66</v>
      </c>
      <c r="H66" s="7">
        <v>3.4206265994122198</v>
      </c>
      <c r="I66">
        <v>5</v>
      </c>
      <c r="K66" s="44">
        <v>50</v>
      </c>
      <c r="L66" s="48">
        <v>1000544319</v>
      </c>
      <c r="M66" s="46" t="s">
        <v>366</v>
      </c>
      <c r="N66" s="46" t="s">
        <v>72</v>
      </c>
      <c r="O66" s="50" t="s">
        <v>176</v>
      </c>
      <c r="P66" s="44">
        <v>3.5</v>
      </c>
      <c r="Q66" s="163">
        <f t="shared" si="4"/>
        <v>3.4206265994122198</v>
      </c>
      <c r="R66" s="164">
        <f t="shared" si="1"/>
        <v>0.97732188554634847</v>
      </c>
    </row>
    <row r="67" spans="1:18" x14ac:dyDescent="0.25">
      <c r="A67" s="6" t="s">
        <v>2</v>
      </c>
      <c r="B67" s="136" t="s">
        <v>11</v>
      </c>
      <c r="C67" s="138"/>
      <c r="D67" s="137"/>
      <c r="E67" s="136" t="s">
        <v>73</v>
      </c>
      <c r="F67" s="137"/>
      <c r="G67" s="6" t="str">
        <f t="shared" si="5"/>
        <v>DPB63</v>
      </c>
      <c r="H67" s="7">
        <v>2.96128531320544</v>
      </c>
      <c r="I67">
        <v>5</v>
      </c>
      <c r="K67" s="44">
        <v>51</v>
      </c>
      <c r="L67" s="48">
        <v>1000544321</v>
      </c>
      <c r="M67" s="46" t="s">
        <v>367</v>
      </c>
      <c r="N67" s="46" t="s">
        <v>73</v>
      </c>
      <c r="O67" s="50" t="s">
        <v>176</v>
      </c>
      <c r="P67" s="44">
        <v>3.03</v>
      </c>
      <c r="Q67" s="163">
        <f t="shared" si="4"/>
        <v>2.96128531320544</v>
      </c>
      <c r="R67" s="164">
        <f t="shared" si="1"/>
        <v>0.97732188554634991</v>
      </c>
    </row>
    <row r="68" spans="1:18" x14ac:dyDescent="0.25">
      <c r="A68" s="6" t="s">
        <v>2</v>
      </c>
      <c r="B68" s="136" t="s">
        <v>11</v>
      </c>
      <c r="C68" s="138"/>
      <c r="D68" s="137"/>
      <c r="E68" s="136" t="s">
        <v>74</v>
      </c>
      <c r="F68" s="137"/>
      <c r="G68" s="6" t="str">
        <f t="shared" si="5"/>
        <v>DBC4879</v>
      </c>
      <c r="H68" s="7">
        <v>4.2708966398375496</v>
      </c>
      <c r="I68">
        <v>7</v>
      </c>
      <c r="K68" s="44">
        <v>52</v>
      </c>
      <c r="L68" s="48">
        <v>1000544322</v>
      </c>
      <c r="M68" s="46" t="s">
        <v>368</v>
      </c>
      <c r="N68" s="46" t="s">
        <v>74</v>
      </c>
      <c r="O68" s="50" t="s">
        <v>176</v>
      </c>
      <c r="P68" s="44">
        <v>4.37</v>
      </c>
      <c r="Q68" s="163">
        <f t="shared" si="4"/>
        <v>4.2708966398375496</v>
      </c>
      <c r="R68" s="164">
        <f t="shared" si="1"/>
        <v>0.97732188554635002</v>
      </c>
    </row>
    <row r="69" spans="1:18" x14ac:dyDescent="0.25">
      <c r="A69" s="6" t="s">
        <v>2</v>
      </c>
      <c r="B69" s="136" t="s">
        <v>11</v>
      </c>
      <c r="C69" s="138"/>
      <c r="D69" s="137"/>
      <c r="E69" s="136" t="s">
        <v>75</v>
      </c>
      <c r="F69" s="137"/>
      <c r="G69" s="6" t="str">
        <f t="shared" si="5"/>
        <v>DBC3158</v>
      </c>
      <c r="H69" s="7">
        <v>5.2677649630948196</v>
      </c>
      <c r="I69">
        <v>7</v>
      </c>
      <c r="K69" s="44">
        <v>53</v>
      </c>
      <c r="L69" s="48">
        <v>1000544323</v>
      </c>
      <c r="M69" s="46" t="s">
        <v>369</v>
      </c>
      <c r="N69" s="46" t="s">
        <v>75</v>
      </c>
      <c r="O69" s="50" t="s">
        <v>176</v>
      </c>
      <c r="P69" s="44">
        <v>5.39</v>
      </c>
      <c r="Q69" s="163">
        <f t="shared" si="4"/>
        <v>5.2677649630948196</v>
      </c>
      <c r="R69" s="164">
        <f t="shared" si="1"/>
        <v>0.9773218855463488</v>
      </c>
    </row>
    <row r="70" spans="1:18" x14ac:dyDescent="0.25">
      <c r="A70" s="6" t="s">
        <v>2</v>
      </c>
      <c r="B70" s="136" t="s">
        <v>11</v>
      </c>
      <c r="C70" s="138"/>
      <c r="D70" s="137"/>
      <c r="E70" s="136" t="s">
        <v>76</v>
      </c>
      <c r="F70" s="137"/>
      <c r="G70" s="6" t="str">
        <f t="shared" si="5"/>
        <v>BHI58</v>
      </c>
      <c r="H70" s="7">
        <v>2.70718162296339</v>
      </c>
      <c r="I70">
        <v>5</v>
      </c>
      <c r="K70" s="44">
        <v>54</v>
      </c>
      <c r="L70" s="48">
        <v>1000544325</v>
      </c>
      <c r="M70" s="46" t="s">
        <v>370</v>
      </c>
      <c r="N70" s="46" t="s">
        <v>76</v>
      </c>
      <c r="O70" s="50" t="s">
        <v>176</v>
      </c>
      <c r="P70" s="44">
        <v>2.77</v>
      </c>
      <c r="Q70" s="163">
        <f t="shared" si="4"/>
        <v>2.70718162296339</v>
      </c>
      <c r="R70" s="164">
        <f t="shared" si="1"/>
        <v>0.97732188554635024</v>
      </c>
    </row>
    <row r="71" spans="1:18" x14ac:dyDescent="0.25">
      <c r="A71" s="6" t="s">
        <v>2</v>
      </c>
      <c r="B71" s="136" t="s">
        <v>11</v>
      </c>
      <c r="C71" s="138"/>
      <c r="D71" s="137"/>
      <c r="E71" s="136" t="s">
        <v>77</v>
      </c>
      <c r="F71" s="137"/>
      <c r="G71" s="6" t="str">
        <f t="shared" si="5"/>
        <v>DPB60</v>
      </c>
      <c r="H71" s="7">
        <v>3.75291604049798</v>
      </c>
      <c r="I71">
        <v>5</v>
      </c>
      <c r="K71" s="44">
        <v>55</v>
      </c>
      <c r="L71" s="48">
        <v>1000544326</v>
      </c>
      <c r="M71" s="46" t="s">
        <v>371</v>
      </c>
      <c r="N71" s="46" t="s">
        <v>77</v>
      </c>
      <c r="O71" s="50" t="s">
        <v>176</v>
      </c>
      <c r="P71" s="44">
        <v>3.84</v>
      </c>
      <c r="Q71" s="163">
        <f t="shared" si="4"/>
        <v>3.75291604049798</v>
      </c>
      <c r="R71" s="164">
        <f t="shared" si="1"/>
        <v>0.97732188554634902</v>
      </c>
    </row>
    <row r="72" spans="1:18" x14ac:dyDescent="0.25">
      <c r="A72" s="6" t="s">
        <v>2</v>
      </c>
      <c r="B72" s="136" t="s">
        <v>11</v>
      </c>
      <c r="C72" s="138"/>
      <c r="D72" s="137"/>
      <c r="E72" s="136" t="s">
        <v>78</v>
      </c>
      <c r="F72" s="137"/>
      <c r="G72" s="6" t="str">
        <f>LEFT(RIGHT(E72,LEN(E72)-11),I72)</f>
        <v>FBS4517</v>
      </c>
      <c r="H72" s="7">
        <v>6.76306744798074</v>
      </c>
      <c r="I72">
        <v>7</v>
      </c>
      <c r="K72" s="44">
        <v>56</v>
      </c>
      <c r="L72" s="48">
        <v>1000544327</v>
      </c>
      <c r="M72" s="44" t="s">
        <v>372</v>
      </c>
      <c r="N72" s="44" t="s">
        <v>78</v>
      </c>
      <c r="O72" s="50" t="s">
        <v>176</v>
      </c>
      <c r="P72" s="44">
        <v>6.92</v>
      </c>
      <c r="Q72" s="163">
        <f t="shared" si="4"/>
        <v>6.76306744798074</v>
      </c>
      <c r="R72" s="164">
        <f t="shared" si="1"/>
        <v>0.97732188554634969</v>
      </c>
    </row>
    <row r="73" spans="1:18" x14ac:dyDescent="0.25">
      <c r="A73" s="6" t="s">
        <v>2</v>
      </c>
      <c r="B73" s="136" t="s">
        <v>11</v>
      </c>
      <c r="C73" s="138"/>
      <c r="D73" s="137"/>
      <c r="E73" s="136" t="s">
        <v>79</v>
      </c>
      <c r="F73" s="137"/>
      <c r="G73" s="6" t="str">
        <f t="shared" si="5"/>
        <v>CY28W</v>
      </c>
      <c r="H73" s="7">
        <v>3.06879072061554</v>
      </c>
      <c r="I73">
        <v>5</v>
      </c>
      <c r="K73" s="44">
        <v>57</v>
      </c>
      <c r="L73" s="48">
        <v>1000544328</v>
      </c>
      <c r="M73" s="46" t="s">
        <v>373</v>
      </c>
      <c r="N73" s="46" t="s">
        <v>79</v>
      </c>
      <c r="O73" s="50" t="s">
        <v>176</v>
      </c>
      <c r="P73" s="44">
        <v>3.14</v>
      </c>
      <c r="Q73" s="163">
        <f t="shared" si="4"/>
        <v>3.06879072061554</v>
      </c>
      <c r="R73" s="164">
        <f t="shared" si="1"/>
        <v>0.97732188554635024</v>
      </c>
    </row>
    <row r="74" spans="1:18" x14ac:dyDescent="0.25">
      <c r="A74" s="6" t="s">
        <v>2</v>
      </c>
      <c r="B74" s="136" t="s">
        <v>11</v>
      </c>
      <c r="C74" s="138"/>
      <c r="D74" s="137"/>
      <c r="E74" s="136" t="s">
        <v>80</v>
      </c>
      <c r="F74" s="137"/>
      <c r="G74" s="6" t="str">
        <f t="shared" si="5"/>
        <v>FBS9558</v>
      </c>
      <c r="H74" s="7">
        <v>6.76306744798074</v>
      </c>
      <c r="I74">
        <v>7</v>
      </c>
      <c r="K74" s="44">
        <v>58</v>
      </c>
      <c r="L74" s="48">
        <v>1000544329</v>
      </c>
      <c r="M74" s="46" t="s">
        <v>374</v>
      </c>
      <c r="N74" s="46" t="s">
        <v>80</v>
      </c>
      <c r="O74" s="50" t="s">
        <v>176</v>
      </c>
      <c r="P74" s="44">
        <v>6.92</v>
      </c>
      <c r="Q74" s="163">
        <f t="shared" si="4"/>
        <v>6.76306744798074</v>
      </c>
      <c r="R74" s="164">
        <f t="shared" si="1"/>
        <v>0.97732188554634969</v>
      </c>
    </row>
    <row r="75" spans="1:18" x14ac:dyDescent="0.25">
      <c r="A75" s="6" t="s">
        <v>2</v>
      </c>
      <c r="B75" s="136" t="s">
        <v>11</v>
      </c>
      <c r="C75" s="138"/>
      <c r="D75" s="137"/>
      <c r="E75" s="136" t="s">
        <v>81</v>
      </c>
      <c r="F75" s="137"/>
      <c r="G75" s="6" t="str">
        <f t="shared" si="5"/>
        <v>FBS2008</v>
      </c>
      <c r="H75" s="7">
        <v>2.0035098653700198</v>
      </c>
      <c r="I75">
        <v>7</v>
      </c>
      <c r="K75" s="44">
        <v>59</v>
      </c>
      <c r="L75" s="48">
        <v>1000544330</v>
      </c>
      <c r="M75" s="46" t="s">
        <v>375</v>
      </c>
      <c r="N75" s="46" t="s">
        <v>81</v>
      </c>
      <c r="O75" s="50" t="s">
        <v>176</v>
      </c>
      <c r="P75" s="44">
        <v>2.0499999999999998</v>
      </c>
      <c r="Q75" s="163">
        <f t="shared" si="4"/>
        <v>2.0035098653700198</v>
      </c>
      <c r="R75" s="164">
        <f t="shared" si="1"/>
        <v>0.97732188554635124</v>
      </c>
    </row>
    <row r="76" spans="1:18" x14ac:dyDescent="0.25">
      <c r="A76" s="6" t="s">
        <v>2</v>
      </c>
      <c r="B76" s="136" t="s">
        <v>11</v>
      </c>
      <c r="C76" s="138"/>
      <c r="D76" s="137"/>
      <c r="E76" s="136" t="s">
        <v>82</v>
      </c>
      <c r="F76" s="137"/>
      <c r="G76" s="6" t="str">
        <f t="shared" si="5"/>
        <v>IC5408</v>
      </c>
      <c r="H76" s="7">
        <v>2.9710585320609</v>
      </c>
      <c r="I76">
        <v>6</v>
      </c>
      <c r="K76" s="44">
        <v>60</v>
      </c>
      <c r="L76" s="48">
        <v>1000544333</v>
      </c>
      <c r="M76" s="46" t="s">
        <v>376</v>
      </c>
      <c r="N76" s="46" t="s">
        <v>82</v>
      </c>
      <c r="O76" s="50" t="s">
        <v>176</v>
      </c>
      <c r="P76" s="44">
        <v>3.04</v>
      </c>
      <c r="Q76" s="163">
        <f t="shared" si="4"/>
        <v>2.9710585320609</v>
      </c>
      <c r="R76" s="164">
        <f t="shared" si="1"/>
        <v>0.97732188554634869</v>
      </c>
    </row>
    <row r="77" spans="1:18" x14ac:dyDescent="0.25">
      <c r="A77" s="6" t="s">
        <v>2</v>
      </c>
      <c r="B77" s="136" t="s">
        <v>11</v>
      </c>
      <c r="C77" s="138"/>
      <c r="D77" s="137"/>
      <c r="E77" s="136" t="s">
        <v>83</v>
      </c>
      <c r="F77" s="137"/>
      <c r="G77" s="6" t="str">
        <f t="shared" si="5"/>
        <v>IC5408</v>
      </c>
      <c r="H77" s="7">
        <v>3.1372032526037801</v>
      </c>
      <c r="I77">
        <v>6</v>
      </c>
      <c r="K77" s="47">
        <v>61</v>
      </c>
      <c r="L77" s="48">
        <v>1000544333</v>
      </c>
      <c r="M77" s="46" t="s">
        <v>376</v>
      </c>
      <c r="N77" s="46" t="s">
        <v>82</v>
      </c>
      <c r="O77" s="52" t="s">
        <v>176</v>
      </c>
      <c r="P77" s="47">
        <v>3.21</v>
      </c>
      <c r="Q77" s="163">
        <v>3.1372032526037801</v>
      </c>
      <c r="R77" s="164">
        <f t="shared" si="1"/>
        <v>0.97732188554634891</v>
      </c>
    </row>
    <row r="78" spans="1:18" x14ac:dyDescent="0.25">
      <c r="A78" s="6" t="s">
        <v>2</v>
      </c>
      <c r="B78" s="136" t="s">
        <v>11</v>
      </c>
      <c r="C78" s="138"/>
      <c r="D78" s="137"/>
      <c r="E78" s="136" t="s">
        <v>84</v>
      </c>
      <c r="F78" s="137"/>
      <c r="G78" s="6" t="str">
        <f t="shared" si="5"/>
        <v>BXC3278</v>
      </c>
      <c r="H78" s="7">
        <v>6.8314799799689796</v>
      </c>
      <c r="I78">
        <v>7</v>
      </c>
      <c r="K78" s="44">
        <v>62</v>
      </c>
      <c r="L78" s="48">
        <v>1000544335</v>
      </c>
      <c r="M78" s="46" t="s">
        <v>377</v>
      </c>
      <c r="N78" s="46" t="s">
        <v>84</v>
      </c>
      <c r="O78" s="50" t="s">
        <v>176</v>
      </c>
      <c r="P78" s="44">
        <v>6.99</v>
      </c>
      <c r="Q78" s="163">
        <f t="shared" ref="Q78:Q109" si="6">VLOOKUP(M78,$G$17:$H$158,2,FALSE)</f>
        <v>6.8314799799689796</v>
      </c>
      <c r="R78" s="164">
        <f t="shared" si="1"/>
        <v>0.97732188554634902</v>
      </c>
    </row>
    <row r="79" spans="1:18" x14ac:dyDescent="0.25">
      <c r="A79" s="6" t="s">
        <v>2</v>
      </c>
      <c r="B79" s="136" t="s">
        <v>11</v>
      </c>
      <c r="C79" s="138"/>
      <c r="D79" s="137"/>
      <c r="E79" s="136" t="s">
        <v>85</v>
      </c>
      <c r="F79" s="137"/>
      <c r="G79" s="6" t="str">
        <f t="shared" si="5"/>
        <v>ABC42</v>
      </c>
      <c r="H79" s="7">
        <v>3.40108016170129</v>
      </c>
      <c r="I79">
        <v>5</v>
      </c>
      <c r="K79" s="44">
        <v>63</v>
      </c>
      <c r="L79" s="48">
        <v>1000544337</v>
      </c>
      <c r="M79" s="46" t="s">
        <v>378</v>
      </c>
      <c r="N79" s="46" t="s">
        <v>85</v>
      </c>
      <c r="O79" s="50" t="s">
        <v>176</v>
      </c>
      <c r="P79" s="44">
        <v>3.48</v>
      </c>
      <c r="Q79" s="163">
        <f t="shared" si="6"/>
        <v>3.40108016170129</v>
      </c>
      <c r="R79" s="164">
        <f t="shared" si="1"/>
        <v>0.97732188554634769</v>
      </c>
    </row>
    <row r="80" spans="1:18" x14ac:dyDescent="0.25">
      <c r="A80" s="6" t="s">
        <v>2</v>
      </c>
      <c r="B80" s="136" t="s">
        <v>11</v>
      </c>
      <c r="C80" s="138"/>
      <c r="D80" s="137"/>
      <c r="E80" s="136" t="s">
        <v>86</v>
      </c>
      <c r="F80" s="137"/>
      <c r="G80" s="6" t="str">
        <f t="shared" si="5"/>
        <v>IC5099</v>
      </c>
      <c r="H80" s="7">
        <v>2.9710585320609</v>
      </c>
      <c r="I80">
        <v>6</v>
      </c>
      <c r="K80" s="44">
        <v>64</v>
      </c>
      <c r="L80" s="48">
        <v>1000544338</v>
      </c>
      <c r="M80" s="46" t="s">
        <v>379</v>
      </c>
      <c r="N80" s="46" t="s">
        <v>86</v>
      </c>
      <c r="O80" s="50" t="s">
        <v>176</v>
      </c>
      <c r="P80" s="44">
        <v>3.04</v>
      </c>
      <c r="Q80" s="163">
        <f t="shared" si="6"/>
        <v>2.9710585320609</v>
      </c>
      <c r="R80" s="164">
        <f t="shared" si="1"/>
        <v>0.97732188554634869</v>
      </c>
    </row>
    <row r="81" spans="1:18" x14ac:dyDescent="0.25">
      <c r="A81" s="6" t="s">
        <v>2</v>
      </c>
      <c r="B81" s="136" t="s">
        <v>11</v>
      </c>
      <c r="C81" s="138"/>
      <c r="D81" s="137"/>
      <c r="E81" s="136" t="s">
        <v>87</v>
      </c>
      <c r="F81" s="137"/>
      <c r="G81" s="6" t="str">
        <f t="shared" si="5"/>
        <v>BX715</v>
      </c>
      <c r="H81" s="7">
        <v>3.3522140674239802</v>
      </c>
      <c r="I81">
        <v>5</v>
      </c>
      <c r="K81" s="44">
        <v>65</v>
      </c>
      <c r="L81" s="48">
        <v>1000544339</v>
      </c>
      <c r="M81" s="46" t="s">
        <v>380</v>
      </c>
      <c r="N81" s="46" t="s">
        <v>87</v>
      </c>
      <c r="O81" s="50" t="s">
        <v>176</v>
      </c>
      <c r="P81" s="44">
        <v>3.43</v>
      </c>
      <c r="Q81" s="163">
        <f t="shared" si="6"/>
        <v>3.3522140674239802</v>
      </c>
      <c r="R81" s="164">
        <f t="shared" si="1"/>
        <v>0.97732188554634991</v>
      </c>
    </row>
    <row r="82" spans="1:18" x14ac:dyDescent="0.25">
      <c r="A82" s="6" t="s">
        <v>2</v>
      </c>
      <c r="B82" s="136" t="s">
        <v>11</v>
      </c>
      <c r="C82" s="138"/>
      <c r="D82" s="137"/>
      <c r="E82" s="136" t="s">
        <v>88</v>
      </c>
      <c r="F82" s="137"/>
      <c r="G82" s="6" t="str">
        <f t="shared" si="5"/>
        <v>BHI7038</v>
      </c>
      <c r="H82" s="7">
        <v>3.0394710640491498</v>
      </c>
      <c r="I82">
        <v>7</v>
      </c>
      <c r="K82" s="44">
        <v>66</v>
      </c>
      <c r="L82" s="48">
        <v>1000544340</v>
      </c>
      <c r="M82" s="46" t="s">
        <v>381</v>
      </c>
      <c r="N82" s="46" t="s">
        <v>88</v>
      </c>
      <c r="O82" s="50" t="s">
        <v>176</v>
      </c>
      <c r="P82" s="44">
        <v>3.11</v>
      </c>
      <c r="Q82" s="163">
        <f t="shared" si="6"/>
        <v>3.0394710640491498</v>
      </c>
      <c r="R82" s="164">
        <f t="shared" ref="R82:R145" si="7">Q82/P82</f>
        <v>0.97732188554635047</v>
      </c>
    </row>
    <row r="83" spans="1:18" x14ac:dyDescent="0.25">
      <c r="A83" s="6" t="s">
        <v>2</v>
      </c>
      <c r="B83" s="136" t="s">
        <v>11</v>
      </c>
      <c r="C83" s="138"/>
      <c r="D83" s="137"/>
      <c r="E83" s="136" t="s">
        <v>89</v>
      </c>
      <c r="F83" s="137"/>
      <c r="G83" s="6" t="str">
        <f t="shared" si="5"/>
        <v>BX958</v>
      </c>
      <c r="H83" s="7">
        <v>3.2935747542912002</v>
      </c>
      <c r="I83">
        <v>5</v>
      </c>
      <c r="K83" s="44">
        <v>67</v>
      </c>
      <c r="L83" s="48">
        <v>1000544341</v>
      </c>
      <c r="M83" s="46" t="s">
        <v>382</v>
      </c>
      <c r="N83" s="46" t="s">
        <v>89</v>
      </c>
      <c r="O83" s="50" t="s">
        <v>176</v>
      </c>
      <c r="P83" s="44">
        <v>3.37</v>
      </c>
      <c r="Q83" s="163">
        <f t="shared" si="6"/>
        <v>3.2935747542912002</v>
      </c>
      <c r="R83" s="164">
        <f t="shared" si="7"/>
        <v>0.97732188554635013</v>
      </c>
    </row>
    <row r="84" spans="1:18" x14ac:dyDescent="0.25">
      <c r="A84" s="6" t="s">
        <v>2</v>
      </c>
      <c r="B84" s="136" t="s">
        <v>11</v>
      </c>
      <c r="C84" s="138"/>
      <c r="D84" s="137"/>
      <c r="E84" s="136" t="s">
        <v>90</v>
      </c>
      <c r="F84" s="137"/>
      <c r="G84" s="6" t="str">
        <f t="shared" si="5"/>
        <v>BX264</v>
      </c>
      <c r="H84" s="7">
        <v>2.6778619663969998</v>
      </c>
      <c r="I84">
        <v>5</v>
      </c>
      <c r="K84" s="44">
        <v>68</v>
      </c>
      <c r="L84" s="48">
        <v>1000544347</v>
      </c>
      <c r="M84" s="46" t="s">
        <v>383</v>
      </c>
      <c r="N84" s="46" t="s">
        <v>90</v>
      </c>
      <c r="O84" s="50" t="s">
        <v>176</v>
      </c>
      <c r="P84" s="44">
        <v>2.74</v>
      </c>
      <c r="Q84" s="163">
        <f t="shared" si="6"/>
        <v>2.6778619663969998</v>
      </c>
      <c r="R84" s="164">
        <f t="shared" si="7"/>
        <v>0.97732188554635024</v>
      </c>
    </row>
    <row r="85" spans="1:18" x14ac:dyDescent="0.25">
      <c r="A85" s="6" t="s">
        <v>2</v>
      </c>
      <c r="B85" s="136" t="s">
        <v>11</v>
      </c>
      <c r="C85" s="138"/>
      <c r="D85" s="137"/>
      <c r="E85" s="136" t="s">
        <v>91</v>
      </c>
      <c r="F85" s="137"/>
      <c r="G85" s="6" t="str">
        <f t="shared" si="5"/>
        <v>BXC3209</v>
      </c>
      <c r="H85" s="7">
        <v>2.4726243704322601</v>
      </c>
      <c r="I85">
        <v>7</v>
      </c>
      <c r="K85" s="44">
        <v>69</v>
      </c>
      <c r="L85" s="48">
        <v>1000544348</v>
      </c>
      <c r="M85" s="46" t="s">
        <v>384</v>
      </c>
      <c r="N85" s="46" t="s">
        <v>91</v>
      </c>
      <c r="O85" s="50" t="s">
        <v>176</v>
      </c>
      <c r="P85" s="44">
        <v>2.5299999999999998</v>
      </c>
      <c r="Q85" s="163">
        <f t="shared" si="6"/>
        <v>2.4726243704322601</v>
      </c>
      <c r="R85" s="164">
        <f t="shared" si="7"/>
        <v>0.97732188554634791</v>
      </c>
    </row>
    <row r="86" spans="1:18" x14ac:dyDescent="0.25">
      <c r="A86" s="6" t="s">
        <v>2</v>
      </c>
      <c r="B86" s="136" t="s">
        <v>11</v>
      </c>
      <c r="C86" s="138"/>
      <c r="D86" s="137"/>
      <c r="E86" s="136" t="s">
        <v>92</v>
      </c>
      <c r="F86" s="137"/>
      <c r="G86" s="6" t="str">
        <f t="shared" si="5"/>
        <v>BX844</v>
      </c>
      <c r="H86" s="7">
        <v>2.8440066869398799</v>
      </c>
      <c r="I86">
        <v>5</v>
      </c>
      <c r="K86" s="44">
        <v>70</v>
      </c>
      <c r="L86" s="48">
        <v>1000544350</v>
      </c>
      <c r="M86" s="46" t="s">
        <v>385</v>
      </c>
      <c r="N86" s="46" t="s">
        <v>92</v>
      </c>
      <c r="O86" s="50" t="s">
        <v>176</v>
      </c>
      <c r="P86" s="44">
        <v>2.91</v>
      </c>
      <c r="Q86" s="163">
        <f t="shared" si="6"/>
        <v>2.8440066869398799</v>
      </c>
      <c r="R86" s="164">
        <f t="shared" si="7"/>
        <v>0.97732188554635047</v>
      </c>
    </row>
    <row r="87" spans="1:18" x14ac:dyDescent="0.25">
      <c r="A87" s="6" t="s">
        <v>2</v>
      </c>
      <c r="B87" s="136" t="s">
        <v>11</v>
      </c>
      <c r="C87" s="138"/>
      <c r="D87" s="137"/>
      <c r="E87" s="136" t="s">
        <v>93</v>
      </c>
      <c r="F87" s="137"/>
      <c r="G87" s="6" t="str">
        <f t="shared" si="5"/>
        <v>BX968</v>
      </c>
      <c r="H87" s="7">
        <v>3.2935747542912002</v>
      </c>
      <c r="I87">
        <v>5</v>
      </c>
      <c r="K87" s="44">
        <v>71</v>
      </c>
      <c r="L87" s="48">
        <v>1000544351</v>
      </c>
      <c r="M87" s="46" t="s">
        <v>386</v>
      </c>
      <c r="N87" s="46" t="s">
        <v>93</v>
      </c>
      <c r="O87" s="50" t="s">
        <v>176</v>
      </c>
      <c r="P87" s="44">
        <v>3.37</v>
      </c>
      <c r="Q87" s="163">
        <f t="shared" si="6"/>
        <v>3.2935747542912002</v>
      </c>
      <c r="R87" s="164">
        <f t="shared" si="7"/>
        <v>0.97732188554635013</v>
      </c>
    </row>
    <row r="88" spans="1:18" x14ac:dyDescent="0.25">
      <c r="A88" s="6" t="s">
        <v>2</v>
      </c>
      <c r="B88" s="136" t="s">
        <v>11</v>
      </c>
      <c r="C88" s="138"/>
      <c r="D88" s="137"/>
      <c r="E88" s="136" t="s">
        <v>94</v>
      </c>
      <c r="F88" s="137"/>
      <c r="G88" s="6" t="str">
        <f t="shared" si="5"/>
        <v>ESB608</v>
      </c>
      <c r="H88" s="7">
        <v>527.16742506370099</v>
      </c>
      <c r="I88">
        <v>6</v>
      </c>
      <c r="K88" s="44">
        <v>72</v>
      </c>
      <c r="L88" s="48">
        <v>1000544352</v>
      </c>
      <c r="M88" s="46" t="s">
        <v>387</v>
      </c>
      <c r="N88" s="46" t="s">
        <v>94</v>
      </c>
      <c r="O88" s="50" t="s">
        <v>232</v>
      </c>
      <c r="P88" s="44">
        <v>539.4</v>
      </c>
      <c r="Q88" s="163">
        <f t="shared" si="6"/>
        <v>527.16742506370099</v>
      </c>
      <c r="R88" s="164">
        <f t="shared" si="7"/>
        <v>0.97732188554634969</v>
      </c>
    </row>
    <row r="89" spans="1:18" x14ac:dyDescent="0.25">
      <c r="A89" s="6" t="s">
        <v>2</v>
      </c>
      <c r="B89" s="136" t="s">
        <v>11</v>
      </c>
      <c r="C89" s="138"/>
      <c r="D89" s="137"/>
      <c r="E89" s="136" t="s">
        <v>95</v>
      </c>
      <c r="F89" s="137"/>
      <c r="G89" s="6" t="str">
        <f t="shared" si="5"/>
        <v>IC962</v>
      </c>
      <c r="H89" s="7">
        <v>2.4726243704322601</v>
      </c>
      <c r="I89">
        <v>5</v>
      </c>
      <c r="K89" s="44">
        <v>73</v>
      </c>
      <c r="L89" s="48">
        <v>1000544353</v>
      </c>
      <c r="M89" s="46" t="s">
        <v>388</v>
      </c>
      <c r="N89" s="46" t="s">
        <v>95</v>
      </c>
      <c r="O89" s="50" t="s">
        <v>176</v>
      </c>
      <c r="P89" s="44">
        <v>2.5299999999999998</v>
      </c>
      <c r="Q89" s="163">
        <f t="shared" si="6"/>
        <v>2.4726243704322601</v>
      </c>
      <c r="R89" s="164">
        <f t="shared" si="7"/>
        <v>0.97732188554634791</v>
      </c>
    </row>
    <row r="90" spans="1:18" x14ac:dyDescent="0.25">
      <c r="A90" s="6" t="s">
        <v>2</v>
      </c>
      <c r="B90" s="136" t="s">
        <v>11</v>
      </c>
      <c r="C90" s="138"/>
      <c r="D90" s="137"/>
      <c r="E90" s="136" t="s">
        <v>96</v>
      </c>
      <c r="F90" s="137"/>
      <c r="G90" s="6" t="str">
        <f t="shared" si="5"/>
        <v>IPB68</v>
      </c>
      <c r="H90" s="7">
        <v>3.1176568148928498</v>
      </c>
      <c r="I90">
        <v>5</v>
      </c>
      <c r="K90" s="44">
        <v>74</v>
      </c>
      <c r="L90" s="48">
        <v>1000544355</v>
      </c>
      <c r="M90" s="46" t="s">
        <v>389</v>
      </c>
      <c r="N90" s="46" t="s">
        <v>96</v>
      </c>
      <c r="O90" s="50" t="s">
        <v>176</v>
      </c>
      <c r="P90" s="44">
        <v>3.19</v>
      </c>
      <c r="Q90" s="163">
        <f t="shared" si="6"/>
        <v>3.1176568148928498</v>
      </c>
      <c r="R90" s="164">
        <f t="shared" si="7"/>
        <v>0.97732188554634791</v>
      </c>
    </row>
    <row r="91" spans="1:18" x14ac:dyDescent="0.25">
      <c r="A91" s="6" t="s">
        <v>2</v>
      </c>
      <c r="B91" s="136" t="s">
        <v>11</v>
      </c>
      <c r="C91" s="138"/>
      <c r="D91" s="137"/>
      <c r="E91" s="136" t="s">
        <v>97</v>
      </c>
      <c r="F91" s="137"/>
      <c r="G91" s="6" t="str">
        <f t="shared" si="5"/>
        <v>IPB658</v>
      </c>
      <c r="H91" s="7">
        <v>5.2579917442393604</v>
      </c>
      <c r="I91">
        <v>6</v>
      </c>
      <c r="K91" s="44">
        <v>75</v>
      </c>
      <c r="L91" s="48">
        <v>1000544363</v>
      </c>
      <c r="M91" s="46" t="s">
        <v>390</v>
      </c>
      <c r="N91" s="46" t="s">
        <v>97</v>
      </c>
      <c r="O91" s="50" t="s">
        <v>176</v>
      </c>
      <c r="P91" s="44">
        <v>5.38</v>
      </c>
      <c r="Q91" s="163">
        <f t="shared" si="6"/>
        <v>5.2579917442393604</v>
      </c>
      <c r="R91" s="164">
        <f t="shared" si="7"/>
        <v>0.97732188554634958</v>
      </c>
    </row>
    <row r="92" spans="1:18" x14ac:dyDescent="0.25">
      <c r="A92" s="6" t="s">
        <v>2</v>
      </c>
      <c r="B92" s="136" t="s">
        <v>11</v>
      </c>
      <c r="C92" s="138"/>
      <c r="D92" s="137"/>
      <c r="E92" s="136" t="s">
        <v>98</v>
      </c>
      <c r="F92" s="137"/>
      <c r="G92" s="6" t="str">
        <f t="shared" si="5"/>
        <v>RFB208</v>
      </c>
      <c r="H92" s="7">
        <v>2.5214904647095802</v>
      </c>
      <c r="I92">
        <v>6</v>
      </c>
      <c r="K92" s="44">
        <v>76</v>
      </c>
      <c r="L92" s="48">
        <v>1000544364</v>
      </c>
      <c r="M92" s="46" t="s">
        <v>391</v>
      </c>
      <c r="N92" s="46" t="s">
        <v>98</v>
      </c>
      <c r="O92" s="50" t="s">
        <v>176</v>
      </c>
      <c r="P92" s="44">
        <v>2.58</v>
      </c>
      <c r="Q92" s="163">
        <f t="shared" si="6"/>
        <v>2.5214904647095802</v>
      </c>
      <c r="R92" s="164">
        <f t="shared" si="7"/>
        <v>0.97732188554634891</v>
      </c>
    </row>
    <row r="93" spans="1:18" x14ac:dyDescent="0.25">
      <c r="A93" s="6" t="s">
        <v>2</v>
      </c>
      <c r="B93" s="136" t="s">
        <v>11</v>
      </c>
      <c r="C93" s="138"/>
      <c r="D93" s="137"/>
      <c r="E93" s="136" t="s">
        <v>99</v>
      </c>
      <c r="F93" s="137"/>
      <c r="G93" s="6" t="str">
        <f t="shared" si="5"/>
        <v>RFB1268</v>
      </c>
      <c r="H93" s="7">
        <v>4.8866094277317504</v>
      </c>
      <c r="I93">
        <v>7</v>
      </c>
      <c r="K93" s="44">
        <v>77</v>
      </c>
      <c r="L93" s="48">
        <v>1000544366</v>
      </c>
      <c r="M93" s="46" t="s">
        <v>392</v>
      </c>
      <c r="N93" s="46" t="s">
        <v>99</v>
      </c>
      <c r="O93" s="50" t="s">
        <v>176</v>
      </c>
      <c r="P93" s="133">
        <v>5</v>
      </c>
      <c r="Q93" s="163">
        <f t="shared" si="6"/>
        <v>4.8866094277317504</v>
      </c>
      <c r="R93" s="164">
        <f t="shared" si="7"/>
        <v>0.97732188554635013</v>
      </c>
    </row>
    <row r="94" spans="1:18" x14ac:dyDescent="0.25">
      <c r="A94" s="6" t="s">
        <v>2</v>
      </c>
      <c r="B94" s="136" t="s">
        <v>11</v>
      </c>
      <c r="C94" s="138"/>
      <c r="D94" s="137"/>
      <c r="E94" s="136" t="s">
        <v>100</v>
      </c>
      <c r="F94" s="137"/>
      <c r="G94" s="6" t="str">
        <f t="shared" si="5"/>
        <v>RFB708</v>
      </c>
      <c r="H94" s="7">
        <v>3.0981103771819298</v>
      </c>
      <c r="I94">
        <v>6</v>
      </c>
      <c r="K94" s="44">
        <v>78</v>
      </c>
      <c r="L94" s="48">
        <v>1000544368</v>
      </c>
      <c r="M94" s="46" t="s">
        <v>393</v>
      </c>
      <c r="N94" s="46" t="s">
        <v>100</v>
      </c>
      <c r="O94" s="50" t="s">
        <v>176</v>
      </c>
      <c r="P94" s="44">
        <v>3.17</v>
      </c>
      <c r="Q94" s="163">
        <f t="shared" si="6"/>
        <v>3.0981103771819298</v>
      </c>
      <c r="R94" s="164">
        <f t="shared" si="7"/>
        <v>0.97732188554635013</v>
      </c>
    </row>
    <row r="95" spans="1:18" x14ac:dyDescent="0.25">
      <c r="A95" s="6" t="s">
        <v>2</v>
      </c>
      <c r="B95" s="136" t="s">
        <v>11</v>
      </c>
      <c r="C95" s="138"/>
      <c r="D95" s="137"/>
      <c r="E95" s="136" t="s">
        <v>101</v>
      </c>
      <c r="F95" s="137"/>
      <c r="G95" s="6" t="str">
        <f t="shared" si="5"/>
        <v>RFB801</v>
      </c>
      <c r="H95" s="7">
        <v>3.1372032526037801</v>
      </c>
      <c r="I95">
        <v>6</v>
      </c>
      <c r="K95" s="44">
        <v>79</v>
      </c>
      <c r="L95" s="48">
        <v>1000544370</v>
      </c>
      <c r="M95" s="46" t="s">
        <v>394</v>
      </c>
      <c r="N95" s="46" t="s">
        <v>101</v>
      </c>
      <c r="O95" s="50" t="s">
        <v>176</v>
      </c>
      <c r="P95" s="44">
        <v>3.21</v>
      </c>
      <c r="Q95" s="163">
        <f t="shared" si="6"/>
        <v>3.1372032526037801</v>
      </c>
      <c r="R95" s="164">
        <f t="shared" si="7"/>
        <v>0.97732188554634891</v>
      </c>
    </row>
    <row r="96" spans="1:18" x14ac:dyDescent="0.25">
      <c r="A96" s="6" t="s">
        <v>2</v>
      </c>
      <c r="B96" s="136" t="s">
        <v>11</v>
      </c>
      <c r="C96" s="138"/>
      <c r="D96" s="137"/>
      <c r="E96" s="136" t="s">
        <v>102</v>
      </c>
      <c r="F96" s="137"/>
      <c r="G96" s="6" t="str">
        <f t="shared" si="5"/>
        <v>RFB702</v>
      </c>
      <c r="H96" s="7">
        <v>3.2349354411584201</v>
      </c>
      <c r="I96">
        <v>6</v>
      </c>
      <c r="K96" s="44">
        <v>80</v>
      </c>
      <c r="L96" s="48">
        <v>1000544371</v>
      </c>
      <c r="M96" s="46" t="s">
        <v>395</v>
      </c>
      <c r="N96" s="46" t="s">
        <v>102</v>
      </c>
      <c r="O96" s="50" t="s">
        <v>176</v>
      </c>
      <c r="P96" s="44">
        <v>3.31</v>
      </c>
      <c r="Q96" s="163">
        <f t="shared" si="6"/>
        <v>3.2349354411584201</v>
      </c>
      <c r="R96" s="164">
        <f t="shared" si="7"/>
        <v>0.97732188554635047</v>
      </c>
    </row>
    <row r="97" spans="1:18" x14ac:dyDescent="0.25">
      <c r="A97" s="6" t="s">
        <v>2</v>
      </c>
      <c r="B97" s="136" t="s">
        <v>11</v>
      </c>
      <c r="C97" s="138"/>
      <c r="D97" s="137"/>
      <c r="E97" s="136" t="s">
        <v>103</v>
      </c>
      <c r="F97" s="137"/>
      <c r="G97" s="6" t="str">
        <f t="shared" si="5"/>
        <v>RT150</v>
      </c>
      <c r="H97" s="7">
        <v>4.6618253940560903</v>
      </c>
      <c r="I97">
        <v>5</v>
      </c>
      <c r="K97" s="44">
        <v>81</v>
      </c>
      <c r="L97" s="48">
        <v>1000544372</v>
      </c>
      <c r="M97" s="46" t="s">
        <v>396</v>
      </c>
      <c r="N97" s="46" t="s">
        <v>103</v>
      </c>
      <c r="O97" s="50" t="s">
        <v>176</v>
      </c>
      <c r="P97" s="44">
        <v>4.7699999999999996</v>
      </c>
      <c r="Q97" s="163">
        <f t="shared" si="6"/>
        <v>4.6618253940560903</v>
      </c>
      <c r="R97" s="164">
        <f t="shared" si="7"/>
        <v>0.97732188554635024</v>
      </c>
    </row>
    <row r="98" spans="1:18" x14ac:dyDescent="0.25">
      <c r="A98" s="6" t="s">
        <v>2</v>
      </c>
      <c r="B98" s="136" t="s">
        <v>11</v>
      </c>
      <c r="C98" s="138"/>
      <c r="D98" s="137"/>
      <c r="E98" s="136" t="s">
        <v>104</v>
      </c>
      <c r="F98" s="137"/>
      <c r="G98" s="6" t="str">
        <f t="shared" si="5"/>
        <v>KPF15</v>
      </c>
      <c r="H98" s="7">
        <v>2.5801297778423602</v>
      </c>
      <c r="I98">
        <v>5</v>
      </c>
      <c r="K98" s="44">
        <v>82</v>
      </c>
      <c r="L98" s="48">
        <v>1000544375</v>
      </c>
      <c r="M98" s="46" t="s">
        <v>397</v>
      </c>
      <c r="N98" s="46" t="s">
        <v>104</v>
      </c>
      <c r="O98" s="50" t="s">
        <v>176</v>
      </c>
      <c r="P98" s="44">
        <v>2.64</v>
      </c>
      <c r="Q98" s="163">
        <f t="shared" si="6"/>
        <v>2.5801297778423602</v>
      </c>
      <c r="R98" s="164">
        <f t="shared" si="7"/>
        <v>0.97732188554634847</v>
      </c>
    </row>
    <row r="99" spans="1:18" x14ac:dyDescent="0.25">
      <c r="A99" s="6" t="s">
        <v>2</v>
      </c>
      <c r="B99" s="136" t="s">
        <v>11</v>
      </c>
      <c r="C99" s="138"/>
      <c r="D99" s="137"/>
      <c r="E99" s="136" t="s">
        <v>105</v>
      </c>
      <c r="F99" s="137"/>
      <c r="G99" s="6" t="str">
        <f t="shared" si="5"/>
        <v>RT155</v>
      </c>
      <c r="H99" s="7">
        <v>5.4632293402040899</v>
      </c>
      <c r="I99">
        <v>5</v>
      </c>
      <c r="K99" s="44">
        <v>83</v>
      </c>
      <c r="L99" s="48">
        <v>1000544377</v>
      </c>
      <c r="M99" s="46" t="s">
        <v>398</v>
      </c>
      <c r="N99" s="46" t="s">
        <v>105</v>
      </c>
      <c r="O99" s="50" t="s">
        <v>176</v>
      </c>
      <c r="P99" s="44">
        <v>5.59</v>
      </c>
      <c r="Q99" s="163">
        <f t="shared" si="6"/>
        <v>5.4632293402040899</v>
      </c>
      <c r="R99" s="164">
        <f t="shared" si="7"/>
        <v>0.9773218855463488</v>
      </c>
    </row>
    <row r="100" spans="1:18" x14ac:dyDescent="0.25">
      <c r="A100" s="6" t="s">
        <v>2</v>
      </c>
      <c r="B100" s="136" t="s">
        <v>11</v>
      </c>
      <c r="C100" s="138"/>
      <c r="D100" s="137"/>
      <c r="E100" s="136" t="s">
        <v>106</v>
      </c>
      <c r="F100" s="137"/>
      <c r="G100" s="6" t="str">
        <f t="shared" si="5"/>
        <v>RFB679</v>
      </c>
      <c r="H100" s="7">
        <v>3.1469764714592401</v>
      </c>
      <c r="I100">
        <v>6</v>
      </c>
      <c r="K100" s="44">
        <v>84</v>
      </c>
      <c r="L100" s="48">
        <v>1000544378</v>
      </c>
      <c r="M100" s="46" t="s">
        <v>399</v>
      </c>
      <c r="N100" s="46" t="s">
        <v>106</v>
      </c>
      <c r="O100" s="50" t="s">
        <v>176</v>
      </c>
      <c r="P100" s="44">
        <v>3.22</v>
      </c>
      <c r="Q100" s="163">
        <f t="shared" si="6"/>
        <v>3.1469764714592401</v>
      </c>
      <c r="R100" s="164">
        <f t="shared" si="7"/>
        <v>0.9773218855463478</v>
      </c>
    </row>
    <row r="101" spans="1:18" x14ac:dyDescent="0.25">
      <c r="A101" s="6" t="s">
        <v>2</v>
      </c>
      <c r="B101" s="136" t="s">
        <v>11</v>
      </c>
      <c r="C101" s="138"/>
      <c r="D101" s="137"/>
      <c r="E101" s="136" t="s">
        <v>107</v>
      </c>
      <c r="F101" s="137"/>
      <c r="G101" s="6" t="str">
        <f t="shared" si="5"/>
        <v>RFB659</v>
      </c>
      <c r="H101" s="7">
        <v>3.1762961280256299</v>
      </c>
      <c r="I101">
        <v>6</v>
      </c>
      <c r="K101" s="44">
        <v>85</v>
      </c>
      <c r="L101" s="48">
        <v>1000544380</v>
      </c>
      <c r="M101" s="46" t="s">
        <v>400</v>
      </c>
      <c r="N101" s="46" t="s">
        <v>107</v>
      </c>
      <c r="O101" s="50" t="s">
        <v>176</v>
      </c>
      <c r="P101" s="44">
        <v>3.25</v>
      </c>
      <c r="Q101" s="163">
        <f t="shared" si="6"/>
        <v>3.1762961280256299</v>
      </c>
      <c r="R101" s="164">
        <f t="shared" si="7"/>
        <v>0.97732188554634769</v>
      </c>
    </row>
    <row r="102" spans="1:18" x14ac:dyDescent="0.25">
      <c r="A102" s="6" t="s">
        <v>2</v>
      </c>
      <c r="B102" s="136" t="s">
        <v>11</v>
      </c>
      <c r="C102" s="138"/>
      <c r="D102" s="137"/>
      <c r="E102" s="136" t="s">
        <v>108</v>
      </c>
      <c r="F102" s="137"/>
      <c r="G102" s="6" t="str">
        <f t="shared" si="5"/>
        <v>RT638</v>
      </c>
      <c r="H102" s="7">
        <v>5.4632293402040899</v>
      </c>
      <c r="I102">
        <v>5</v>
      </c>
      <c r="K102" s="44">
        <v>86</v>
      </c>
      <c r="L102" s="48">
        <v>1000544400</v>
      </c>
      <c r="M102" s="46" t="s">
        <v>401</v>
      </c>
      <c r="N102" s="46" t="s">
        <v>108</v>
      </c>
      <c r="O102" s="50" t="s">
        <v>176</v>
      </c>
      <c r="P102" s="44">
        <v>5.59</v>
      </c>
      <c r="Q102" s="163">
        <f t="shared" si="6"/>
        <v>5.4632293402040899</v>
      </c>
      <c r="R102" s="164">
        <f t="shared" si="7"/>
        <v>0.9773218855463488</v>
      </c>
    </row>
    <row r="103" spans="1:18" x14ac:dyDescent="0.25">
      <c r="A103" s="6" t="s">
        <v>2</v>
      </c>
      <c r="B103" s="136" t="s">
        <v>11</v>
      </c>
      <c r="C103" s="138"/>
      <c r="D103" s="137"/>
      <c r="E103" s="136" t="s">
        <v>109</v>
      </c>
      <c r="F103" s="137"/>
      <c r="G103" s="6" t="str">
        <f t="shared" si="5"/>
        <v>SO4353</v>
      </c>
      <c r="H103" s="7">
        <v>1.6907668619951799</v>
      </c>
      <c r="I103">
        <v>6</v>
      </c>
      <c r="K103" s="44">
        <v>87</v>
      </c>
      <c r="L103" s="48">
        <v>1000544401</v>
      </c>
      <c r="M103" s="46" t="s">
        <v>402</v>
      </c>
      <c r="N103" s="46" t="s">
        <v>109</v>
      </c>
      <c r="O103" s="50" t="s">
        <v>176</v>
      </c>
      <c r="P103" s="44">
        <v>1.73</v>
      </c>
      <c r="Q103" s="163">
        <f t="shared" si="6"/>
        <v>1.6907668619951799</v>
      </c>
      <c r="R103" s="164">
        <f t="shared" si="7"/>
        <v>0.9773218855463468</v>
      </c>
    </row>
    <row r="104" spans="1:18" x14ac:dyDescent="0.25">
      <c r="A104" s="6" t="s">
        <v>2</v>
      </c>
      <c r="B104" s="136" t="s">
        <v>11</v>
      </c>
      <c r="C104" s="138"/>
      <c r="D104" s="137"/>
      <c r="E104" s="136" t="s">
        <v>110</v>
      </c>
      <c r="F104" s="137"/>
      <c r="G104" s="6" t="str">
        <f t="shared" si="5"/>
        <v>FBS2844</v>
      </c>
      <c r="H104" s="7">
        <v>2.3944386195885601</v>
      </c>
      <c r="I104">
        <v>7</v>
      </c>
      <c r="K104" s="44">
        <v>88</v>
      </c>
      <c r="L104" s="48">
        <v>1000544403</v>
      </c>
      <c r="M104" s="46" t="s">
        <v>403</v>
      </c>
      <c r="N104" s="46" t="s">
        <v>110</v>
      </c>
      <c r="O104" s="50" t="s">
        <v>176</v>
      </c>
      <c r="P104" s="44">
        <v>2.4500000000000002</v>
      </c>
      <c r="Q104" s="163">
        <f t="shared" si="6"/>
        <v>2.3944386195885601</v>
      </c>
      <c r="R104" s="164">
        <f t="shared" si="7"/>
        <v>0.97732188554635102</v>
      </c>
    </row>
    <row r="105" spans="1:18" x14ac:dyDescent="0.25">
      <c r="A105" s="6" t="s">
        <v>2</v>
      </c>
      <c r="B105" s="136" t="s">
        <v>11</v>
      </c>
      <c r="C105" s="138"/>
      <c r="D105" s="137"/>
      <c r="E105" s="136" t="s">
        <v>111</v>
      </c>
      <c r="F105" s="137"/>
      <c r="G105" s="6" t="str">
        <f t="shared" si="5"/>
        <v>DBC4896</v>
      </c>
      <c r="H105" s="7">
        <v>5.4827757779150197</v>
      </c>
      <c r="I105">
        <v>7</v>
      </c>
      <c r="K105" s="44">
        <v>89</v>
      </c>
      <c r="L105" s="48">
        <v>1000544404</v>
      </c>
      <c r="M105" s="46" t="s">
        <v>404</v>
      </c>
      <c r="N105" s="46" t="s">
        <v>111</v>
      </c>
      <c r="O105" s="50" t="s">
        <v>176</v>
      </c>
      <c r="P105" s="44">
        <v>5.61</v>
      </c>
      <c r="Q105" s="163">
        <f t="shared" si="6"/>
        <v>5.4827757779150197</v>
      </c>
      <c r="R105" s="164">
        <f t="shared" si="7"/>
        <v>0.97732188554634924</v>
      </c>
    </row>
    <row r="106" spans="1:18" x14ac:dyDescent="0.25">
      <c r="A106" s="6" t="s">
        <v>2</v>
      </c>
      <c r="B106" s="136" t="s">
        <v>11</v>
      </c>
      <c r="C106" s="138"/>
      <c r="D106" s="137"/>
      <c r="E106" s="136" t="s">
        <v>112</v>
      </c>
      <c r="F106" s="137"/>
      <c r="G106" s="6" t="str">
        <f t="shared" si="5"/>
        <v>DBC4928</v>
      </c>
      <c r="H106" s="7">
        <v>4.83774333345443</v>
      </c>
      <c r="I106">
        <v>7</v>
      </c>
      <c r="K106" s="44">
        <v>90</v>
      </c>
      <c r="L106" s="48">
        <v>1000544415</v>
      </c>
      <c r="M106" s="46" t="s">
        <v>405</v>
      </c>
      <c r="N106" s="46" t="s">
        <v>112</v>
      </c>
      <c r="O106" s="50" t="s">
        <v>176</v>
      </c>
      <c r="P106" s="44">
        <v>4.95</v>
      </c>
      <c r="Q106" s="163">
        <f t="shared" si="6"/>
        <v>4.83774333345443</v>
      </c>
      <c r="R106" s="164">
        <f t="shared" si="7"/>
        <v>0.97732188554634947</v>
      </c>
    </row>
    <row r="107" spans="1:18" x14ac:dyDescent="0.25">
      <c r="A107" s="6" t="s">
        <v>2</v>
      </c>
      <c r="B107" s="136" t="s">
        <v>11</v>
      </c>
      <c r="C107" s="138"/>
      <c r="D107" s="137"/>
      <c r="E107" s="136" t="s">
        <v>113</v>
      </c>
      <c r="F107" s="137"/>
      <c r="G107" s="6" t="str">
        <f t="shared" si="5"/>
        <v>CYB816</v>
      </c>
      <c r="H107" s="7">
        <v>2.3455725253112401</v>
      </c>
      <c r="I107">
        <v>6</v>
      </c>
      <c r="K107" s="44">
        <v>91</v>
      </c>
      <c r="L107" s="48">
        <v>1000544417</v>
      </c>
      <c r="M107" s="46" t="s">
        <v>406</v>
      </c>
      <c r="N107" s="46" t="s">
        <v>113</v>
      </c>
      <c r="O107" s="50" t="s">
        <v>176</v>
      </c>
      <c r="P107" s="133">
        <v>2.4</v>
      </c>
      <c r="Q107" s="163">
        <f t="shared" si="6"/>
        <v>2.3455725253112401</v>
      </c>
      <c r="R107" s="164">
        <f t="shared" si="7"/>
        <v>0.97732188554635002</v>
      </c>
    </row>
    <row r="108" spans="1:18" x14ac:dyDescent="0.25">
      <c r="A108" s="6" t="s">
        <v>2</v>
      </c>
      <c r="B108" s="136" t="s">
        <v>11</v>
      </c>
      <c r="C108" s="138"/>
      <c r="D108" s="137"/>
      <c r="E108" s="136" t="s">
        <v>114</v>
      </c>
      <c r="F108" s="137"/>
      <c r="G108" s="6" t="str">
        <f t="shared" si="5"/>
        <v>RFB1408</v>
      </c>
      <c r="H108" s="7">
        <v>4.8181968957435002</v>
      </c>
      <c r="I108">
        <v>7</v>
      </c>
      <c r="K108" s="44">
        <v>92</v>
      </c>
      <c r="L108" s="48">
        <v>1000544419</v>
      </c>
      <c r="M108" s="46" t="s">
        <v>407</v>
      </c>
      <c r="N108" s="46" t="s">
        <v>114</v>
      </c>
      <c r="O108" s="50" t="s">
        <v>176</v>
      </c>
      <c r="P108" s="44">
        <v>4.93</v>
      </c>
      <c r="Q108" s="163">
        <f t="shared" si="6"/>
        <v>4.8181968957435002</v>
      </c>
      <c r="R108" s="164">
        <f t="shared" si="7"/>
        <v>0.97732188554634902</v>
      </c>
    </row>
    <row r="109" spans="1:18" x14ac:dyDescent="0.25">
      <c r="A109" s="6" t="s">
        <v>2</v>
      </c>
      <c r="B109" s="136" t="s">
        <v>11</v>
      </c>
      <c r="C109" s="138"/>
      <c r="D109" s="137"/>
      <c r="E109" s="136" t="s">
        <v>115</v>
      </c>
      <c r="F109" s="137"/>
      <c r="G109" s="6" t="str">
        <f t="shared" si="5"/>
        <v>CY59W</v>
      </c>
      <c r="H109" s="7">
        <v>3.4694926936895398</v>
      </c>
      <c r="I109">
        <v>5</v>
      </c>
      <c r="K109" s="44">
        <v>93</v>
      </c>
      <c r="L109" s="48">
        <v>1000544420</v>
      </c>
      <c r="M109" s="46" t="s">
        <v>408</v>
      </c>
      <c r="N109" s="46" t="s">
        <v>115</v>
      </c>
      <c r="O109" s="50" t="s">
        <v>176</v>
      </c>
      <c r="P109" s="44">
        <v>3.55</v>
      </c>
      <c r="Q109" s="163">
        <f t="shared" si="6"/>
        <v>3.4694926936895398</v>
      </c>
      <c r="R109" s="164">
        <f t="shared" si="7"/>
        <v>0.97732188554634924</v>
      </c>
    </row>
    <row r="110" spans="1:18" x14ac:dyDescent="0.25">
      <c r="A110" s="6" t="s">
        <v>2</v>
      </c>
      <c r="B110" s="136" t="s">
        <v>11</v>
      </c>
      <c r="C110" s="138"/>
      <c r="D110" s="137"/>
      <c r="E110" s="136" t="s">
        <v>116</v>
      </c>
      <c r="F110" s="137"/>
      <c r="G110" s="6" t="str">
        <f t="shared" si="5"/>
        <v>DS3508</v>
      </c>
      <c r="H110" s="7">
        <v>2.0230563030809399</v>
      </c>
      <c r="I110">
        <v>6</v>
      </c>
      <c r="K110" s="44">
        <v>94</v>
      </c>
      <c r="L110" s="48">
        <v>1000544421</v>
      </c>
      <c r="M110" s="49" t="s">
        <v>457</v>
      </c>
      <c r="N110" s="46" t="s">
        <v>116</v>
      </c>
      <c r="O110" s="50" t="s">
        <v>176</v>
      </c>
      <c r="P110" s="44">
        <v>2.0699999999999998</v>
      </c>
      <c r="Q110" s="163">
        <f t="shared" ref="Q110:Q138" si="8">VLOOKUP(M110,$G$17:$H$158,2,FALSE)</f>
        <v>2.0230563030809399</v>
      </c>
      <c r="R110" s="164">
        <f t="shared" si="7"/>
        <v>0.9773218855463478</v>
      </c>
    </row>
    <row r="111" spans="1:18" x14ac:dyDescent="0.25">
      <c r="A111" s="6" t="s">
        <v>2</v>
      </c>
      <c r="B111" s="136" t="s">
        <v>11</v>
      </c>
      <c r="C111" s="138"/>
      <c r="D111" s="137"/>
      <c r="E111" s="136" t="s">
        <v>117</v>
      </c>
      <c r="F111" s="137"/>
      <c r="G111" s="6" t="str">
        <f t="shared" si="5"/>
        <v>CYB598</v>
      </c>
      <c r="H111" s="7">
        <v>2.6974084041079198</v>
      </c>
      <c r="I111">
        <v>6</v>
      </c>
      <c r="K111" s="44">
        <v>95</v>
      </c>
      <c r="L111" s="48">
        <v>1000544422</v>
      </c>
      <c r="M111" s="46" t="s">
        <v>409</v>
      </c>
      <c r="N111" s="46" t="s">
        <v>117</v>
      </c>
      <c r="O111" s="50" t="s">
        <v>176</v>
      </c>
      <c r="P111" s="44">
        <v>2.76</v>
      </c>
      <c r="Q111" s="163">
        <f t="shared" si="8"/>
        <v>2.6974084041079198</v>
      </c>
      <c r="R111" s="164">
        <f t="shared" si="7"/>
        <v>0.9773218855463478</v>
      </c>
    </row>
    <row r="112" spans="1:18" x14ac:dyDescent="0.25">
      <c r="A112" s="6" t="s">
        <v>2</v>
      </c>
      <c r="B112" s="136" t="s">
        <v>11</v>
      </c>
      <c r="C112" s="138"/>
      <c r="D112" s="137"/>
      <c r="E112" s="136" t="s">
        <v>118</v>
      </c>
      <c r="F112" s="137"/>
      <c r="G112" s="6" t="str">
        <f t="shared" si="5"/>
        <v>IPB79</v>
      </c>
      <c r="H112" s="7">
        <v>3.34244084856851</v>
      </c>
      <c r="I112">
        <v>5</v>
      </c>
      <c r="K112" s="44">
        <v>96</v>
      </c>
      <c r="L112" s="48">
        <v>1000544434</v>
      </c>
      <c r="M112" s="46" t="s">
        <v>410</v>
      </c>
      <c r="N112" s="46" t="s">
        <v>118</v>
      </c>
      <c r="O112" s="50" t="s">
        <v>176</v>
      </c>
      <c r="P112" s="44">
        <v>3.42</v>
      </c>
      <c r="Q112" s="163">
        <f t="shared" si="8"/>
        <v>3.34244084856851</v>
      </c>
      <c r="R112" s="164">
        <f t="shared" si="7"/>
        <v>0.97732188554634791</v>
      </c>
    </row>
    <row r="113" spans="1:18" x14ac:dyDescent="0.25">
      <c r="A113" s="6" t="s">
        <v>2</v>
      </c>
      <c r="B113" s="136" t="s">
        <v>11</v>
      </c>
      <c r="C113" s="138"/>
      <c r="D113" s="137"/>
      <c r="E113" s="136" t="s">
        <v>119</v>
      </c>
      <c r="F113" s="137"/>
      <c r="G113" s="6" t="str">
        <f t="shared" si="5"/>
        <v>SB21</v>
      </c>
      <c r="H113" s="7">
        <v>0.99686832325727603</v>
      </c>
      <c r="I113">
        <v>4</v>
      </c>
      <c r="K113" s="44">
        <v>97</v>
      </c>
      <c r="L113" s="48">
        <v>1000544435</v>
      </c>
      <c r="M113" s="46" t="s">
        <v>411</v>
      </c>
      <c r="N113" s="46" t="s">
        <v>119</v>
      </c>
      <c r="O113" s="50" t="s">
        <v>176</v>
      </c>
      <c r="P113" s="44">
        <v>1.02</v>
      </c>
      <c r="Q113" s="163">
        <f t="shared" si="8"/>
        <v>0.99686832325727603</v>
      </c>
      <c r="R113" s="164">
        <f t="shared" si="7"/>
        <v>0.97732188554634902</v>
      </c>
    </row>
    <row r="114" spans="1:18" x14ac:dyDescent="0.25">
      <c r="A114" s="6" t="s">
        <v>2</v>
      </c>
      <c r="B114" s="136" t="s">
        <v>11</v>
      </c>
      <c r="C114" s="138"/>
      <c r="D114" s="137"/>
      <c r="E114" s="136" t="s">
        <v>120</v>
      </c>
      <c r="F114" s="137"/>
      <c r="G114" s="6" t="str">
        <f t="shared" si="5"/>
        <v>IPB6264</v>
      </c>
      <c r="H114" s="7">
        <v>4.1340715758610598</v>
      </c>
      <c r="I114">
        <v>7</v>
      </c>
      <c r="K114" s="44">
        <v>98</v>
      </c>
      <c r="L114" s="48">
        <v>1000544436</v>
      </c>
      <c r="M114" s="46" t="s">
        <v>412</v>
      </c>
      <c r="N114" s="46" t="s">
        <v>120</v>
      </c>
      <c r="O114" s="50" t="s">
        <v>176</v>
      </c>
      <c r="P114" s="44">
        <v>4.2300000000000004</v>
      </c>
      <c r="Q114" s="163">
        <f t="shared" si="8"/>
        <v>4.1340715758610598</v>
      </c>
      <c r="R114" s="164">
        <f t="shared" si="7"/>
        <v>0.97732188554634969</v>
      </c>
    </row>
    <row r="115" spans="1:18" x14ac:dyDescent="0.25">
      <c r="A115" s="6" t="s">
        <v>2</v>
      </c>
      <c r="B115" s="136" t="s">
        <v>11</v>
      </c>
      <c r="C115" s="138"/>
      <c r="D115" s="137"/>
      <c r="E115" s="136" t="s">
        <v>121</v>
      </c>
      <c r="F115" s="137"/>
      <c r="G115" s="6" t="str">
        <f t="shared" si="5"/>
        <v>DPB358</v>
      </c>
      <c r="H115" s="7">
        <v>3.2056157845920299</v>
      </c>
      <c r="I115">
        <v>6</v>
      </c>
      <c r="K115" s="44">
        <v>99</v>
      </c>
      <c r="L115" s="48">
        <v>1000544509</v>
      </c>
      <c r="M115" s="46" t="s">
        <v>413</v>
      </c>
      <c r="N115" s="46" t="s">
        <v>121</v>
      </c>
      <c r="O115" s="50" t="s">
        <v>176</v>
      </c>
      <c r="P115" s="44">
        <v>3.28</v>
      </c>
      <c r="Q115" s="163">
        <f t="shared" si="8"/>
        <v>3.2056157845920299</v>
      </c>
      <c r="R115" s="164">
        <f t="shared" si="7"/>
        <v>0.97732188554635069</v>
      </c>
    </row>
    <row r="116" spans="1:18" x14ac:dyDescent="0.25">
      <c r="A116" s="6" t="s">
        <v>2</v>
      </c>
      <c r="B116" s="136" t="s">
        <v>11</v>
      </c>
      <c r="C116" s="138"/>
      <c r="D116" s="137"/>
      <c r="E116" s="136" t="s">
        <v>122</v>
      </c>
      <c r="F116" s="137"/>
      <c r="G116" s="6" t="str">
        <f t="shared" ref="G116:G136" si="9">LEFT(RIGHT(E116,LEN(E116)-11),I116)</f>
        <v>FBS3511</v>
      </c>
      <c r="H116" s="7">
        <v>7.1051301079219602</v>
      </c>
      <c r="I116">
        <v>7</v>
      </c>
      <c r="K116" s="44">
        <v>100</v>
      </c>
      <c r="L116" s="48">
        <v>1000544634</v>
      </c>
      <c r="M116" s="44" t="s">
        <v>414</v>
      </c>
      <c r="N116" s="44" t="s">
        <v>122</v>
      </c>
      <c r="O116" s="50" t="s">
        <v>176</v>
      </c>
      <c r="P116" s="44">
        <v>7.27</v>
      </c>
      <c r="Q116" s="163">
        <f t="shared" si="8"/>
        <v>7.1051301079219602</v>
      </c>
      <c r="R116" s="164">
        <f t="shared" si="7"/>
        <v>0.97732188554634947</v>
      </c>
    </row>
    <row r="117" spans="1:18" x14ac:dyDescent="0.25">
      <c r="A117" s="6" t="s">
        <v>2</v>
      </c>
      <c r="B117" s="136" t="s">
        <v>11</v>
      </c>
      <c r="C117" s="138"/>
      <c r="D117" s="137"/>
      <c r="E117" s="136" t="s">
        <v>123</v>
      </c>
      <c r="F117" s="137"/>
      <c r="G117" s="6" t="str">
        <f t="shared" si="9"/>
        <v>DBC4893</v>
      </c>
      <c r="H117" s="7">
        <v>4.9843416162863798</v>
      </c>
      <c r="I117">
        <v>7</v>
      </c>
      <c r="K117" s="44">
        <v>101</v>
      </c>
      <c r="L117" s="48">
        <v>1000544637</v>
      </c>
      <c r="M117" s="44" t="s">
        <v>415</v>
      </c>
      <c r="N117" s="44" t="s">
        <v>123</v>
      </c>
      <c r="O117" s="50" t="s">
        <v>176</v>
      </c>
      <c r="P117" s="44">
        <v>5.0999999999999996</v>
      </c>
      <c r="Q117" s="163">
        <f t="shared" si="8"/>
        <v>4.9843416162863798</v>
      </c>
      <c r="R117" s="164">
        <f t="shared" si="7"/>
        <v>0.97732188554634902</v>
      </c>
    </row>
    <row r="118" spans="1:18" x14ac:dyDescent="0.25">
      <c r="A118" s="6" t="s">
        <v>2</v>
      </c>
      <c r="B118" s="136" t="s">
        <v>11</v>
      </c>
      <c r="C118" s="138"/>
      <c r="D118" s="137"/>
      <c r="E118" s="136" t="s">
        <v>124</v>
      </c>
      <c r="F118" s="137"/>
      <c r="G118" s="6" t="str">
        <f t="shared" si="9"/>
        <v>DBC4039</v>
      </c>
      <c r="H118" s="7">
        <v>4.82797011459897</v>
      </c>
      <c r="I118">
        <v>7</v>
      </c>
      <c r="K118" s="44">
        <v>102</v>
      </c>
      <c r="L118" s="48">
        <v>1000544640</v>
      </c>
      <c r="M118" s="44" t="s">
        <v>416</v>
      </c>
      <c r="N118" s="44" t="s">
        <v>124</v>
      </c>
      <c r="O118" s="50" t="s">
        <v>176</v>
      </c>
      <c r="P118" s="44">
        <v>4.9400000000000004</v>
      </c>
      <c r="Q118" s="163">
        <f t="shared" si="8"/>
        <v>4.82797011459897</v>
      </c>
      <c r="R118" s="164">
        <f t="shared" si="7"/>
        <v>0.97732188554635013</v>
      </c>
    </row>
    <row r="119" spans="1:18" x14ac:dyDescent="0.25">
      <c r="A119" s="6" t="s">
        <v>2</v>
      </c>
      <c r="B119" s="136" t="s">
        <v>11</v>
      </c>
      <c r="C119" s="138"/>
      <c r="D119" s="137"/>
      <c r="E119" s="136" t="s">
        <v>125</v>
      </c>
      <c r="F119" s="137"/>
      <c r="G119" s="6" t="str">
        <f t="shared" si="9"/>
        <v>IC904</v>
      </c>
      <c r="H119" s="7">
        <v>2.4042118384440201</v>
      </c>
      <c r="I119">
        <v>5</v>
      </c>
      <c r="K119" s="44">
        <v>103</v>
      </c>
      <c r="L119" s="48">
        <v>1000544642</v>
      </c>
      <c r="M119" s="44" t="s">
        <v>417</v>
      </c>
      <c r="N119" s="44" t="s">
        <v>125</v>
      </c>
      <c r="O119" s="50" t="s">
        <v>176</v>
      </c>
      <c r="P119" s="44">
        <v>2.46</v>
      </c>
      <c r="Q119" s="163">
        <f t="shared" si="8"/>
        <v>2.4042118384440201</v>
      </c>
      <c r="R119" s="164">
        <f t="shared" si="7"/>
        <v>0.97732188554634969</v>
      </c>
    </row>
    <row r="120" spans="1:18" x14ac:dyDescent="0.25">
      <c r="A120" s="6" t="s">
        <v>2</v>
      </c>
      <c r="B120" s="136" t="s">
        <v>11</v>
      </c>
      <c r="C120" s="138"/>
      <c r="D120" s="137"/>
      <c r="E120" s="136" t="s">
        <v>126</v>
      </c>
      <c r="F120" s="137"/>
      <c r="G120" s="6" t="str">
        <f t="shared" si="9"/>
        <v>IC906</v>
      </c>
      <c r="H120" s="7">
        <v>2.5410369024205099</v>
      </c>
      <c r="I120">
        <v>5</v>
      </c>
      <c r="K120" s="44">
        <v>104</v>
      </c>
      <c r="L120" s="48">
        <v>1000544647</v>
      </c>
      <c r="M120" s="44" t="s">
        <v>418</v>
      </c>
      <c r="N120" s="44" t="s">
        <v>126</v>
      </c>
      <c r="O120" s="50" t="s">
        <v>176</v>
      </c>
      <c r="P120" s="44">
        <v>2.6</v>
      </c>
      <c r="Q120" s="163">
        <f t="shared" si="8"/>
        <v>2.5410369024205099</v>
      </c>
      <c r="R120" s="164">
        <f t="shared" si="7"/>
        <v>0.97732188554634991</v>
      </c>
    </row>
    <row r="121" spans="1:18" x14ac:dyDescent="0.25">
      <c r="A121" s="6" t="s">
        <v>2</v>
      </c>
      <c r="B121" s="136" t="s">
        <v>11</v>
      </c>
      <c r="C121" s="138"/>
      <c r="D121" s="137"/>
      <c r="E121" s="136" t="s">
        <v>127</v>
      </c>
      <c r="F121" s="137"/>
      <c r="G121" s="6" t="str">
        <f t="shared" si="9"/>
        <v>BX158</v>
      </c>
      <c r="H121" s="7">
        <v>0.85027004042532395</v>
      </c>
      <c r="I121">
        <v>5</v>
      </c>
      <c r="K121" s="44">
        <v>105</v>
      </c>
      <c r="L121" s="48">
        <v>1000544648</v>
      </c>
      <c r="M121" s="44" t="s">
        <v>419</v>
      </c>
      <c r="N121" s="44" t="s">
        <v>127</v>
      </c>
      <c r="O121" s="50" t="s">
        <v>176</v>
      </c>
      <c r="P121" s="44">
        <v>0.87</v>
      </c>
      <c r="Q121" s="163">
        <f t="shared" si="8"/>
        <v>0.85027004042532395</v>
      </c>
      <c r="R121" s="164">
        <f t="shared" si="7"/>
        <v>0.97732188554634936</v>
      </c>
    </row>
    <row r="122" spans="1:18" x14ac:dyDescent="0.25">
      <c r="A122" s="6" t="s">
        <v>2</v>
      </c>
      <c r="B122" s="136" t="s">
        <v>11</v>
      </c>
      <c r="C122" s="138"/>
      <c r="D122" s="137"/>
      <c r="E122" s="136" t="s">
        <v>128</v>
      </c>
      <c r="F122" s="137"/>
      <c r="G122" s="6" t="str">
        <f t="shared" si="9"/>
        <v>FBS4711</v>
      </c>
      <c r="H122" s="7">
        <v>1.4464363906086</v>
      </c>
      <c r="I122">
        <v>7</v>
      </c>
      <c r="K122" s="44">
        <v>106</v>
      </c>
      <c r="L122" s="48">
        <v>1000544666</v>
      </c>
      <c r="M122" s="44" t="s">
        <v>420</v>
      </c>
      <c r="N122" s="44" t="s">
        <v>128</v>
      </c>
      <c r="O122" s="50" t="s">
        <v>176</v>
      </c>
      <c r="P122" s="44">
        <v>1.48</v>
      </c>
      <c r="Q122" s="163">
        <f t="shared" si="8"/>
        <v>1.4464363906086</v>
      </c>
      <c r="R122" s="164">
        <f t="shared" si="7"/>
        <v>0.97732188554635135</v>
      </c>
    </row>
    <row r="123" spans="1:18" x14ac:dyDescent="0.25">
      <c r="A123" s="6" t="s">
        <v>2</v>
      </c>
      <c r="B123" s="136" t="s">
        <v>11</v>
      </c>
      <c r="C123" s="138"/>
      <c r="D123" s="137"/>
      <c r="E123" s="136" t="s">
        <v>129</v>
      </c>
      <c r="F123" s="137"/>
      <c r="G123" s="6" t="str">
        <f t="shared" si="9"/>
        <v>RT20</v>
      </c>
      <c r="H123" s="7">
        <v>4.9843416162863798</v>
      </c>
      <c r="I123">
        <v>4</v>
      </c>
      <c r="K123" s="44">
        <v>107</v>
      </c>
      <c r="L123" s="48">
        <v>50600311</v>
      </c>
      <c r="M123" s="44" t="s">
        <v>421</v>
      </c>
      <c r="N123" s="44" t="s">
        <v>294</v>
      </c>
      <c r="O123" s="50" t="s">
        <v>176</v>
      </c>
      <c r="P123" s="44">
        <v>5.0999999999999996</v>
      </c>
      <c r="Q123" s="163">
        <f t="shared" si="8"/>
        <v>4.9843416162863798</v>
      </c>
      <c r="R123" s="164">
        <f t="shared" si="7"/>
        <v>0.97732188554634902</v>
      </c>
    </row>
    <row r="124" spans="1:18" x14ac:dyDescent="0.25">
      <c r="A124" s="6" t="s">
        <v>2</v>
      </c>
      <c r="B124" s="136" t="s">
        <v>11</v>
      </c>
      <c r="C124" s="138"/>
      <c r="D124" s="137"/>
      <c r="E124" s="136" t="s">
        <v>130</v>
      </c>
      <c r="F124" s="137"/>
      <c r="G124" s="6" t="str">
        <f t="shared" si="9"/>
        <v>FBS1747</v>
      </c>
      <c r="H124" s="7">
        <v>3.34244084856851</v>
      </c>
      <c r="I124">
        <v>7</v>
      </c>
      <c r="K124" s="44">
        <v>108</v>
      </c>
      <c r="L124" s="48">
        <v>1000048398</v>
      </c>
      <c r="M124" s="44" t="s">
        <v>422</v>
      </c>
      <c r="N124" s="44" t="s">
        <v>130</v>
      </c>
      <c r="O124" s="50" t="s">
        <v>176</v>
      </c>
      <c r="P124" s="44">
        <v>3.42</v>
      </c>
      <c r="Q124" s="163">
        <f t="shared" si="8"/>
        <v>3.34244084856851</v>
      </c>
      <c r="R124" s="164">
        <f t="shared" si="7"/>
        <v>0.97732188554634791</v>
      </c>
    </row>
    <row r="125" spans="1:18" x14ac:dyDescent="0.25">
      <c r="A125" s="6" t="s">
        <v>2</v>
      </c>
      <c r="B125" s="136" t="s">
        <v>11</v>
      </c>
      <c r="C125" s="138"/>
      <c r="D125" s="137"/>
      <c r="E125" s="136" t="s">
        <v>131</v>
      </c>
      <c r="F125" s="137"/>
      <c r="G125" s="6" t="str">
        <f t="shared" ref="G125" si="10">RIGHT(E125,I125)</f>
        <v>BX927</v>
      </c>
      <c r="H125" s="7">
        <v>4.4370413603804204</v>
      </c>
      <c r="I125">
        <v>5</v>
      </c>
      <c r="K125" s="44">
        <v>109</v>
      </c>
      <c r="L125" s="48">
        <v>1000555742</v>
      </c>
      <c r="M125" s="46" t="s">
        <v>423</v>
      </c>
      <c r="N125" s="46" t="s">
        <v>131</v>
      </c>
      <c r="O125" s="50" t="s">
        <v>176</v>
      </c>
      <c r="P125" s="44">
        <v>4.54</v>
      </c>
      <c r="Q125" s="163">
        <f t="shared" si="8"/>
        <v>4.4370413603804204</v>
      </c>
      <c r="R125" s="164">
        <f t="shared" si="7"/>
        <v>0.97732188554634813</v>
      </c>
    </row>
    <row r="126" spans="1:18" x14ac:dyDescent="0.25">
      <c r="A126" s="6" t="s">
        <v>2</v>
      </c>
      <c r="B126" s="136" t="s">
        <v>11</v>
      </c>
      <c r="C126" s="138"/>
      <c r="D126" s="137"/>
      <c r="E126" s="136" t="s">
        <v>132</v>
      </c>
      <c r="F126" s="137"/>
      <c r="G126" s="6" t="str">
        <f t="shared" si="9"/>
        <v>DS592</v>
      </c>
      <c r="H126" s="7">
        <v>1.10437373066737</v>
      </c>
      <c r="I126">
        <v>5</v>
      </c>
      <c r="K126" s="44">
        <v>110</v>
      </c>
      <c r="L126" s="48">
        <v>1000276057</v>
      </c>
      <c r="M126" s="44" t="s">
        <v>458</v>
      </c>
      <c r="N126" s="44" t="s">
        <v>295</v>
      </c>
      <c r="O126" s="50" t="s">
        <v>176</v>
      </c>
      <c r="P126" s="44">
        <v>1.1299999999999999</v>
      </c>
      <c r="Q126" s="163">
        <f t="shared" si="8"/>
        <v>1.10437373066737</v>
      </c>
      <c r="R126" s="164">
        <f t="shared" si="7"/>
        <v>0.97732188554634525</v>
      </c>
    </row>
    <row r="127" spans="1:18" x14ac:dyDescent="0.25">
      <c r="A127" s="6" t="s">
        <v>2</v>
      </c>
      <c r="B127" s="136" t="s">
        <v>11</v>
      </c>
      <c r="C127" s="138"/>
      <c r="D127" s="137"/>
      <c r="E127" s="136" t="s">
        <v>133</v>
      </c>
      <c r="F127" s="137"/>
      <c r="G127" s="6" t="str">
        <f t="shared" si="9"/>
        <v>BX256</v>
      </c>
      <c r="H127" s="7">
        <v>2.7462744983852398</v>
      </c>
      <c r="I127">
        <v>5</v>
      </c>
      <c r="K127" s="44">
        <v>111</v>
      </c>
      <c r="L127" s="48">
        <v>1000232727</v>
      </c>
      <c r="M127" s="44" t="s">
        <v>424</v>
      </c>
      <c r="N127" s="44" t="s">
        <v>297</v>
      </c>
      <c r="O127" s="50" t="s">
        <v>176</v>
      </c>
      <c r="P127" s="44">
        <v>2.81</v>
      </c>
      <c r="Q127" s="163">
        <f t="shared" si="8"/>
        <v>2.7462744983852398</v>
      </c>
      <c r="R127" s="164">
        <f t="shared" si="7"/>
        <v>0.97732188554634869</v>
      </c>
    </row>
    <row r="128" spans="1:18" x14ac:dyDescent="0.25">
      <c r="A128" s="6" t="s">
        <v>2</v>
      </c>
      <c r="B128" s="136" t="s">
        <v>11</v>
      </c>
      <c r="C128" s="138"/>
      <c r="D128" s="137"/>
      <c r="E128" s="136" t="s">
        <v>134</v>
      </c>
      <c r="F128" s="137"/>
      <c r="G128" s="6" t="str">
        <f t="shared" ref="G128:G158" si="11">RIGHT(E128,I128)</f>
        <v>ESB9862</v>
      </c>
      <c r="H128" s="7">
        <v>4.4272681415249604</v>
      </c>
      <c r="I128">
        <v>7</v>
      </c>
      <c r="K128" s="44">
        <v>112</v>
      </c>
      <c r="L128" s="48">
        <v>1000549998</v>
      </c>
      <c r="M128" s="46" t="s">
        <v>425</v>
      </c>
      <c r="N128" s="46" t="s">
        <v>134</v>
      </c>
      <c r="O128" s="50" t="s">
        <v>176</v>
      </c>
      <c r="P128" s="44">
        <v>4.53</v>
      </c>
      <c r="Q128" s="163">
        <f t="shared" si="8"/>
        <v>4.4272681415249604</v>
      </c>
      <c r="R128" s="164">
        <f t="shared" si="7"/>
        <v>0.9773218855463488</v>
      </c>
    </row>
    <row r="129" spans="1:19" x14ac:dyDescent="0.25">
      <c r="A129" s="6" t="s">
        <v>2</v>
      </c>
      <c r="B129" s="136" t="s">
        <v>11</v>
      </c>
      <c r="C129" s="138"/>
      <c r="D129" s="137"/>
      <c r="E129" s="136" t="s">
        <v>135</v>
      </c>
      <c r="F129" s="137"/>
      <c r="G129" s="6" t="str">
        <f t="shared" si="11"/>
        <v>DBC4641</v>
      </c>
      <c r="H129" s="7">
        <v>5.2286720876729698</v>
      </c>
      <c r="I129">
        <v>7</v>
      </c>
      <c r="K129" s="44">
        <v>113</v>
      </c>
      <c r="L129" s="48">
        <v>1000553127</v>
      </c>
      <c r="M129" s="46" t="s">
        <v>426</v>
      </c>
      <c r="N129" s="46" t="s">
        <v>135</v>
      </c>
      <c r="O129" s="50" t="s">
        <v>176</v>
      </c>
      <c r="P129" s="44">
        <v>5.35</v>
      </c>
      <c r="Q129" s="163">
        <f t="shared" si="8"/>
        <v>5.2286720876729698</v>
      </c>
      <c r="R129" s="164">
        <f t="shared" si="7"/>
        <v>0.97732188554634958</v>
      </c>
    </row>
    <row r="130" spans="1:19" x14ac:dyDescent="0.25">
      <c r="A130" s="6" t="s">
        <v>2</v>
      </c>
      <c r="B130" s="136" t="s">
        <v>11</v>
      </c>
      <c r="C130" s="138"/>
      <c r="D130" s="137"/>
      <c r="E130" s="136" t="s">
        <v>27</v>
      </c>
      <c r="F130" s="137"/>
      <c r="G130" s="6" t="s">
        <v>459</v>
      </c>
      <c r="H130" s="7">
        <v>2.6974084041079198</v>
      </c>
      <c r="I130">
        <v>5</v>
      </c>
      <c r="K130" s="44">
        <v>114</v>
      </c>
      <c r="L130" s="48">
        <v>50600418</v>
      </c>
      <c r="M130" s="44" t="s">
        <v>333</v>
      </c>
      <c r="N130" s="44" t="s">
        <v>301</v>
      </c>
      <c r="O130" s="50" t="s">
        <v>176</v>
      </c>
      <c r="P130" s="44">
        <v>2.76</v>
      </c>
      <c r="Q130" s="163">
        <f t="shared" si="8"/>
        <v>2.6974084041079198</v>
      </c>
      <c r="R130" s="164">
        <f t="shared" si="7"/>
        <v>0.9773218855463478</v>
      </c>
      <c r="S130" s="134"/>
    </row>
    <row r="131" spans="1:19" x14ac:dyDescent="0.25">
      <c r="A131" s="6" t="s">
        <v>2</v>
      </c>
      <c r="B131" s="136" t="s">
        <v>11</v>
      </c>
      <c r="C131" s="138"/>
      <c r="D131" s="137"/>
      <c r="E131" s="136" t="s">
        <v>136</v>
      </c>
      <c r="F131" s="137"/>
      <c r="G131" s="6" t="str">
        <f t="shared" si="11"/>
        <v>DBC4614</v>
      </c>
      <c r="H131" s="7">
        <v>4.5729480545803201</v>
      </c>
      <c r="I131">
        <v>7</v>
      </c>
      <c r="K131" s="44">
        <v>115</v>
      </c>
      <c r="L131" s="48">
        <v>1000550003</v>
      </c>
      <c r="M131" s="46" t="s">
        <v>427</v>
      </c>
      <c r="N131" s="46" t="s">
        <v>136</v>
      </c>
      <c r="O131" s="50" t="s">
        <v>176</v>
      </c>
      <c r="P131" s="44">
        <v>4.93</v>
      </c>
      <c r="Q131" s="163">
        <f t="shared" si="8"/>
        <v>4.5729480545803201</v>
      </c>
      <c r="R131" s="164">
        <f t="shared" si="7"/>
        <v>0.92757567030026777</v>
      </c>
      <c r="S131" s="134"/>
    </row>
    <row r="132" spans="1:19" x14ac:dyDescent="0.25">
      <c r="A132" s="6" t="s">
        <v>2</v>
      </c>
      <c r="B132" s="136" t="s">
        <v>11</v>
      </c>
      <c r="C132" s="138"/>
      <c r="D132" s="137"/>
      <c r="E132" s="136" t="s">
        <v>137</v>
      </c>
      <c r="F132" s="137"/>
      <c r="G132" s="6" t="str">
        <f t="shared" si="11"/>
        <v>DBC4655</v>
      </c>
      <c r="H132" s="7">
        <v>4.6657056216103401</v>
      </c>
      <c r="I132">
        <v>7</v>
      </c>
      <c r="K132" s="44">
        <v>116</v>
      </c>
      <c r="L132" s="48">
        <v>1000550001</v>
      </c>
      <c r="M132" s="46" t="s">
        <v>428</v>
      </c>
      <c r="N132" s="46" t="s">
        <v>137</v>
      </c>
      <c r="O132" s="50" t="s">
        <v>176</v>
      </c>
      <c r="P132" s="44">
        <v>5.03</v>
      </c>
      <c r="Q132" s="163">
        <f t="shared" si="8"/>
        <v>4.6657056216103401</v>
      </c>
      <c r="R132" s="164">
        <f t="shared" si="7"/>
        <v>0.92757567030026633</v>
      </c>
      <c r="S132" s="134"/>
    </row>
    <row r="133" spans="1:19" x14ac:dyDescent="0.25">
      <c r="A133" s="6" t="s">
        <v>2</v>
      </c>
      <c r="B133" s="136" t="s">
        <v>11</v>
      </c>
      <c r="C133" s="138"/>
      <c r="D133" s="137"/>
      <c r="E133" s="136" t="s">
        <v>138</v>
      </c>
      <c r="F133" s="137"/>
      <c r="G133" s="6" t="str">
        <f t="shared" si="11"/>
        <v>DBC4886</v>
      </c>
      <c r="H133" s="7">
        <v>3.6453723842800501</v>
      </c>
      <c r="I133">
        <v>7</v>
      </c>
      <c r="K133" s="44">
        <v>117</v>
      </c>
      <c r="L133" s="48">
        <v>1000561457</v>
      </c>
      <c r="M133" s="46" t="s">
        <v>429</v>
      </c>
      <c r="N133" s="46" t="s">
        <v>138</v>
      </c>
      <c r="O133" s="50" t="s">
        <v>176</v>
      </c>
      <c r="P133" s="44">
        <v>3.93</v>
      </c>
      <c r="Q133" s="163">
        <f t="shared" si="8"/>
        <v>3.6453723842800501</v>
      </c>
      <c r="R133" s="164">
        <f t="shared" si="7"/>
        <v>0.92757567030026711</v>
      </c>
      <c r="S133" s="134"/>
    </row>
    <row r="134" spans="1:19" x14ac:dyDescent="0.25">
      <c r="A134" s="6" t="s">
        <v>2</v>
      </c>
      <c r="B134" s="136" t="s">
        <v>11</v>
      </c>
      <c r="C134" s="138"/>
      <c r="D134" s="137"/>
      <c r="E134" s="136" t="s">
        <v>139</v>
      </c>
      <c r="F134" s="137"/>
      <c r="G134" s="6" t="str">
        <f t="shared" si="9"/>
        <v>RT102</v>
      </c>
      <c r="H134" s="7">
        <v>4.6842571350163498</v>
      </c>
      <c r="I134">
        <v>5</v>
      </c>
      <c r="K134" s="44">
        <v>118</v>
      </c>
      <c r="L134" s="48">
        <v>1000224390</v>
      </c>
      <c r="M134" s="44" t="s">
        <v>430</v>
      </c>
      <c r="N134" s="44" t="s">
        <v>304</v>
      </c>
      <c r="O134" s="50" t="s">
        <v>176</v>
      </c>
      <c r="P134" s="44">
        <v>5.05</v>
      </c>
      <c r="Q134" s="163">
        <f t="shared" si="8"/>
        <v>4.6842571350163498</v>
      </c>
      <c r="R134" s="164">
        <f t="shared" si="7"/>
        <v>0.92757567030026733</v>
      </c>
      <c r="S134" s="134"/>
    </row>
    <row r="135" spans="1:19" x14ac:dyDescent="0.25">
      <c r="A135" s="6" t="s">
        <v>2</v>
      </c>
      <c r="B135" s="136" t="s">
        <v>11</v>
      </c>
      <c r="C135" s="138"/>
      <c r="D135" s="137"/>
      <c r="E135" s="136" t="s">
        <v>140</v>
      </c>
      <c r="F135" s="137"/>
      <c r="G135" s="6" t="str">
        <f t="shared" si="11"/>
        <v>RT729</v>
      </c>
      <c r="H135" s="7">
        <v>5.4448691846625703</v>
      </c>
      <c r="I135">
        <v>5</v>
      </c>
      <c r="K135" s="44">
        <v>119</v>
      </c>
      <c r="L135" s="48">
        <v>1000561458</v>
      </c>
      <c r="M135" s="46" t="s">
        <v>431</v>
      </c>
      <c r="N135" s="46" t="s">
        <v>140</v>
      </c>
      <c r="O135" s="50" t="s">
        <v>176</v>
      </c>
      <c r="P135" s="44">
        <v>5.87</v>
      </c>
      <c r="Q135" s="163">
        <f t="shared" si="8"/>
        <v>5.4448691846625703</v>
      </c>
      <c r="R135" s="164">
        <f t="shared" si="7"/>
        <v>0.92757567030026755</v>
      </c>
      <c r="S135" s="134"/>
    </row>
    <row r="136" spans="1:19" x14ac:dyDescent="0.25">
      <c r="A136" s="6" t="s">
        <v>2</v>
      </c>
      <c r="B136" s="136" t="s">
        <v>11</v>
      </c>
      <c r="C136" s="138"/>
      <c r="D136" s="137"/>
      <c r="E136" s="136" t="s">
        <v>141</v>
      </c>
      <c r="F136" s="137"/>
      <c r="G136" s="6" t="str">
        <f t="shared" si="9"/>
        <v>FBS4500</v>
      </c>
      <c r="H136" s="7">
        <v>6.6599933127559199</v>
      </c>
      <c r="I136">
        <v>7</v>
      </c>
      <c r="K136" s="44">
        <v>120</v>
      </c>
      <c r="L136" s="48">
        <v>1000510682</v>
      </c>
      <c r="M136" s="44" t="s">
        <v>432</v>
      </c>
      <c r="N136" s="44" t="s">
        <v>307</v>
      </c>
      <c r="O136" s="50" t="s">
        <v>176</v>
      </c>
      <c r="P136" s="44">
        <v>7.18</v>
      </c>
      <c r="Q136" s="163">
        <f t="shared" si="8"/>
        <v>6.6599933127559199</v>
      </c>
      <c r="R136" s="164">
        <f t="shared" si="7"/>
        <v>0.92757567030026744</v>
      </c>
      <c r="S136" s="134"/>
    </row>
    <row r="137" spans="1:19" x14ac:dyDescent="0.25">
      <c r="A137" s="6" t="s">
        <v>2</v>
      </c>
      <c r="B137" s="136" t="s">
        <v>11</v>
      </c>
      <c r="C137" s="138"/>
      <c r="D137" s="137"/>
      <c r="E137" s="136" t="s">
        <v>142</v>
      </c>
      <c r="F137" s="137"/>
      <c r="G137" s="6" t="str">
        <f t="shared" si="11"/>
        <v>BX237</v>
      </c>
      <c r="H137" s="7">
        <v>2.2169058520176401</v>
      </c>
      <c r="I137">
        <v>5</v>
      </c>
      <c r="K137" s="44">
        <v>121</v>
      </c>
      <c r="L137" s="48">
        <v>1000558124</v>
      </c>
      <c r="M137" s="46" t="s">
        <v>433</v>
      </c>
      <c r="N137" s="46" t="s">
        <v>142</v>
      </c>
      <c r="O137" s="50" t="s">
        <v>176</v>
      </c>
      <c r="P137" s="44">
        <v>2.39</v>
      </c>
      <c r="Q137" s="163">
        <f t="shared" si="8"/>
        <v>2.2169058520176401</v>
      </c>
      <c r="R137" s="164">
        <f t="shared" si="7"/>
        <v>0.92757567030026777</v>
      </c>
      <c r="S137" s="134"/>
    </row>
    <row r="138" spans="1:19" x14ac:dyDescent="0.25">
      <c r="A138" s="6" t="s">
        <v>2</v>
      </c>
      <c r="B138" s="136" t="s">
        <v>11</v>
      </c>
      <c r="C138" s="138"/>
      <c r="D138" s="137"/>
      <c r="E138" s="136" t="s">
        <v>143</v>
      </c>
      <c r="F138" s="137"/>
      <c r="G138" s="6" t="str">
        <f t="shared" si="11"/>
        <v>ICS408</v>
      </c>
      <c r="H138" s="7">
        <v>3.10858009301786</v>
      </c>
      <c r="I138">
        <v>6</v>
      </c>
      <c r="K138" s="44">
        <v>122</v>
      </c>
      <c r="L138" s="48">
        <v>1000544438</v>
      </c>
      <c r="M138" s="46" t="s">
        <v>434</v>
      </c>
      <c r="N138" s="46" t="s">
        <v>143</v>
      </c>
      <c r="O138" s="50" t="s">
        <v>176</v>
      </c>
      <c r="P138" s="44">
        <v>3.21</v>
      </c>
      <c r="Q138" s="163">
        <f t="shared" si="8"/>
        <v>3.10858009301786</v>
      </c>
      <c r="R138" s="164">
        <f t="shared" si="7"/>
        <v>0.96840501340120244</v>
      </c>
      <c r="S138" s="134"/>
    </row>
    <row r="139" spans="1:19" x14ac:dyDescent="0.25">
      <c r="A139" s="6" t="s">
        <v>2</v>
      </c>
      <c r="B139" s="136" t="s">
        <v>11</v>
      </c>
      <c r="C139" s="138"/>
      <c r="D139" s="137"/>
      <c r="E139" s="136" t="s">
        <v>144</v>
      </c>
      <c r="F139" s="137"/>
      <c r="G139" s="6" t="str">
        <f t="shared" si="11"/>
        <v>IC5091</v>
      </c>
      <c r="H139" s="7">
        <v>2.9439512407396502</v>
      </c>
      <c r="I139">
        <v>6</v>
      </c>
      <c r="K139" s="44">
        <v>123</v>
      </c>
      <c r="L139" s="48">
        <v>1000568102</v>
      </c>
      <c r="M139" s="46" t="s">
        <v>353</v>
      </c>
      <c r="N139" s="46" t="s">
        <v>144</v>
      </c>
      <c r="O139" s="50" t="s">
        <v>176</v>
      </c>
      <c r="P139" s="44">
        <v>3.04</v>
      </c>
      <c r="Q139" s="163">
        <f>H139</f>
        <v>2.9439512407396502</v>
      </c>
      <c r="R139" s="164">
        <f t="shared" si="7"/>
        <v>0.96840501340120066</v>
      </c>
      <c r="S139" s="134"/>
    </row>
    <row r="140" spans="1:19" x14ac:dyDescent="0.25">
      <c r="A140" s="6" t="s">
        <v>2</v>
      </c>
      <c r="B140" s="136" t="s">
        <v>11</v>
      </c>
      <c r="C140" s="138"/>
      <c r="D140" s="137"/>
      <c r="E140" s="136" t="s">
        <v>145</v>
      </c>
      <c r="F140" s="137"/>
      <c r="G140" s="6" t="str">
        <f t="shared" si="11"/>
        <v>FBS5609</v>
      </c>
      <c r="H140" s="7">
        <v>6.7013626927363203</v>
      </c>
      <c r="I140">
        <v>7</v>
      </c>
      <c r="K140" s="44">
        <v>124</v>
      </c>
      <c r="L140" s="48">
        <v>1000572931</v>
      </c>
      <c r="M140" s="46" t="s">
        <v>435</v>
      </c>
      <c r="N140" s="46" t="s">
        <v>145</v>
      </c>
      <c r="O140" s="50" t="s">
        <v>176</v>
      </c>
      <c r="P140" s="44">
        <v>6.92</v>
      </c>
      <c r="Q140" s="163">
        <f t="shared" ref="Q140:Q150" si="12">VLOOKUP(M140,$G$17:$H$158,2,FALSE)</f>
        <v>6.7013626927363203</v>
      </c>
      <c r="R140" s="164">
        <f t="shared" si="7"/>
        <v>0.96840501340120233</v>
      </c>
      <c r="S140" s="134"/>
    </row>
    <row r="141" spans="1:19" x14ac:dyDescent="0.25">
      <c r="A141" s="6" t="s">
        <v>2</v>
      </c>
      <c r="B141" s="136" t="s">
        <v>11</v>
      </c>
      <c r="C141" s="138"/>
      <c r="D141" s="137"/>
      <c r="E141" s="136" t="s">
        <v>146</v>
      </c>
      <c r="F141" s="137"/>
      <c r="G141" s="6" t="str">
        <f t="shared" si="11"/>
        <v>FBS7614</v>
      </c>
      <c r="H141" s="7">
        <v>3.67993905092457</v>
      </c>
      <c r="I141">
        <v>7</v>
      </c>
      <c r="K141" s="44">
        <v>125</v>
      </c>
      <c r="L141" s="48">
        <v>1000572932</v>
      </c>
      <c r="M141" s="46" t="s">
        <v>436</v>
      </c>
      <c r="N141" s="46" t="s">
        <v>146</v>
      </c>
      <c r="O141" s="50" t="s">
        <v>176</v>
      </c>
      <c r="P141" s="44">
        <v>3.8</v>
      </c>
      <c r="Q141" s="163">
        <f t="shared" si="12"/>
        <v>3.67993905092457</v>
      </c>
      <c r="R141" s="164">
        <f t="shared" si="7"/>
        <v>0.96840501340120266</v>
      </c>
      <c r="S141" s="134"/>
    </row>
    <row r="142" spans="1:19" x14ac:dyDescent="0.25">
      <c r="A142" s="6" t="s">
        <v>2</v>
      </c>
      <c r="B142" s="136" t="s">
        <v>11</v>
      </c>
      <c r="C142" s="138"/>
      <c r="D142" s="137"/>
      <c r="E142" s="136" t="s">
        <v>145</v>
      </c>
      <c r="F142" s="137"/>
      <c r="G142" s="6" t="str">
        <f t="shared" si="11"/>
        <v>FBS5609</v>
      </c>
      <c r="H142" s="7">
        <v>6.7013626927363203</v>
      </c>
      <c r="I142">
        <v>7</v>
      </c>
      <c r="K142" s="48">
        <v>126</v>
      </c>
      <c r="L142" s="48">
        <v>1000572931</v>
      </c>
      <c r="M142" s="46" t="s">
        <v>435</v>
      </c>
      <c r="N142" s="46" t="s">
        <v>145</v>
      </c>
      <c r="O142" s="53" t="s">
        <v>176</v>
      </c>
      <c r="P142" s="48">
        <v>6.92</v>
      </c>
      <c r="Q142" s="163">
        <f t="shared" si="12"/>
        <v>6.7013626927363203</v>
      </c>
      <c r="R142" s="164">
        <f t="shared" si="7"/>
        <v>0.96840501340120233</v>
      </c>
      <c r="S142" s="134"/>
    </row>
    <row r="143" spans="1:19" x14ac:dyDescent="0.25">
      <c r="A143" s="6" t="s">
        <v>2</v>
      </c>
      <c r="B143" s="136" t="s">
        <v>11</v>
      </c>
      <c r="C143" s="138"/>
      <c r="D143" s="137"/>
      <c r="E143" s="136" t="s">
        <v>146</v>
      </c>
      <c r="F143" s="137"/>
      <c r="G143" s="6" t="str">
        <f t="shared" si="11"/>
        <v>FBS7614</v>
      </c>
      <c r="H143" s="7">
        <v>3.67993905092457</v>
      </c>
      <c r="I143">
        <v>7</v>
      </c>
      <c r="K143" s="48">
        <v>127</v>
      </c>
      <c r="L143" s="48">
        <v>1000572932</v>
      </c>
      <c r="M143" s="46" t="s">
        <v>436</v>
      </c>
      <c r="N143" s="46" t="s">
        <v>146</v>
      </c>
      <c r="O143" s="53" t="s">
        <v>176</v>
      </c>
      <c r="P143" s="48">
        <v>3.8</v>
      </c>
      <c r="Q143" s="163">
        <f t="shared" si="12"/>
        <v>3.67993905092457</v>
      </c>
      <c r="R143" s="164">
        <f t="shared" si="7"/>
        <v>0.96840501340120266</v>
      </c>
      <c r="S143" s="134"/>
    </row>
    <row r="144" spans="1:19" x14ac:dyDescent="0.25">
      <c r="A144" s="6" t="s">
        <v>2</v>
      </c>
      <c r="B144" s="136" t="s">
        <v>11</v>
      </c>
      <c r="C144" s="138"/>
      <c r="D144" s="137"/>
      <c r="E144" s="136" t="s">
        <v>147</v>
      </c>
      <c r="F144" s="137"/>
      <c r="G144" s="6" t="str">
        <f t="shared" si="11"/>
        <v>DBC3513</v>
      </c>
      <c r="H144" s="7">
        <v>5.2197030222324798</v>
      </c>
      <c r="I144">
        <v>7</v>
      </c>
      <c r="K144" s="48">
        <v>128</v>
      </c>
      <c r="L144" s="48">
        <v>1000574896</v>
      </c>
      <c r="M144" s="46" t="s">
        <v>437</v>
      </c>
      <c r="N144" s="46" t="s">
        <v>147</v>
      </c>
      <c r="O144" s="53" t="s">
        <v>176</v>
      </c>
      <c r="P144" s="48">
        <v>5.39</v>
      </c>
      <c r="Q144" s="163">
        <f t="shared" si="12"/>
        <v>5.2197030222324798</v>
      </c>
      <c r="R144" s="164">
        <f t="shared" si="7"/>
        <v>0.96840501340120222</v>
      </c>
      <c r="S144" s="134"/>
    </row>
    <row r="145" spans="1:19" x14ac:dyDescent="0.25">
      <c r="A145" s="6" t="s">
        <v>2</v>
      </c>
      <c r="B145" s="136" t="s">
        <v>11</v>
      </c>
      <c r="C145" s="138"/>
      <c r="D145" s="137"/>
      <c r="E145" s="136" t="s">
        <v>148</v>
      </c>
      <c r="F145" s="137"/>
      <c r="G145" s="6" t="str">
        <f t="shared" si="11"/>
        <v>DBC4352SP</v>
      </c>
      <c r="H145" s="7">
        <v>5.67485337853104</v>
      </c>
      <c r="I145">
        <v>9</v>
      </c>
      <c r="K145" s="48">
        <v>129</v>
      </c>
      <c r="L145" s="48">
        <v>1000577384</v>
      </c>
      <c r="M145" s="46" t="s">
        <v>438</v>
      </c>
      <c r="N145" s="46" t="s">
        <v>148</v>
      </c>
      <c r="O145" s="53" t="s">
        <v>176</v>
      </c>
      <c r="P145" s="44">
        <v>5.86</v>
      </c>
      <c r="Q145" s="163">
        <f t="shared" si="12"/>
        <v>5.67485337853104</v>
      </c>
      <c r="R145" s="164">
        <f t="shared" si="7"/>
        <v>0.96840501340120133</v>
      </c>
      <c r="S145" s="134"/>
    </row>
    <row r="146" spans="1:19" x14ac:dyDescent="0.25">
      <c r="A146" s="6" t="s">
        <v>2</v>
      </c>
      <c r="B146" s="136" t="s">
        <v>11</v>
      </c>
      <c r="C146" s="138"/>
      <c r="D146" s="137"/>
      <c r="E146" s="136" t="s">
        <v>149</v>
      </c>
      <c r="F146" s="137"/>
      <c r="G146" s="6" t="str">
        <f t="shared" si="11"/>
        <v>RT903SP</v>
      </c>
      <c r="H146" s="7">
        <v>5.7039055289330802</v>
      </c>
      <c r="I146">
        <v>7</v>
      </c>
      <c r="K146" s="48">
        <v>130</v>
      </c>
      <c r="L146" s="48">
        <v>1000577366</v>
      </c>
      <c r="M146" s="46" t="s">
        <v>439</v>
      </c>
      <c r="N146" s="46" t="s">
        <v>149</v>
      </c>
      <c r="O146" s="53" t="s">
        <v>176</v>
      </c>
      <c r="P146" s="44">
        <v>5.89</v>
      </c>
      <c r="Q146" s="163">
        <f t="shared" si="12"/>
        <v>5.7039055289330802</v>
      </c>
      <c r="R146" s="164">
        <f t="shared" ref="R146:R158" si="13">Q146/P146</f>
        <v>0.96840501340120211</v>
      </c>
      <c r="S146" s="134"/>
    </row>
    <row r="147" spans="1:19" x14ac:dyDescent="0.25">
      <c r="A147" s="6" t="s">
        <v>2</v>
      </c>
      <c r="B147" s="136" t="s">
        <v>11</v>
      </c>
      <c r="C147" s="138"/>
      <c r="D147" s="137"/>
      <c r="E147" s="136" t="s">
        <v>150</v>
      </c>
      <c r="F147" s="137"/>
      <c r="G147" s="6" t="str">
        <f t="shared" si="11"/>
        <v>DS3500</v>
      </c>
      <c r="H147" s="7">
        <v>2.0045983777404901</v>
      </c>
      <c r="I147">
        <v>6</v>
      </c>
      <c r="K147" s="48">
        <v>131</v>
      </c>
      <c r="L147" s="48">
        <v>1000541237</v>
      </c>
      <c r="M147" s="49" t="s">
        <v>460</v>
      </c>
      <c r="N147" s="46" t="s">
        <v>150</v>
      </c>
      <c r="O147" s="53" t="s">
        <v>176</v>
      </c>
      <c r="P147" s="44">
        <v>2.0699999999999998</v>
      </c>
      <c r="Q147" s="163">
        <f t="shared" si="12"/>
        <v>2.0045983777404901</v>
      </c>
      <c r="R147" s="164">
        <f t="shared" si="13"/>
        <v>0.968405013401203</v>
      </c>
      <c r="S147" s="134"/>
    </row>
    <row r="148" spans="1:19" x14ac:dyDescent="0.25">
      <c r="A148" s="6" t="s">
        <v>2</v>
      </c>
      <c r="B148" s="136" t="s">
        <v>11</v>
      </c>
      <c r="C148" s="138"/>
      <c r="D148" s="137"/>
      <c r="E148" s="136" t="s">
        <v>151</v>
      </c>
      <c r="F148" s="137"/>
      <c r="G148" s="6" t="str">
        <f t="shared" si="11"/>
        <v>RT566</v>
      </c>
      <c r="H148" s="7">
        <v>6.21716018603572</v>
      </c>
      <c r="I148">
        <v>5</v>
      </c>
      <c r="K148" s="48">
        <v>132</v>
      </c>
      <c r="L148" s="48">
        <v>1000579471</v>
      </c>
      <c r="M148" s="46" t="s">
        <v>440</v>
      </c>
      <c r="N148" s="46" t="s">
        <v>151</v>
      </c>
      <c r="O148" s="53" t="s">
        <v>176</v>
      </c>
      <c r="P148" s="48">
        <v>6.42</v>
      </c>
      <c r="Q148" s="163">
        <f t="shared" si="12"/>
        <v>6.21716018603572</v>
      </c>
      <c r="R148" s="164">
        <f t="shared" si="13"/>
        <v>0.96840501340120244</v>
      </c>
      <c r="S148" s="134"/>
    </row>
    <row r="149" spans="1:19" x14ac:dyDescent="0.25">
      <c r="A149" s="6" t="s">
        <v>2</v>
      </c>
      <c r="B149" s="136" t="s">
        <v>11</v>
      </c>
      <c r="C149" s="138"/>
      <c r="D149" s="137"/>
      <c r="E149" s="136" t="s">
        <v>152</v>
      </c>
      <c r="F149" s="137"/>
      <c r="G149" s="6" t="str">
        <f t="shared" si="11"/>
        <v>RT760</v>
      </c>
      <c r="H149" s="7">
        <v>6.2946325871078104</v>
      </c>
      <c r="I149">
        <v>5</v>
      </c>
      <c r="K149" s="48">
        <v>133</v>
      </c>
      <c r="L149" s="48">
        <v>1000579481</v>
      </c>
      <c r="M149" s="46" t="s">
        <v>441</v>
      </c>
      <c r="N149" s="46" t="s">
        <v>152</v>
      </c>
      <c r="O149" s="53" t="s">
        <v>176</v>
      </c>
      <c r="P149" s="48">
        <v>6.5</v>
      </c>
      <c r="Q149" s="163">
        <f t="shared" si="12"/>
        <v>6.2946325871078104</v>
      </c>
      <c r="R149" s="164">
        <f t="shared" si="13"/>
        <v>0.96840501340120155</v>
      </c>
      <c r="S149" s="134"/>
    </row>
    <row r="150" spans="1:19" x14ac:dyDescent="0.25">
      <c r="A150" s="6" t="s">
        <v>2</v>
      </c>
      <c r="B150" s="136" t="s">
        <v>11</v>
      </c>
      <c r="C150" s="138"/>
      <c r="D150" s="137"/>
      <c r="E150" s="136" t="s">
        <v>153</v>
      </c>
      <c r="F150" s="137"/>
      <c r="G150" s="6" t="str">
        <f t="shared" si="11"/>
        <v>BSH300</v>
      </c>
      <c r="H150" s="7">
        <v>1.99</v>
      </c>
      <c r="I150">
        <v>6</v>
      </c>
      <c r="K150" s="48">
        <v>134</v>
      </c>
      <c r="L150" s="48">
        <v>1000581772</v>
      </c>
      <c r="M150" s="46" t="s">
        <v>442</v>
      </c>
      <c r="N150" s="46" t="s">
        <v>153</v>
      </c>
      <c r="O150" s="53" t="s">
        <v>176</v>
      </c>
      <c r="P150" s="48">
        <v>1.99</v>
      </c>
      <c r="Q150" s="163">
        <f t="shared" si="12"/>
        <v>1.99</v>
      </c>
      <c r="R150" s="164">
        <f t="shared" si="13"/>
        <v>1</v>
      </c>
      <c r="S150" s="134"/>
    </row>
    <row r="151" spans="1:19" x14ac:dyDescent="0.25">
      <c r="A151" s="6" t="s">
        <v>2</v>
      </c>
      <c r="B151" s="136" t="s">
        <v>11</v>
      </c>
      <c r="C151" s="138"/>
      <c r="D151" s="137"/>
      <c r="E151" s="136" t="s">
        <v>154</v>
      </c>
      <c r="F151" s="137"/>
      <c r="G151" s="6" t="str">
        <f t="shared" si="11"/>
        <v>BXC3209</v>
      </c>
      <c r="H151" s="7">
        <v>2.0699999999999998</v>
      </c>
      <c r="I151">
        <v>7</v>
      </c>
      <c r="K151" s="48">
        <v>135</v>
      </c>
      <c r="L151" s="48">
        <v>1000544348</v>
      </c>
      <c r="M151" s="49" t="s">
        <v>384</v>
      </c>
      <c r="N151" s="46" t="s">
        <v>154</v>
      </c>
      <c r="O151" s="53" t="s">
        <v>176</v>
      </c>
      <c r="P151" s="48">
        <v>2.0699999999999998</v>
      </c>
      <c r="Q151" s="163">
        <v>2.0699999999999998</v>
      </c>
      <c r="R151" s="164">
        <f t="shared" si="13"/>
        <v>1</v>
      </c>
    </row>
    <row r="152" spans="1:19" x14ac:dyDescent="0.25">
      <c r="A152" s="6" t="s">
        <v>2</v>
      </c>
      <c r="B152" s="136" t="s">
        <v>11</v>
      </c>
      <c r="C152" s="138"/>
      <c r="D152" s="137"/>
      <c r="E152" s="136" t="s">
        <v>155</v>
      </c>
      <c r="F152" s="137"/>
      <c r="G152" s="6" t="str">
        <f t="shared" si="11"/>
        <v>CY802</v>
      </c>
      <c r="H152" s="7">
        <v>2.63</v>
      </c>
      <c r="I152">
        <v>5</v>
      </c>
      <c r="K152" s="48">
        <v>136</v>
      </c>
      <c r="L152" s="48">
        <v>1000581775</v>
      </c>
      <c r="M152" s="46" t="s">
        <v>443</v>
      </c>
      <c r="N152" s="46" t="s">
        <v>155</v>
      </c>
      <c r="O152" s="53" t="s">
        <v>176</v>
      </c>
      <c r="P152" s="48">
        <v>2.63</v>
      </c>
      <c r="Q152" s="163">
        <f>VLOOKUP(M152,$G$17:$H$158,2,FALSE)</f>
        <v>2.63</v>
      </c>
      <c r="R152" s="164">
        <f t="shared" si="13"/>
        <v>1</v>
      </c>
    </row>
    <row r="153" spans="1:19" x14ac:dyDescent="0.25">
      <c r="A153" s="6" t="s">
        <v>2</v>
      </c>
      <c r="B153" s="136" t="s">
        <v>11</v>
      </c>
      <c r="C153" s="138"/>
      <c r="D153" s="137"/>
      <c r="E153" s="136" t="s">
        <v>156</v>
      </c>
      <c r="F153" s="137"/>
      <c r="G153" s="6" t="str">
        <f t="shared" si="11"/>
        <v>IC5098</v>
      </c>
      <c r="H153" s="7">
        <v>3.08</v>
      </c>
      <c r="I153">
        <v>6</v>
      </c>
      <c r="K153" s="48">
        <v>137</v>
      </c>
      <c r="L153" s="48">
        <v>1000581773</v>
      </c>
      <c r="M153" s="46" t="s">
        <v>444</v>
      </c>
      <c r="N153" s="46" t="s">
        <v>156</v>
      </c>
      <c r="O153" s="53" t="s">
        <v>176</v>
      </c>
      <c r="P153" s="48">
        <v>3.08</v>
      </c>
      <c r="Q153" s="163">
        <f>VLOOKUP(M153,$G$17:$H$158,2,FALSE)</f>
        <v>3.08</v>
      </c>
      <c r="R153" s="164">
        <f t="shared" si="13"/>
        <v>1</v>
      </c>
    </row>
    <row r="154" spans="1:19" x14ac:dyDescent="0.25">
      <c r="A154" s="6" t="s">
        <v>2</v>
      </c>
      <c r="B154" s="136" t="s">
        <v>11</v>
      </c>
      <c r="C154" s="138"/>
      <c r="D154" s="137"/>
      <c r="E154" s="136" t="s">
        <v>157</v>
      </c>
      <c r="F154" s="137"/>
      <c r="G154" s="6" t="str">
        <f t="shared" si="11"/>
        <v>IC7001</v>
      </c>
      <c r="H154" s="7">
        <v>5.17</v>
      </c>
      <c r="I154">
        <v>6</v>
      </c>
      <c r="K154" s="48">
        <v>138</v>
      </c>
      <c r="L154" s="48">
        <v>1000582063</v>
      </c>
      <c r="M154" s="46" t="s">
        <v>445</v>
      </c>
      <c r="N154" s="46" t="s">
        <v>157</v>
      </c>
      <c r="O154" s="53" t="s">
        <v>176</v>
      </c>
      <c r="P154" s="48">
        <v>5.17</v>
      </c>
      <c r="Q154" s="163">
        <f>VLOOKUP(M154,$G$17:$H$158,2,FALSE)</f>
        <v>5.17</v>
      </c>
      <c r="R154" s="164">
        <f t="shared" si="13"/>
        <v>1</v>
      </c>
    </row>
    <row r="155" spans="1:19" x14ac:dyDescent="0.25">
      <c r="A155" s="6" t="s">
        <v>2</v>
      </c>
      <c r="B155" s="136" t="s">
        <v>11</v>
      </c>
      <c r="C155" s="138"/>
      <c r="D155" s="137"/>
      <c r="E155" s="136" t="s">
        <v>158</v>
      </c>
      <c r="F155" s="137"/>
      <c r="G155" s="6" t="str">
        <f t="shared" si="11"/>
        <v>IPB279</v>
      </c>
      <c r="H155" s="7">
        <v>4.3099999999999996</v>
      </c>
      <c r="I155">
        <v>6</v>
      </c>
      <c r="K155" s="48">
        <v>139</v>
      </c>
      <c r="L155" s="48">
        <v>1000582064</v>
      </c>
      <c r="M155" s="46" t="s">
        <v>446</v>
      </c>
      <c r="N155" s="46" t="s">
        <v>158</v>
      </c>
      <c r="O155" s="53" t="s">
        <v>176</v>
      </c>
      <c r="P155" s="48">
        <v>4.3099999999999996</v>
      </c>
      <c r="Q155" s="163">
        <f>VLOOKUP(M155,$G$17:$H$158,2,FALSE)</f>
        <v>4.3099999999999996</v>
      </c>
      <c r="R155" s="164">
        <f t="shared" si="13"/>
        <v>1</v>
      </c>
    </row>
    <row r="156" spans="1:19" x14ac:dyDescent="0.25">
      <c r="A156" s="6" t="s">
        <v>2</v>
      </c>
      <c r="B156" s="136" t="s">
        <v>11</v>
      </c>
      <c r="C156" s="138"/>
      <c r="D156" s="137"/>
      <c r="E156" s="136" t="s">
        <v>159</v>
      </c>
      <c r="F156" s="137"/>
      <c r="G156" s="6" t="str">
        <f t="shared" si="11"/>
        <v>IPB651</v>
      </c>
      <c r="H156" s="7">
        <v>5.57</v>
      </c>
      <c r="I156">
        <v>6</v>
      </c>
      <c r="K156" s="48">
        <v>140</v>
      </c>
      <c r="L156" s="48">
        <v>1000582014</v>
      </c>
      <c r="M156" s="46" t="s">
        <v>447</v>
      </c>
      <c r="N156" s="46" t="s">
        <v>159</v>
      </c>
      <c r="O156" s="53" t="s">
        <v>176</v>
      </c>
      <c r="P156" s="48">
        <v>5.57</v>
      </c>
      <c r="Q156" s="163">
        <f>VLOOKUP(M156,$G$17:$H$158,2,FALSE)</f>
        <v>5.57</v>
      </c>
      <c r="R156" s="164">
        <f t="shared" si="13"/>
        <v>1</v>
      </c>
    </row>
    <row r="157" spans="1:19" x14ac:dyDescent="0.25">
      <c r="A157" s="6" t="s">
        <v>2</v>
      </c>
      <c r="B157" s="136" t="s">
        <v>11</v>
      </c>
      <c r="C157" s="138"/>
      <c r="D157" s="137"/>
      <c r="E157" s="136" t="s">
        <v>34</v>
      </c>
      <c r="F157" s="137"/>
      <c r="G157" s="6" t="str">
        <f t="shared" ref="G157" si="14">LEFT(RIGHT(E157,LEN(E157)-11),I157)</f>
        <v>RFB790</v>
      </c>
      <c r="H157" s="7">
        <v>3.4</v>
      </c>
      <c r="I157">
        <v>6</v>
      </c>
      <c r="K157" s="48">
        <v>141</v>
      </c>
      <c r="L157" s="48">
        <v>50600814</v>
      </c>
      <c r="M157" s="48" t="s">
        <v>336</v>
      </c>
      <c r="N157" s="48" t="s">
        <v>195</v>
      </c>
      <c r="O157" s="53" t="s">
        <v>176</v>
      </c>
      <c r="P157" s="48">
        <v>3.4</v>
      </c>
      <c r="Q157" s="163">
        <f>H157</f>
        <v>3.4</v>
      </c>
      <c r="R157" s="164">
        <f t="shared" si="13"/>
        <v>1</v>
      </c>
    </row>
    <row r="158" spans="1:19" x14ac:dyDescent="0.25">
      <c r="A158" s="6" t="s">
        <v>2</v>
      </c>
      <c r="B158" s="136" t="s">
        <v>11</v>
      </c>
      <c r="C158" s="138"/>
      <c r="D158" s="137"/>
      <c r="E158" s="136" t="s">
        <v>160</v>
      </c>
      <c r="F158" s="137"/>
      <c r="G158" s="6" t="str">
        <f t="shared" si="11"/>
        <v>IPB935</v>
      </c>
      <c r="H158" s="7">
        <v>5.76</v>
      </c>
      <c r="I158">
        <v>6</v>
      </c>
      <c r="K158" s="48">
        <v>142</v>
      </c>
      <c r="L158" s="48">
        <v>1000582003</v>
      </c>
      <c r="M158" s="46" t="s">
        <v>448</v>
      </c>
      <c r="N158" s="46" t="s">
        <v>160</v>
      </c>
      <c r="O158" s="53" t="s">
        <v>176</v>
      </c>
      <c r="P158" s="48">
        <v>5.76</v>
      </c>
      <c r="Q158" s="163">
        <f>VLOOKUP(M158,$G$17:$H$158,2,FALSE)</f>
        <v>5.76</v>
      </c>
      <c r="R158" s="164">
        <f t="shared" si="13"/>
        <v>1</v>
      </c>
    </row>
    <row r="161" spans="11:16" ht="15" customHeight="1" x14ac:dyDescent="0.3">
      <c r="K161" s="54"/>
      <c r="L161" s="54" t="s">
        <v>463</v>
      </c>
      <c r="M161" s="54"/>
      <c r="N161" s="54"/>
      <c r="O161" s="54"/>
      <c r="P161" s="54"/>
    </row>
    <row r="162" spans="11:16" ht="15" customHeight="1" x14ac:dyDescent="0.3">
      <c r="K162" s="54"/>
      <c r="L162" s="54"/>
      <c r="M162" s="54"/>
      <c r="N162" s="54"/>
      <c r="O162" s="54"/>
      <c r="P162" s="54"/>
    </row>
    <row r="163" spans="11:16" ht="15" customHeight="1" x14ac:dyDescent="0.3">
      <c r="K163" s="54"/>
      <c r="L163" s="148" t="s">
        <v>464</v>
      </c>
      <c r="M163" s="148"/>
      <c r="N163" s="148"/>
      <c r="O163" s="148"/>
      <c r="P163" s="148"/>
    </row>
  </sheetData>
  <autoFilter ref="R16:R158"/>
  <mergeCells count="315">
    <mergeCell ref="A1:H1"/>
    <mergeCell ref="A3:B3"/>
    <mergeCell ref="D3:E3"/>
    <mergeCell ref="F3:G3"/>
    <mergeCell ref="A4:B4"/>
    <mergeCell ref="D4:E4"/>
    <mergeCell ref="F4:G4"/>
    <mergeCell ref="A7:B7"/>
    <mergeCell ref="D7:E7"/>
    <mergeCell ref="B10:D10"/>
    <mergeCell ref="E10:F10"/>
    <mergeCell ref="B11:D11"/>
    <mergeCell ref="E11:F11"/>
    <mergeCell ref="A5:B5"/>
    <mergeCell ref="D5:E5"/>
    <mergeCell ref="F5:G5"/>
    <mergeCell ref="A6:B6"/>
    <mergeCell ref="D6:E6"/>
    <mergeCell ref="F6:G6"/>
    <mergeCell ref="B15:D15"/>
    <mergeCell ref="E15:F15"/>
    <mergeCell ref="B16:D16"/>
    <mergeCell ref="E16:F16"/>
    <mergeCell ref="B17:D17"/>
    <mergeCell ref="E17:F17"/>
    <mergeCell ref="B12:D12"/>
    <mergeCell ref="E12:F12"/>
    <mergeCell ref="B13:D13"/>
    <mergeCell ref="E13:F13"/>
    <mergeCell ref="B21:D21"/>
    <mergeCell ref="E21:F21"/>
    <mergeCell ref="B22:D22"/>
    <mergeCell ref="E22:F22"/>
    <mergeCell ref="B23:D23"/>
    <mergeCell ref="E23:F23"/>
    <mergeCell ref="B18:D18"/>
    <mergeCell ref="E18:F18"/>
    <mergeCell ref="B19:D19"/>
    <mergeCell ref="E19:F19"/>
    <mergeCell ref="B20:D20"/>
    <mergeCell ref="E20:F20"/>
    <mergeCell ref="B27:D27"/>
    <mergeCell ref="E27:F27"/>
    <mergeCell ref="B28:D28"/>
    <mergeCell ref="E28:F28"/>
    <mergeCell ref="B29:D29"/>
    <mergeCell ref="E29:F29"/>
    <mergeCell ref="B24:D24"/>
    <mergeCell ref="E24:F24"/>
    <mergeCell ref="B25:D25"/>
    <mergeCell ref="E25:F25"/>
    <mergeCell ref="B26:D26"/>
    <mergeCell ref="E26:F26"/>
    <mergeCell ref="B33:D33"/>
    <mergeCell ref="E33:F33"/>
    <mergeCell ref="B34:D34"/>
    <mergeCell ref="E34:F34"/>
    <mergeCell ref="B35:D35"/>
    <mergeCell ref="E35:F35"/>
    <mergeCell ref="B30:D30"/>
    <mergeCell ref="E30:F30"/>
    <mergeCell ref="B31:D31"/>
    <mergeCell ref="E31:F31"/>
    <mergeCell ref="B32:D32"/>
    <mergeCell ref="E32:F32"/>
    <mergeCell ref="B39:D39"/>
    <mergeCell ref="E39:F39"/>
    <mergeCell ref="B40:D40"/>
    <mergeCell ref="E40:F40"/>
    <mergeCell ref="B41:D41"/>
    <mergeCell ref="E41:F41"/>
    <mergeCell ref="B36:D36"/>
    <mergeCell ref="E36:F36"/>
    <mergeCell ref="B37:D37"/>
    <mergeCell ref="E37:F37"/>
    <mergeCell ref="B38:D38"/>
    <mergeCell ref="E38:F38"/>
    <mergeCell ref="B45:D45"/>
    <mergeCell ref="E45:F45"/>
    <mergeCell ref="B46:D46"/>
    <mergeCell ref="E46:F46"/>
    <mergeCell ref="B47:D47"/>
    <mergeCell ref="E47:F47"/>
    <mergeCell ref="B42:D42"/>
    <mergeCell ref="E42:F42"/>
    <mergeCell ref="B43:D43"/>
    <mergeCell ref="E43:F43"/>
    <mergeCell ref="B44:D44"/>
    <mergeCell ref="E44:F44"/>
    <mergeCell ref="B51:D51"/>
    <mergeCell ref="E51:F51"/>
    <mergeCell ref="B52:D52"/>
    <mergeCell ref="E52:F52"/>
    <mergeCell ref="B53:D53"/>
    <mergeCell ref="E53:F53"/>
    <mergeCell ref="B48:D48"/>
    <mergeCell ref="E48:F48"/>
    <mergeCell ref="B49:D49"/>
    <mergeCell ref="E49:F49"/>
    <mergeCell ref="B50:D50"/>
    <mergeCell ref="E50:F50"/>
    <mergeCell ref="B57:D57"/>
    <mergeCell ref="E57:F57"/>
    <mergeCell ref="B58:D58"/>
    <mergeCell ref="E58:F58"/>
    <mergeCell ref="B59:D59"/>
    <mergeCell ref="E59:F59"/>
    <mergeCell ref="B54:D54"/>
    <mergeCell ref="E54:F54"/>
    <mergeCell ref="B55:D55"/>
    <mergeCell ref="E55:F55"/>
    <mergeCell ref="B56:D56"/>
    <mergeCell ref="E56:F56"/>
    <mergeCell ref="B63:D63"/>
    <mergeCell ref="E63:F63"/>
    <mergeCell ref="B64:D64"/>
    <mergeCell ref="E64:F64"/>
    <mergeCell ref="B65:D65"/>
    <mergeCell ref="E65:F65"/>
    <mergeCell ref="B60:D60"/>
    <mergeCell ref="E60:F60"/>
    <mergeCell ref="B61:D61"/>
    <mergeCell ref="E61:F61"/>
    <mergeCell ref="B62:D62"/>
    <mergeCell ref="E62:F62"/>
    <mergeCell ref="B69:D69"/>
    <mergeCell ref="E69:F69"/>
    <mergeCell ref="B70:D70"/>
    <mergeCell ref="E70:F70"/>
    <mergeCell ref="B71:D71"/>
    <mergeCell ref="E71:F71"/>
    <mergeCell ref="B66:D66"/>
    <mergeCell ref="E66:F66"/>
    <mergeCell ref="B67:D67"/>
    <mergeCell ref="E67:F67"/>
    <mergeCell ref="B68:D68"/>
    <mergeCell ref="E68:F68"/>
    <mergeCell ref="B75:D75"/>
    <mergeCell ref="E75:F75"/>
    <mergeCell ref="B76:D76"/>
    <mergeCell ref="E76:F76"/>
    <mergeCell ref="B77:D77"/>
    <mergeCell ref="E77:F77"/>
    <mergeCell ref="B72:D72"/>
    <mergeCell ref="E72:F72"/>
    <mergeCell ref="B73:D73"/>
    <mergeCell ref="E73:F73"/>
    <mergeCell ref="B74:D74"/>
    <mergeCell ref="E74:F74"/>
    <mergeCell ref="B81:D81"/>
    <mergeCell ref="E81:F81"/>
    <mergeCell ref="B82:D82"/>
    <mergeCell ref="E82:F82"/>
    <mergeCell ref="B83:D83"/>
    <mergeCell ref="E83:F83"/>
    <mergeCell ref="B78:D78"/>
    <mergeCell ref="E78:F78"/>
    <mergeCell ref="B79:D79"/>
    <mergeCell ref="E79:F79"/>
    <mergeCell ref="B80:D80"/>
    <mergeCell ref="E80:F80"/>
    <mergeCell ref="B87:D87"/>
    <mergeCell ref="E87:F87"/>
    <mergeCell ref="B88:D88"/>
    <mergeCell ref="E88:F88"/>
    <mergeCell ref="B89:D89"/>
    <mergeCell ref="E89:F89"/>
    <mergeCell ref="B84:D84"/>
    <mergeCell ref="E84:F84"/>
    <mergeCell ref="B85:D85"/>
    <mergeCell ref="E85:F85"/>
    <mergeCell ref="B86:D86"/>
    <mergeCell ref="E86:F86"/>
    <mergeCell ref="B93:D93"/>
    <mergeCell ref="E93:F93"/>
    <mergeCell ref="B94:D94"/>
    <mergeCell ref="E94:F94"/>
    <mergeCell ref="B95:D95"/>
    <mergeCell ref="E95:F95"/>
    <mergeCell ref="B90:D90"/>
    <mergeCell ref="E90:F90"/>
    <mergeCell ref="B91:D91"/>
    <mergeCell ref="E91:F91"/>
    <mergeCell ref="B92:D92"/>
    <mergeCell ref="E92:F92"/>
    <mergeCell ref="B99:D99"/>
    <mergeCell ref="E99:F99"/>
    <mergeCell ref="B100:D100"/>
    <mergeCell ref="E100:F100"/>
    <mergeCell ref="B101:D101"/>
    <mergeCell ref="E101:F101"/>
    <mergeCell ref="B96:D96"/>
    <mergeCell ref="E96:F96"/>
    <mergeCell ref="B97:D97"/>
    <mergeCell ref="E97:F97"/>
    <mergeCell ref="B98:D98"/>
    <mergeCell ref="E98:F98"/>
    <mergeCell ref="B105:D105"/>
    <mergeCell ref="E105:F105"/>
    <mergeCell ref="B106:D106"/>
    <mergeCell ref="E106:F106"/>
    <mergeCell ref="B107:D107"/>
    <mergeCell ref="E107:F107"/>
    <mergeCell ref="B102:D102"/>
    <mergeCell ref="E102:F102"/>
    <mergeCell ref="B103:D103"/>
    <mergeCell ref="E103:F103"/>
    <mergeCell ref="B104:D104"/>
    <mergeCell ref="E104:F104"/>
    <mergeCell ref="B111:D111"/>
    <mergeCell ref="E111:F111"/>
    <mergeCell ref="B112:D112"/>
    <mergeCell ref="E112:F112"/>
    <mergeCell ref="B113:D113"/>
    <mergeCell ref="E113:F113"/>
    <mergeCell ref="B108:D108"/>
    <mergeCell ref="E108:F108"/>
    <mergeCell ref="B109:D109"/>
    <mergeCell ref="E109:F109"/>
    <mergeCell ref="B110:D110"/>
    <mergeCell ref="E110:F110"/>
    <mergeCell ref="B117:D117"/>
    <mergeCell ref="E117:F117"/>
    <mergeCell ref="B118:D118"/>
    <mergeCell ref="E118:F118"/>
    <mergeCell ref="B119:D119"/>
    <mergeCell ref="E119:F119"/>
    <mergeCell ref="B114:D114"/>
    <mergeCell ref="E114:F114"/>
    <mergeCell ref="B115:D115"/>
    <mergeCell ref="E115:F115"/>
    <mergeCell ref="B116:D116"/>
    <mergeCell ref="E116:F116"/>
    <mergeCell ref="B123:D123"/>
    <mergeCell ref="E123:F123"/>
    <mergeCell ref="B124:D124"/>
    <mergeCell ref="E124:F124"/>
    <mergeCell ref="B125:D125"/>
    <mergeCell ref="E125:F125"/>
    <mergeCell ref="B120:D120"/>
    <mergeCell ref="E120:F120"/>
    <mergeCell ref="B121:D121"/>
    <mergeCell ref="E121:F121"/>
    <mergeCell ref="B122:D122"/>
    <mergeCell ref="E122:F122"/>
    <mergeCell ref="B129:D129"/>
    <mergeCell ref="E129:F129"/>
    <mergeCell ref="B130:D130"/>
    <mergeCell ref="E130:F130"/>
    <mergeCell ref="B131:D131"/>
    <mergeCell ref="E131:F131"/>
    <mergeCell ref="B126:D126"/>
    <mergeCell ref="E126:F126"/>
    <mergeCell ref="B127:D127"/>
    <mergeCell ref="E127:F127"/>
    <mergeCell ref="B128:D128"/>
    <mergeCell ref="E128:F128"/>
    <mergeCell ref="B135:D135"/>
    <mergeCell ref="E135:F135"/>
    <mergeCell ref="B136:D136"/>
    <mergeCell ref="E136:F136"/>
    <mergeCell ref="B137:D137"/>
    <mergeCell ref="E137:F137"/>
    <mergeCell ref="B132:D132"/>
    <mergeCell ref="E132:F132"/>
    <mergeCell ref="B133:D133"/>
    <mergeCell ref="E133:F133"/>
    <mergeCell ref="B134:D134"/>
    <mergeCell ref="E134:F134"/>
    <mergeCell ref="B141:D141"/>
    <mergeCell ref="E141:F141"/>
    <mergeCell ref="B142:D142"/>
    <mergeCell ref="E142:F142"/>
    <mergeCell ref="B143:D143"/>
    <mergeCell ref="E143:F143"/>
    <mergeCell ref="B138:D138"/>
    <mergeCell ref="E138:F138"/>
    <mergeCell ref="B139:D139"/>
    <mergeCell ref="E139:F139"/>
    <mergeCell ref="B140:D140"/>
    <mergeCell ref="E140:F140"/>
    <mergeCell ref="B148:D148"/>
    <mergeCell ref="E148:F148"/>
    <mergeCell ref="B149:D149"/>
    <mergeCell ref="E149:F149"/>
    <mergeCell ref="B144:D144"/>
    <mergeCell ref="E144:F144"/>
    <mergeCell ref="B145:D145"/>
    <mergeCell ref="E145:F145"/>
    <mergeCell ref="B146:D146"/>
    <mergeCell ref="E146:F146"/>
    <mergeCell ref="K12:R12"/>
    <mergeCell ref="P14:R15"/>
    <mergeCell ref="A14:F14"/>
    <mergeCell ref="L163:P163"/>
    <mergeCell ref="B156:D156"/>
    <mergeCell ref="E156:F156"/>
    <mergeCell ref="B157:D157"/>
    <mergeCell ref="E157:F157"/>
    <mergeCell ref="B158:D158"/>
    <mergeCell ref="E158:F158"/>
    <mergeCell ref="B153:D153"/>
    <mergeCell ref="E153:F153"/>
    <mergeCell ref="B154:D154"/>
    <mergeCell ref="E154:F154"/>
    <mergeCell ref="B155:D155"/>
    <mergeCell ref="E155:F155"/>
    <mergeCell ref="B150:D150"/>
    <mergeCell ref="E150:F150"/>
    <mergeCell ref="B151:D151"/>
    <mergeCell ref="E151:F151"/>
    <mergeCell ref="B152:D152"/>
    <mergeCell ref="E152:F152"/>
    <mergeCell ref="B147:D147"/>
    <mergeCell ref="E147:F147"/>
  </mergeCells>
  <pageMargins left="1" right="1" top="1" bottom="1" header="0" footer="0"/>
  <pageSetup paperSize="9" orientation="landscape" r:id="rId1"/>
  <headerFooter>
    <oddHeader>&amp;R&amp;"Calibri"&amp;10&amp;K000000Clasificación YPF: No Confidencial&amp;1#</oddHeader>
    <oddFooter>&amp;R&amp;1#&amp;"Calibri"&amp;10&amp;K000000Clasificación YPF: No Confidencial</oddFooter>
  </headerFooter>
  <rowBreaks count="1" manualBreakCount="1">
    <brk id="158" max="6553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07"/>
  <sheetViews>
    <sheetView topLeftCell="A247" workbookViewId="0">
      <selection activeCell="F266" sqref="F266"/>
    </sheetView>
  </sheetViews>
  <sheetFormatPr baseColWidth="10" defaultRowHeight="15" x14ac:dyDescent="0.25"/>
  <sheetData>
    <row r="2" spans="2:4" x14ac:dyDescent="0.25">
      <c r="B2" s="69" t="s">
        <v>624</v>
      </c>
      <c r="C2" s="69" t="s">
        <v>600</v>
      </c>
      <c r="D2" s="69" t="s">
        <v>601</v>
      </c>
    </row>
    <row r="3" spans="2:4" x14ac:dyDescent="0.25">
      <c r="B3" s="82">
        <v>42737</v>
      </c>
      <c r="C3" s="69">
        <v>15.7</v>
      </c>
      <c r="D3" s="69">
        <v>16.100000000000001</v>
      </c>
    </row>
    <row r="4" spans="2:4" x14ac:dyDescent="0.25">
      <c r="B4" s="82">
        <v>42738</v>
      </c>
      <c r="C4" s="69">
        <v>15.7</v>
      </c>
      <c r="D4" s="69">
        <v>16.100000000000001</v>
      </c>
    </row>
    <row r="5" spans="2:4" x14ac:dyDescent="0.25">
      <c r="B5" s="82">
        <v>42739</v>
      </c>
      <c r="C5" s="69">
        <v>15.9</v>
      </c>
      <c r="D5" s="69">
        <v>16.3</v>
      </c>
    </row>
    <row r="6" spans="2:4" x14ac:dyDescent="0.25">
      <c r="B6" s="82">
        <v>42740</v>
      </c>
      <c r="C6" s="69">
        <v>15.8</v>
      </c>
      <c r="D6" s="69">
        <v>16.2</v>
      </c>
    </row>
    <row r="7" spans="2:4" x14ac:dyDescent="0.25">
      <c r="B7" s="82">
        <v>42741</v>
      </c>
      <c r="C7" s="69">
        <v>15.6</v>
      </c>
      <c r="D7" s="69">
        <v>16</v>
      </c>
    </row>
    <row r="8" spans="2:4" x14ac:dyDescent="0.25">
      <c r="B8" s="82">
        <v>42744</v>
      </c>
      <c r="C8" s="69">
        <v>15.65</v>
      </c>
      <c r="D8" s="69">
        <v>16.05</v>
      </c>
    </row>
    <row r="9" spans="2:4" x14ac:dyDescent="0.25">
      <c r="B9" s="82">
        <v>42745</v>
      </c>
      <c r="C9" s="69">
        <v>15.65</v>
      </c>
      <c r="D9" s="69">
        <v>16.05</v>
      </c>
    </row>
    <row r="10" spans="2:4" x14ac:dyDescent="0.25">
      <c r="B10" s="82">
        <v>42746</v>
      </c>
      <c r="C10" s="69">
        <v>15.65</v>
      </c>
      <c r="D10" s="69">
        <v>16.05</v>
      </c>
    </row>
    <row r="11" spans="2:4" x14ac:dyDescent="0.25">
      <c r="B11" s="82">
        <v>42747</v>
      </c>
      <c r="C11" s="69">
        <v>15.65</v>
      </c>
      <c r="D11" s="69">
        <v>16.05</v>
      </c>
    </row>
    <row r="12" spans="2:4" x14ac:dyDescent="0.25">
      <c r="B12" s="82">
        <v>42748</v>
      </c>
      <c r="C12" s="69">
        <v>15.65</v>
      </c>
      <c r="D12" s="69">
        <v>16.05</v>
      </c>
    </row>
    <row r="13" spans="2:4" x14ac:dyDescent="0.25">
      <c r="B13" s="82">
        <v>42751</v>
      </c>
      <c r="C13" s="69">
        <v>15.65</v>
      </c>
      <c r="D13" s="69">
        <v>16.05</v>
      </c>
    </row>
    <row r="14" spans="2:4" x14ac:dyDescent="0.25">
      <c r="B14" s="82">
        <v>42752</v>
      </c>
      <c r="C14" s="69">
        <v>15.7</v>
      </c>
      <c r="D14" s="69">
        <v>16.100000000000001</v>
      </c>
    </row>
    <row r="15" spans="2:4" x14ac:dyDescent="0.25">
      <c r="B15" s="82">
        <v>42753</v>
      </c>
      <c r="C15" s="69">
        <v>15.8</v>
      </c>
      <c r="D15" s="69">
        <v>16.2</v>
      </c>
    </row>
    <row r="16" spans="2:4" x14ac:dyDescent="0.25">
      <c r="B16" s="82">
        <v>42754</v>
      </c>
      <c r="C16" s="69">
        <v>15.7</v>
      </c>
      <c r="D16" s="69">
        <v>16.100000000000001</v>
      </c>
    </row>
    <row r="17" spans="2:4" x14ac:dyDescent="0.25">
      <c r="B17" s="82">
        <v>42755</v>
      </c>
      <c r="C17" s="69">
        <v>15.7</v>
      </c>
      <c r="D17" s="69">
        <v>16.100000000000001</v>
      </c>
    </row>
    <row r="18" spans="2:4" x14ac:dyDescent="0.25">
      <c r="B18" s="82">
        <v>42758</v>
      </c>
      <c r="C18" s="69">
        <v>15.75</v>
      </c>
      <c r="D18" s="69">
        <v>16.149999999999999</v>
      </c>
    </row>
    <row r="19" spans="2:4" x14ac:dyDescent="0.25">
      <c r="B19" s="82">
        <v>42759</v>
      </c>
      <c r="C19" s="69">
        <v>15.75</v>
      </c>
      <c r="D19" s="69">
        <v>16.149999999999999</v>
      </c>
    </row>
    <row r="20" spans="2:4" x14ac:dyDescent="0.25">
      <c r="B20" s="82">
        <v>42760</v>
      </c>
      <c r="C20" s="69">
        <v>15.75</v>
      </c>
      <c r="D20" s="69">
        <v>16.149999999999999</v>
      </c>
    </row>
    <row r="21" spans="2:4" x14ac:dyDescent="0.25">
      <c r="B21" s="82">
        <v>42761</v>
      </c>
      <c r="C21" s="69">
        <v>15.75</v>
      </c>
      <c r="D21" s="69">
        <v>16.149999999999999</v>
      </c>
    </row>
    <row r="22" spans="2:4" x14ac:dyDescent="0.25">
      <c r="B22" s="82">
        <v>42762</v>
      </c>
      <c r="C22" s="69">
        <v>15.7</v>
      </c>
      <c r="D22" s="69">
        <v>16.100000000000001</v>
      </c>
    </row>
    <row r="23" spans="2:4" x14ac:dyDescent="0.25">
      <c r="B23" s="82">
        <v>42765</v>
      </c>
      <c r="C23" s="69">
        <v>15.7</v>
      </c>
      <c r="D23" s="69">
        <v>16.100000000000001</v>
      </c>
    </row>
    <row r="24" spans="2:4" x14ac:dyDescent="0.25">
      <c r="B24" s="82">
        <v>42766</v>
      </c>
      <c r="C24" s="69">
        <v>15.7</v>
      </c>
      <c r="D24" s="69">
        <v>16.100000000000001</v>
      </c>
    </row>
    <row r="25" spans="2:4" x14ac:dyDescent="0.25">
      <c r="B25" s="82">
        <v>42767</v>
      </c>
      <c r="C25" s="69">
        <v>15.6</v>
      </c>
      <c r="D25" s="69">
        <v>16</v>
      </c>
    </row>
    <row r="26" spans="2:4" x14ac:dyDescent="0.25">
      <c r="B26" s="82">
        <v>42768</v>
      </c>
      <c r="C26" s="69">
        <v>15.5</v>
      </c>
      <c r="D26" s="69">
        <v>15.9</v>
      </c>
    </row>
    <row r="27" spans="2:4" x14ac:dyDescent="0.25">
      <c r="B27" s="82">
        <v>42769</v>
      </c>
      <c r="C27" s="69">
        <v>15.4</v>
      </c>
      <c r="D27" s="69">
        <v>15.8</v>
      </c>
    </row>
    <row r="28" spans="2:4" x14ac:dyDescent="0.25">
      <c r="B28" s="82">
        <v>42772</v>
      </c>
      <c r="C28" s="69">
        <v>15.6</v>
      </c>
      <c r="D28" s="69">
        <v>16</v>
      </c>
    </row>
    <row r="29" spans="2:4" x14ac:dyDescent="0.25">
      <c r="B29" s="82">
        <v>42773</v>
      </c>
      <c r="C29" s="69">
        <v>15.45</v>
      </c>
      <c r="D29" s="69">
        <v>15.85</v>
      </c>
    </row>
    <row r="30" spans="2:4" x14ac:dyDescent="0.25">
      <c r="B30" s="82">
        <v>42774</v>
      </c>
      <c r="C30" s="69">
        <v>15.45</v>
      </c>
      <c r="D30" s="69">
        <v>15.85</v>
      </c>
    </row>
    <row r="31" spans="2:4" x14ac:dyDescent="0.25">
      <c r="B31" s="82">
        <v>42775</v>
      </c>
      <c r="C31" s="69">
        <v>15.4</v>
      </c>
      <c r="D31" s="69">
        <v>15.8</v>
      </c>
    </row>
    <row r="32" spans="2:4" x14ac:dyDescent="0.25">
      <c r="B32" s="82">
        <v>42776</v>
      </c>
      <c r="C32" s="69">
        <v>15.3</v>
      </c>
      <c r="D32" s="69">
        <v>15.7</v>
      </c>
    </row>
    <row r="33" spans="2:4" x14ac:dyDescent="0.25">
      <c r="B33" s="82">
        <v>42779</v>
      </c>
      <c r="C33" s="69">
        <v>15.3</v>
      </c>
      <c r="D33" s="69">
        <v>15.7</v>
      </c>
    </row>
    <row r="34" spans="2:4" x14ac:dyDescent="0.25">
      <c r="B34" s="82">
        <v>42780</v>
      </c>
      <c r="C34" s="69">
        <v>15.3</v>
      </c>
      <c r="D34" s="69">
        <v>15.7</v>
      </c>
    </row>
    <row r="35" spans="2:4" x14ac:dyDescent="0.25">
      <c r="B35" s="82">
        <v>42781</v>
      </c>
      <c r="C35" s="69">
        <v>15.2</v>
      </c>
      <c r="D35" s="69">
        <v>15.6</v>
      </c>
    </row>
    <row r="36" spans="2:4" x14ac:dyDescent="0.25">
      <c r="B36" s="82">
        <v>42782</v>
      </c>
      <c r="C36" s="69">
        <v>15.2</v>
      </c>
      <c r="D36" s="69">
        <v>15.6</v>
      </c>
    </row>
    <row r="37" spans="2:4" x14ac:dyDescent="0.25">
      <c r="B37" s="82">
        <v>42783</v>
      </c>
      <c r="C37" s="69">
        <v>15.5</v>
      </c>
      <c r="D37" s="69">
        <v>15.9</v>
      </c>
    </row>
    <row r="38" spans="2:4" x14ac:dyDescent="0.25">
      <c r="B38" s="82">
        <v>42786</v>
      </c>
      <c r="C38" s="69">
        <v>15.5</v>
      </c>
      <c r="D38" s="69">
        <v>15.9</v>
      </c>
    </row>
    <row r="39" spans="2:4" x14ac:dyDescent="0.25">
      <c r="B39" s="82">
        <v>42787</v>
      </c>
      <c r="C39" s="69">
        <v>15.4</v>
      </c>
      <c r="D39" s="69">
        <v>15.8</v>
      </c>
    </row>
    <row r="40" spans="2:4" x14ac:dyDescent="0.25">
      <c r="B40" s="82">
        <v>42788</v>
      </c>
      <c r="C40" s="69">
        <v>15.3</v>
      </c>
      <c r="D40" s="69">
        <v>15.7</v>
      </c>
    </row>
    <row r="41" spans="2:4" x14ac:dyDescent="0.25">
      <c r="B41" s="82">
        <v>42789</v>
      </c>
      <c r="C41" s="69">
        <v>15.4</v>
      </c>
      <c r="D41" s="69">
        <v>15.8</v>
      </c>
    </row>
    <row r="42" spans="2:4" x14ac:dyDescent="0.25">
      <c r="B42" s="82">
        <v>42790</v>
      </c>
      <c r="C42" s="69">
        <v>15.3</v>
      </c>
      <c r="D42" s="69">
        <v>15.7</v>
      </c>
    </row>
    <row r="43" spans="2:4" x14ac:dyDescent="0.25">
      <c r="B43" s="82">
        <v>42795</v>
      </c>
      <c r="C43" s="69">
        <v>15.2</v>
      </c>
      <c r="D43" s="69">
        <v>15.6</v>
      </c>
    </row>
    <row r="44" spans="2:4" x14ac:dyDescent="0.25">
      <c r="B44" s="82">
        <v>42796</v>
      </c>
      <c r="C44" s="69">
        <v>15.2</v>
      </c>
      <c r="D44" s="69">
        <v>15.6</v>
      </c>
    </row>
    <row r="45" spans="2:4" x14ac:dyDescent="0.25">
      <c r="B45" s="82">
        <v>42797</v>
      </c>
      <c r="C45" s="69">
        <v>15.2</v>
      </c>
      <c r="D45" s="69">
        <v>15.6</v>
      </c>
    </row>
    <row r="46" spans="2:4" x14ac:dyDescent="0.25">
      <c r="B46" s="82">
        <v>42800</v>
      </c>
      <c r="C46" s="69">
        <v>15.25</v>
      </c>
      <c r="D46" s="69">
        <v>15.65</v>
      </c>
    </row>
    <row r="47" spans="2:4" x14ac:dyDescent="0.25">
      <c r="B47" s="82">
        <v>42801</v>
      </c>
      <c r="C47" s="69">
        <v>15.35</v>
      </c>
      <c r="D47" s="69">
        <v>15.75</v>
      </c>
    </row>
    <row r="48" spans="2:4" x14ac:dyDescent="0.25">
      <c r="B48" s="82">
        <v>42802</v>
      </c>
      <c r="C48" s="69">
        <v>15.4</v>
      </c>
      <c r="D48" s="69">
        <v>15.8</v>
      </c>
    </row>
    <row r="49" spans="2:4" x14ac:dyDescent="0.25">
      <c r="B49" s="82">
        <v>42803</v>
      </c>
      <c r="C49" s="69">
        <v>15.35</v>
      </c>
      <c r="D49" s="69">
        <v>15.75</v>
      </c>
    </row>
    <row r="50" spans="2:4" x14ac:dyDescent="0.25">
      <c r="B50" s="82">
        <v>42804</v>
      </c>
      <c r="C50" s="69">
        <v>15.3</v>
      </c>
      <c r="D50" s="69">
        <v>15.7</v>
      </c>
    </row>
    <row r="51" spans="2:4" x14ac:dyDescent="0.25">
      <c r="B51" s="82">
        <v>42807</v>
      </c>
      <c r="C51" s="69">
        <v>15.3</v>
      </c>
      <c r="D51" s="69">
        <v>15.7</v>
      </c>
    </row>
    <row r="52" spans="2:4" x14ac:dyDescent="0.25">
      <c r="B52" s="82">
        <v>42808</v>
      </c>
      <c r="C52" s="69">
        <v>15.3</v>
      </c>
      <c r="D52" s="69">
        <v>15.7</v>
      </c>
    </row>
    <row r="53" spans="2:4" x14ac:dyDescent="0.25">
      <c r="B53" s="82">
        <v>42809</v>
      </c>
      <c r="C53" s="69">
        <v>15.35</v>
      </c>
      <c r="D53" s="69">
        <v>15.75</v>
      </c>
    </row>
    <row r="54" spans="2:4" x14ac:dyDescent="0.25">
      <c r="B54" s="82">
        <v>42810</v>
      </c>
      <c r="C54" s="69">
        <v>15.35</v>
      </c>
      <c r="D54" s="69">
        <v>15.75</v>
      </c>
    </row>
    <row r="55" spans="2:4" x14ac:dyDescent="0.25">
      <c r="B55" s="82">
        <v>42811</v>
      </c>
      <c r="C55" s="69">
        <v>15.35</v>
      </c>
      <c r="D55" s="69">
        <v>15.75</v>
      </c>
    </row>
    <row r="56" spans="2:4" x14ac:dyDescent="0.25">
      <c r="B56" s="82">
        <v>42814</v>
      </c>
      <c r="C56" s="69">
        <v>15.4</v>
      </c>
      <c r="D56" s="69">
        <v>15.8</v>
      </c>
    </row>
    <row r="57" spans="2:4" x14ac:dyDescent="0.25">
      <c r="B57" s="82">
        <v>42815</v>
      </c>
      <c r="C57" s="69">
        <v>15.4</v>
      </c>
      <c r="D57" s="69">
        <v>15.8</v>
      </c>
    </row>
    <row r="58" spans="2:4" x14ac:dyDescent="0.25">
      <c r="B58" s="82">
        <v>42816</v>
      </c>
      <c r="C58" s="69">
        <v>15.4</v>
      </c>
      <c r="D58" s="69">
        <v>15.8</v>
      </c>
    </row>
    <row r="59" spans="2:4" x14ac:dyDescent="0.25">
      <c r="B59" s="82">
        <v>42817</v>
      </c>
      <c r="C59" s="69">
        <v>15.4</v>
      </c>
      <c r="D59" s="69">
        <v>15.8</v>
      </c>
    </row>
    <row r="60" spans="2:4" x14ac:dyDescent="0.25">
      <c r="B60" s="82">
        <v>42821</v>
      </c>
      <c r="C60" s="69">
        <v>15.4</v>
      </c>
      <c r="D60" s="69">
        <v>15.8</v>
      </c>
    </row>
    <row r="61" spans="2:4" x14ac:dyDescent="0.25">
      <c r="B61" s="82">
        <v>42822</v>
      </c>
      <c r="C61" s="69">
        <v>15.4</v>
      </c>
      <c r="D61" s="69">
        <v>15.8</v>
      </c>
    </row>
    <row r="62" spans="2:4" x14ac:dyDescent="0.25">
      <c r="B62" s="82">
        <v>42823</v>
      </c>
      <c r="C62" s="69">
        <v>15.25</v>
      </c>
      <c r="D62" s="69">
        <v>15.65</v>
      </c>
    </row>
    <row r="63" spans="2:4" x14ac:dyDescent="0.25">
      <c r="B63" s="82">
        <v>42824</v>
      </c>
      <c r="C63" s="69">
        <v>15.2</v>
      </c>
      <c r="D63" s="69">
        <v>15.6</v>
      </c>
    </row>
    <row r="64" spans="2:4" x14ac:dyDescent="0.25">
      <c r="B64" s="82">
        <v>42825</v>
      </c>
      <c r="C64" s="69">
        <v>15.2</v>
      </c>
      <c r="D64" s="69">
        <v>15.6</v>
      </c>
    </row>
    <row r="65" spans="2:4" x14ac:dyDescent="0.25">
      <c r="B65" s="82">
        <v>42828</v>
      </c>
      <c r="C65" s="69">
        <v>15.2</v>
      </c>
      <c r="D65" s="69">
        <v>15.6</v>
      </c>
    </row>
    <row r="66" spans="2:4" x14ac:dyDescent="0.25">
      <c r="B66" s="82">
        <v>42829</v>
      </c>
      <c r="C66" s="69">
        <v>15.15</v>
      </c>
      <c r="D66" s="69">
        <v>15.55</v>
      </c>
    </row>
    <row r="67" spans="2:4" x14ac:dyDescent="0.25">
      <c r="B67" s="82">
        <v>42830</v>
      </c>
      <c r="C67" s="69">
        <v>15.15</v>
      </c>
      <c r="D67" s="69">
        <v>15.55</v>
      </c>
    </row>
    <row r="68" spans="2:4" x14ac:dyDescent="0.25">
      <c r="B68" s="82">
        <v>42831</v>
      </c>
      <c r="C68" s="69">
        <v>15.15</v>
      </c>
      <c r="D68" s="69">
        <v>15.55</v>
      </c>
    </row>
    <row r="69" spans="2:4" x14ac:dyDescent="0.25">
      <c r="B69" s="82">
        <v>42832</v>
      </c>
      <c r="C69" s="69">
        <v>15.15</v>
      </c>
      <c r="D69" s="69">
        <v>15.55</v>
      </c>
    </row>
    <row r="70" spans="2:4" x14ac:dyDescent="0.25">
      <c r="B70" s="82">
        <v>42835</v>
      </c>
      <c r="C70" s="69">
        <v>15</v>
      </c>
      <c r="D70" s="69">
        <v>15.4</v>
      </c>
    </row>
    <row r="71" spans="2:4" x14ac:dyDescent="0.25">
      <c r="B71" s="82">
        <v>42836</v>
      </c>
      <c r="C71" s="69">
        <v>15.05</v>
      </c>
      <c r="D71" s="69">
        <v>15.45</v>
      </c>
    </row>
    <row r="72" spans="2:4" x14ac:dyDescent="0.25">
      <c r="B72" s="82">
        <v>42837</v>
      </c>
      <c r="C72" s="69">
        <v>15</v>
      </c>
      <c r="D72" s="69">
        <v>15.4</v>
      </c>
    </row>
    <row r="73" spans="2:4" x14ac:dyDescent="0.25">
      <c r="B73" s="82">
        <v>42842</v>
      </c>
      <c r="C73" s="69">
        <v>15</v>
      </c>
      <c r="D73" s="69">
        <v>15.4</v>
      </c>
    </row>
    <row r="74" spans="2:4" x14ac:dyDescent="0.25">
      <c r="B74" s="82">
        <v>42843</v>
      </c>
      <c r="C74" s="69">
        <v>15.1</v>
      </c>
      <c r="D74" s="69">
        <v>15.5</v>
      </c>
    </row>
    <row r="75" spans="2:4" x14ac:dyDescent="0.25">
      <c r="B75" s="82">
        <v>42844</v>
      </c>
      <c r="C75" s="69">
        <v>15.2</v>
      </c>
      <c r="D75" s="69">
        <v>15.6</v>
      </c>
    </row>
    <row r="76" spans="2:4" x14ac:dyDescent="0.25">
      <c r="B76" s="82">
        <v>42845</v>
      </c>
      <c r="C76" s="69">
        <v>15.2</v>
      </c>
      <c r="D76" s="69">
        <v>15.6</v>
      </c>
    </row>
    <row r="77" spans="2:4" x14ac:dyDescent="0.25">
      <c r="B77" s="82">
        <v>42846</v>
      </c>
      <c r="C77" s="69">
        <v>15.3</v>
      </c>
      <c r="D77" s="69">
        <v>15.7</v>
      </c>
    </row>
    <row r="78" spans="2:4" x14ac:dyDescent="0.25">
      <c r="B78" s="82">
        <v>42849</v>
      </c>
      <c r="C78" s="69">
        <v>15.2</v>
      </c>
      <c r="D78" s="69">
        <v>15.6</v>
      </c>
    </row>
    <row r="79" spans="2:4" x14ac:dyDescent="0.25">
      <c r="B79" s="82">
        <v>42850</v>
      </c>
      <c r="C79" s="69">
        <v>15.2</v>
      </c>
      <c r="D79" s="69">
        <v>15.6</v>
      </c>
    </row>
    <row r="80" spans="2:4" x14ac:dyDescent="0.25">
      <c r="B80" s="82">
        <v>42851</v>
      </c>
      <c r="C80" s="69">
        <v>15.3</v>
      </c>
      <c r="D80" s="69">
        <v>15.7</v>
      </c>
    </row>
    <row r="81" spans="2:4" x14ac:dyDescent="0.25">
      <c r="B81" s="82">
        <v>42852</v>
      </c>
      <c r="C81" s="69">
        <v>15.2</v>
      </c>
      <c r="D81" s="69">
        <v>15.6</v>
      </c>
    </row>
    <row r="82" spans="2:4" x14ac:dyDescent="0.25">
      <c r="B82" s="82">
        <v>42853</v>
      </c>
      <c r="C82" s="69">
        <v>15.2</v>
      </c>
      <c r="D82" s="69">
        <v>15.6</v>
      </c>
    </row>
    <row r="83" spans="2:4" x14ac:dyDescent="0.25">
      <c r="B83" s="82">
        <v>42857</v>
      </c>
      <c r="C83" s="69">
        <v>15.1</v>
      </c>
      <c r="D83" s="69">
        <v>15.5</v>
      </c>
    </row>
    <row r="84" spans="2:4" x14ac:dyDescent="0.25">
      <c r="B84" s="82">
        <v>42858</v>
      </c>
      <c r="C84" s="69">
        <v>15.1</v>
      </c>
      <c r="D84" s="69">
        <v>15.5</v>
      </c>
    </row>
    <row r="85" spans="2:4" x14ac:dyDescent="0.25">
      <c r="B85" s="82">
        <v>42859</v>
      </c>
      <c r="C85" s="69">
        <v>15.1</v>
      </c>
      <c r="D85" s="69">
        <v>15.5</v>
      </c>
    </row>
    <row r="86" spans="2:4" x14ac:dyDescent="0.25">
      <c r="B86" s="82">
        <v>42860</v>
      </c>
      <c r="C86" s="69">
        <v>15.15</v>
      </c>
      <c r="D86" s="69">
        <v>15.55</v>
      </c>
    </row>
    <row r="87" spans="2:4" x14ac:dyDescent="0.25">
      <c r="B87" s="82">
        <v>42863</v>
      </c>
      <c r="C87" s="69">
        <v>15.3</v>
      </c>
      <c r="D87" s="69">
        <v>15.7</v>
      </c>
    </row>
    <row r="88" spans="2:4" x14ac:dyDescent="0.25">
      <c r="B88" s="82">
        <v>42864</v>
      </c>
      <c r="C88" s="69">
        <v>15.3</v>
      </c>
      <c r="D88" s="69">
        <v>15.7</v>
      </c>
    </row>
    <row r="89" spans="2:4" x14ac:dyDescent="0.25">
      <c r="B89" s="82">
        <v>42865</v>
      </c>
      <c r="C89" s="69">
        <v>15.3</v>
      </c>
      <c r="D89" s="69">
        <v>15.7</v>
      </c>
    </row>
    <row r="90" spans="2:4" x14ac:dyDescent="0.25">
      <c r="B90" s="82">
        <v>42866</v>
      </c>
      <c r="C90" s="69">
        <v>15.25</v>
      </c>
      <c r="D90" s="69">
        <v>15.65</v>
      </c>
    </row>
    <row r="91" spans="2:4" x14ac:dyDescent="0.25">
      <c r="B91" s="82">
        <v>42867</v>
      </c>
      <c r="C91" s="69">
        <v>15.25</v>
      </c>
      <c r="D91" s="69">
        <v>15.65</v>
      </c>
    </row>
    <row r="92" spans="2:4" x14ac:dyDescent="0.25">
      <c r="B92" s="82">
        <v>42870</v>
      </c>
      <c r="C92" s="69">
        <v>15.3</v>
      </c>
      <c r="D92" s="69">
        <v>15.7</v>
      </c>
    </row>
    <row r="93" spans="2:4" x14ac:dyDescent="0.25">
      <c r="B93" s="82">
        <v>42871</v>
      </c>
      <c r="C93" s="69">
        <v>15.4</v>
      </c>
      <c r="D93" s="69">
        <v>15.8</v>
      </c>
    </row>
    <row r="94" spans="2:4" x14ac:dyDescent="0.25">
      <c r="B94" s="82">
        <v>42872</v>
      </c>
      <c r="C94" s="69">
        <v>15.4</v>
      </c>
      <c r="D94" s="69">
        <v>15.8</v>
      </c>
    </row>
    <row r="95" spans="2:4" x14ac:dyDescent="0.25">
      <c r="B95" s="82">
        <v>42873</v>
      </c>
      <c r="C95" s="69">
        <v>15.8</v>
      </c>
      <c r="D95" s="69">
        <v>16.2</v>
      </c>
    </row>
    <row r="96" spans="2:4" x14ac:dyDescent="0.25">
      <c r="B96" s="82">
        <v>42874</v>
      </c>
      <c r="C96" s="69">
        <v>15.8</v>
      </c>
      <c r="D96" s="69">
        <v>16.2</v>
      </c>
    </row>
    <row r="97" spans="2:4" x14ac:dyDescent="0.25">
      <c r="B97" s="82">
        <v>42877</v>
      </c>
      <c r="C97" s="69">
        <v>15.98</v>
      </c>
      <c r="D97" s="69">
        <v>16.38</v>
      </c>
    </row>
    <row r="98" spans="2:4" x14ac:dyDescent="0.25">
      <c r="B98" s="82">
        <v>42878</v>
      </c>
      <c r="C98" s="69">
        <v>15.9</v>
      </c>
      <c r="D98" s="69">
        <v>16.3</v>
      </c>
    </row>
    <row r="99" spans="2:4" x14ac:dyDescent="0.25">
      <c r="B99" s="82">
        <v>42879</v>
      </c>
      <c r="C99" s="69">
        <v>15.9</v>
      </c>
      <c r="D99" s="69">
        <v>16.3</v>
      </c>
    </row>
    <row r="100" spans="2:4" x14ac:dyDescent="0.25">
      <c r="B100" s="82">
        <v>42881</v>
      </c>
      <c r="C100" s="69">
        <v>15.8</v>
      </c>
      <c r="D100" s="69">
        <v>16.2</v>
      </c>
    </row>
    <row r="101" spans="2:4" x14ac:dyDescent="0.25">
      <c r="B101" s="82">
        <v>42884</v>
      </c>
      <c r="C101" s="69">
        <v>15.8</v>
      </c>
      <c r="D101" s="69">
        <v>16.2</v>
      </c>
    </row>
    <row r="102" spans="2:4" x14ac:dyDescent="0.25">
      <c r="B102" s="82">
        <v>42885</v>
      </c>
      <c r="C102" s="69">
        <v>15.95</v>
      </c>
      <c r="D102" s="69">
        <v>16.350000000000001</v>
      </c>
    </row>
    <row r="103" spans="2:4" x14ac:dyDescent="0.25">
      <c r="B103" s="82">
        <v>42886</v>
      </c>
      <c r="C103" s="69">
        <v>15.9</v>
      </c>
      <c r="D103" s="69">
        <v>16.3</v>
      </c>
    </row>
    <row r="104" spans="2:4" x14ac:dyDescent="0.25">
      <c r="B104" s="82">
        <v>42887</v>
      </c>
      <c r="C104" s="69">
        <v>15.85</v>
      </c>
      <c r="D104" s="69">
        <v>16.25</v>
      </c>
    </row>
    <row r="105" spans="2:4" x14ac:dyDescent="0.25">
      <c r="B105" s="82">
        <v>42888</v>
      </c>
      <c r="C105" s="69">
        <v>15.8</v>
      </c>
      <c r="D105" s="69">
        <v>16.2</v>
      </c>
    </row>
    <row r="106" spans="2:4" x14ac:dyDescent="0.25">
      <c r="B106" s="82">
        <v>42891</v>
      </c>
      <c r="C106" s="69">
        <v>15.8</v>
      </c>
      <c r="D106" s="69">
        <v>16.2</v>
      </c>
    </row>
    <row r="107" spans="2:4" x14ac:dyDescent="0.25">
      <c r="B107" s="82">
        <v>42892</v>
      </c>
      <c r="C107" s="69">
        <v>15.8</v>
      </c>
      <c r="D107" s="69">
        <v>16.2</v>
      </c>
    </row>
    <row r="108" spans="2:4" x14ac:dyDescent="0.25">
      <c r="B108" s="82">
        <v>42893</v>
      </c>
      <c r="C108" s="69">
        <v>15.8</v>
      </c>
      <c r="D108" s="69">
        <v>16.2</v>
      </c>
    </row>
    <row r="109" spans="2:4" x14ac:dyDescent="0.25">
      <c r="B109" s="82">
        <v>42894</v>
      </c>
      <c r="C109" s="69">
        <v>15.7</v>
      </c>
      <c r="D109" s="69">
        <v>16.100000000000001</v>
      </c>
    </row>
    <row r="110" spans="2:4" x14ac:dyDescent="0.25">
      <c r="B110" s="82">
        <v>42895</v>
      </c>
      <c r="C110" s="69">
        <v>15.7</v>
      </c>
      <c r="D110" s="69">
        <v>16.100000000000001</v>
      </c>
    </row>
    <row r="111" spans="2:4" x14ac:dyDescent="0.25">
      <c r="B111" s="82">
        <v>42898</v>
      </c>
      <c r="C111" s="69">
        <v>15.7</v>
      </c>
      <c r="D111" s="69">
        <v>16.100000000000001</v>
      </c>
    </row>
    <row r="112" spans="2:4" x14ac:dyDescent="0.25">
      <c r="B112" s="82">
        <v>42899</v>
      </c>
      <c r="C112" s="69">
        <v>15.7</v>
      </c>
      <c r="D112" s="69">
        <v>16.100000000000001</v>
      </c>
    </row>
    <row r="113" spans="2:4" x14ac:dyDescent="0.25">
      <c r="B113" s="82">
        <v>42900</v>
      </c>
      <c r="C113" s="69">
        <v>15.65</v>
      </c>
      <c r="D113" s="69">
        <v>16.05</v>
      </c>
    </row>
    <row r="114" spans="2:4" x14ac:dyDescent="0.25">
      <c r="B114" s="82">
        <v>42901</v>
      </c>
      <c r="C114" s="69">
        <v>15.75</v>
      </c>
      <c r="D114" s="69">
        <v>16.149999999999999</v>
      </c>
    </row>
    <row r="115" spans="2:4" x14ac:dyDescent="0.25">
      <c r="B115" s="82">
        <v>42902</v>
      </c>
      <c r="C115" s="69">
        <v>15.85</v>
      </c>
      <c r="D115" s="69">
        <v>16.25</v>
      </c>
    </row>
    <row r="116" spans="2:4" x14ac:dyDescent="0.25">
      <c r="B116" s="82">
        <v>42905</v>
      </c>
      <c r="C116" s="69">
        <v>15.95</v>
      </c>
      <c r="D116" s="69">
        <v>16.350000000000001</v>
      </c>
    </row>
    <row r="117" spans="2:4" x14ac:dyDescent="0.25">
      <c r="B117" s="82">
        <v>42907</v>
      </c>
      <c r="C117" s="69">
        <v>16.05</v>
      </c>
      <c r="D117" s="69">
        <v>16.45</v>
      </c>
    </row>
    <row r="118" spans="2:4" x14ac:dyDescent="0.25">
      <c r="B118" s="82">
        <v>42908</v>
      </c>
      <c r="C118" s="69">
        <v>15.95</v>
      </c>
      <c r="D118" s="69">
        <v>16.350000000000001</v>
      </c>
    </row>
    <row r="119" spans="2:4" x14ac:dyDescent="0.25">
      <c r="B119" s="82">
        <v>42909</v>
      </c>
      <c r="C119" s="69">
        <v>15.95</v>
      </c>
      <c r="D119" s="69">
        <v>16.350000000000001</v>
      </c>
    </row>
    <row r="120" spans="2:4" x14ac:dyDescent="0.25">
      <c r="B120" s="82">
        <v>42912</v>
      </c>
      <c r="C120" s="69">
        <v>16.100000000000001</v>
      </c>
      <c r="D120" s="69">
        <v>16.5</v>
      </c>
    </row>
    <row r="121" spans="2:4" x14ac:dyDescent="0.25">
      <c r="B121" s="82">
        <v>42913</v>
      </c>
      <c r="C121" s="69">
        <v>16.2</v>
      </c>
      <c r="D121" s="69">
        <v>16.600000000000001</v>
      </c>
    </row>
    <row r="122" spans="2:4" x14ac:dyDescent="0.25">
      <c r="B122" s="82">
        <v>42914</v>
      </c>
      <c r="C122" s="69">
        <v>16.25</v>
      </c>
      <c r="D122" s="69">
        <v>16.649999999999999</v>
      </c>
    </row>
    <row r="123" spans="2:4" x14ac:dyDescent="0.25">
      <c r="B123" s="82">
        <v>42915</v>
      </c>
      <c r="C123" s="69">
        <v>16.3</v>
      </c>
      <c r="D123" s="69">
        <v>16.7</v>
      </c>
    </row>
    <row r="124" spans="2:4" x14ac:dyDescent="0.25">
      <c r="B124" s="82">
        <v>42916</v>
      </c>
      <c r="C124" s="69">
        <v>16.399999999999999</v>
      </c>
      <c r="D124" s="69">
        <v>16.8</v>
      </c>
    </row>
    <row r="125" spans="2:4" x14ac:dyDescent="0.25">
      <c r="B125" s="82">
        <v>42919</v>
      </c>
      <c r="C125" s="69">
        <v>16.600000000000001</v>
      </c>
      <c r="D125" s="69">
        <v>17</v>
      </c>
    </row>
    <row r="126" spans="2:4" x14ac:dyDescent="0.25">
      <c r="B126" s="82">
        <v>42920</v>
      </c>
      <c r="C126" s="69">
        <v>16.760000000000002</v>
      </c>
      <c r="D126" s="69">
        <v>17.16</v>
      </c>
    </row>
    <row r="127" spans="2:4" x14ac:dyDescent="0.25">
      <c r="B127" s="82">
        <v>42921</v>
      </c>
      <c r="C127" s="69">
        <v>16.97</v>
      </c>
      <c r="D127" s="69">
        <v>17.37</v>
      </c>
    </row>
    <row r="128" spans="2:4" x14ac:dyDescent="0.25">
      <c r="B128" s="82">
        <v>42922</v>
      </c>
      <c r="C128" s="69">
        <v>16.93</v>
      </c>
      <c r="D128" s="69">
        <v>17.329999999999998</v>
      </c>
    </row>
    <row r="129" spans="2:4" x14ac:dyDescent="0.25">
      <c r="B129" s="82">
        <v>42923</v>
      </c>
      <c r="C129" s="69">
        <v>16.809999999999999</v>
      </c>
      <c r="D129" s="69">
        <v>17.21</v>
      </c>
    </row>
    <row r="130" spans="2:4" x14ac:dyDescent="0.25">
      <c r="B130" s="82">
        <v>42926</v>
      </c>
      <c r="C130" s="69">
        <v>16.78</v>
      </c>
      <c r="D130" s="69">
        <v>17.18</v>
      </c>
    </row>
    <row r="131" spans="2:4" x14ac:dyDescent="0.25">
      <c r="B131" s="82">
        <v>42927</v>
      </c>
      <c r="C131" s="69">
        <v>16.8</v>
      </c>
      <c r="D131" s="69">
        <v>17.2</v>
      </c>
    </row>
    <row r="132" spans="2:4" x14ac:dyDescent="0.25">
      <c r="B132" s="82">
        <v>42928</v>
      </c>
      <c r="C132" s="69">
        <v>16.75</v>
      </c>
      <c r="D132" s="69">
        <v>17.149999999999999</v>
      </c>
    </row>
    <row r="133" spans="2:4" x14ac:dyDescent="0.25">
      <c r="B133" s="82">
        <v>42929</v>
      </c>
      <c r="C133" s="69">
        <v>16.75</v>
      </c>
      <c r="D133" s="69">
        <v>17.149999999999999</v>
      </c>
    </row>
    <row r="134" spans="2:4" x14ac:dyDescent="0.25">
      <c r="B134" s="82">
        <v>42930</v>
      </c>
      <c r="C134" s="69">
        <v>16.649999999999999</v>
      </c>
      <c r="D134" s="69">
        <v>17.05</v>
      </c>
    </row>
    <row r="135" spans="2:4" x14ac:dyDescent="0.25">
      <c r="B135" s="82">
        <v>42933</v>
      </c>
      <c r="C135" s="69">
        <v>16.7</v>
      </c>
      <c r="D135" s="69">
        <v>17.100000000000001</v>
      </c>
    </row>
    <row r="136" spans="2:4" x14ac:dyDescent="0.25">
      <c r="B136" s="82">
        <v>42934</v>
      </c>
      <c r="C136" s="69">
        <v>17</v>
      </c>
      <c r="D136" s="69">
        <v>17.399999999999999</v>
      </c>
    </row>
    <row r="137" spans="2:4" x14ac:dyDescent="0.25">
      <c r="B137" s="82">
        <v>42935</v>
      </c>
      <c r="C137" s="69">
        <v>16.95</v>
      </c>
      <c r="D137" s="69">
        <v>17.350000000000001</v>
      </c>
    </row>
    <row r="138" spans="2:4" x14ac:dyDescent="0.25">
      <c r="B138" s="82">
        <v>42936</v>
      </c>
      <c r="C138" s="69">
        <v>17</v>
      </c>
      <c r="D138" s="69">
        <v>17.399999999999999</v>
      </c>
    </row>
    <row r="139" spans="2:4" x14ac:dyDescent="0.25">
      <c r="B139" s="82">
        <v>42937</v>
      </c>
      <c r="C139" s="69">
        <v>17.2</v>
      </c>
      <c r="D139" s="69">
        <v>17.600000000000001</v>
      </c>
    </row>
    <row r="140" spans="2:4" x14ac:dyDescent="0.25">
      <c r="B140" s="82">
        <v>42940</v>
      </c>
      <c r="C140" s="69">
        <v>17.25</v>
      </c>
      <c r="D140" s="69">
        <v>17.649999999999999</v>
      </c>
    </row>
    <row r="141" spans="2:4" x14ac:dyDescent="0.25">
      <c r="B141" s="82">
        <v>42941</v>
      </c>
      <c r="C141" s="69">
        <v>17.25</v>
      </c>
      <c r="D141" s="69">
        <v>17.649999999999999</v>
      </c>
    </row>
    <row r="142" spans="2:4" x14ac:dyDescent="0.25">
      <c r="B142" s="82">
        <v>42942</v>
      </c>
      <c r="C142" s="69">
        <v>17.3</v>
      </c>
      <c r="D142" s="69">
        <v>17.7</v>
      </c>
    </row>
    <row r="143" spans="2:4" x14ac:dyDescent="0.25">
      <c r="B143" s="82">
        <v>42943</v>
      </c>
      <c r="C143" s="69">
        <v>17.45</v>
      </c>
      <c r="D143" s="69">
        <v>17.850000000000001</v>
      </c>
    </row>
    <row r="144" spans="2:4" x14ac:dyDescent="0.25">
      <c r="B144" s="82">
        <v>42944</v>
      </c>
      <c r="C144" s="69">
        <v>17.59</v>
      </c>
      <c r="D144" s="69">
        <v>17.989999999999998</v>
      </c>
    </row>
    <row r="145" spans="2:4" x14ac:dyDescent="0.25">
      <c r="B145" s="82">
        <v>42947</v>
      </c>
      <c r="C145" s="69">
        <v>17.45</v>
      </c>
      <c r="D145" s="69">
        <v>17.850000000000001</v>
      </c>
    </row>
    <row r="146" spans="2:4" x14ac:dyDescent="0.25">
      <c r="B146" s="82">
        <v>42948</v>
      </c>
      <c r="C146" s="69">
        <v>17.385000000000002</v>
      </c>
      <c r="D146" s="69">
        <v>17.785</v>
      </c>
    </row>
    <row r="147" spans="2:4" x14ac:dyDescent="0.25">
      <c r="B147" s="82">
        <v>42949</v>
      </c>
      <c r="C147" s="69">
        <v>17.399999999999999</v>
      </c>
      <c r="D147" s="69">
        <v>17.8</v>
      </c>
    </row>
    <row r="148" spans="2:4" x14ac:dyDescent="0.25">
      <c r="B148" s="82">
        <v>42950</v>
      </c>
      <c r="C148" s="69">
        <v>17.45</v>
      </c>
      <c r="D148" s="69">
        <v>17.850000000000001</v>
      </c>
    </row>
    <row r="149" spans="2:4" x14ac:dyDescent="0.25">
      <c r="B149" s="82">
        <v>42951</v>
      </c>
      <c r="C149" s="69">
        <v>17.45</v>
      </c>
      <c r="D149" s="69">
        <v>17.850000000000001</v>
      </c>
    </row>
    <row r="150" spans="2:4" x14ac:dyDescent="0.25">
      <c r="B150" s="82">
        <v>42954</v>
      </c>
      <c r="C150" s="69">
        <v>17.5</v>
      </c>
      <c r="D150" s="69">
        <v>17.899999999999999</v>
      </c>
    </row>
    <row r="151" spans="2:4" x14ac:dyDescent="0.25">
      <c r="B151" s="82">
        <v>42955</v>
      </c>
      <c r="C151" s="69">
        <v>17.5</v>
      </c>
      <c r="D151" s="69">
        <v>17.899999999999999</v>
      </c>
    </row>
    <row r="152" spans="2:4" x14ac:dyDescent="0.25">
      <c r="B152" s="82">
        <v>42956</v>
      </c>
      <c r="C152" s="69">
        <v>17.5</v>
      </c>
      <c r="D152" s="69">
        <v>17.899999999999999</v>
      </c>
    </row>
    <row r="153" spans="2:4" x14ac:dyDescent="0.25">
      <c r="B153" s="82">
        <v>42957</v>
      </c>
      <c r="C153" s="69">
        <v>17.5</v>
      </c>
      <c r="D153" s="69">
        <v>17.899999999999999</v>
      </c>
    </row>
    <row r="154" spans="2:4" x14ac:dyDescent="0.25">
      <c r="B154" s="82">
        <v>42958</v>
      </c>
      <c r="C154" s="69">
        <v>17.5</v>
      </c>
      <c r="D154" s="69">
        <v>17.899999999999999</v>
      </c>
    </row>
    <row r="155" spans="2:4" x14ac:dyDescent="0.25">
      <c r="B155" s="82">
        <v>42961</v>
      </c>
      <c r="C155" s="69">
        <v>16.95</v>
      </c>
      <c r="D155" s="69">
        <v>17.350000000000001</v>
      </c>
    </row>
    <row r="156" spans="2:4" x14ac:dyDescent="0.25">
      <c r="B156" s="82">
        <v>42962</v>
      </c>
      <c r="C156" s="69">
        <v>16.850000000000001</v>
      </c>
      <c r="D156" s="69">
        <v>17.25</v>
      </c>
    </row>
    <row r="157" spans="2:4" x14ac:dyDescent="0.25">
      <c r="B157" s="82">
        <v>42963</v>
      </c>
      <c r="C157" s="69">
        <v>17</v>
      </c>
      <c r="D157" s="69">
        <v>17.399999999999999</v>
      </c>
    </row>
    <row r="158" spans="2:4" x14ac:dyDescent="0.25">
      <c r="B158" s="82">
        <v>42964</v>
      </c>
      <c r="C158" s="69">
        <v>17.149999999999999</v>
      </c>
      <c r="D158" s="69">
        <v>17.55</v>
      </c>
    </row>
    <row r="159" spans="2:4" x14ac:dyDescent="0.25">
      <c r="B159" s="82">
        <v>42965</v>
      </c>
      <c r="C159" s="69">
        <v>17.100000000000001</v>
      </c>
      <c r="D159" s="69">
        <v>17.5</v>
      </c>
    </row>
    <row r="160" spans="2:4" x14ac:dyDescent="0.25">
      <c r="B160" s="82">
        <v>42969</v>
      </c>
      <c r="C160" s="69">
        <v>17</v>
      </c>
      <c r="D160" s="69">
        <v>17.399999999999999</v>
      </c>
    </row>
    <row r="161" spans="2:4" x14ac:dyDescent="0.25">
      <c r="B161" s="82">
        <v>42970</v>
      </c>
      <c r="C161" s="69">
        <v>17.05</v>
      </c>
      <c r="D161" s="69">
        <v>17.45</v>
      </c>
    </row>
    <row r="162" spans="2:4" x14ac:dyDescent="0.25">
      <c r="B162" s="82">
        <v>42971</v>
      </c>
      <c r="C162" s="69">
        <v>17</v>
      </c>
      <c r="D162" s="69">
        <v>17.399999999999999</v>
      </c>
    </row>
    <row r="163" spans="2:4" x14ac:dyDescent="0.25">
      <c r="B163" s="82">
        <v>42972</v>
      </c>
      <c r="C163" s="69">
        <v>17</v>
      </c>
      <c r="D163" s="69">
        <v>17.399999999999999</v>
      </c>
    </row>
    <row r="164" spans="2:4" x14ac:dyDescent="0.25">
      <c r="B164" s="82">
        <v>42975</v>
      </c>
      <c r="C164" s="69">
        <v>17.03</v>
      </c>
      <c r="D164" s="69">
        <v>17.43</v>
      </c>
    </row>
    <row r="165" spans="2:4" x14ac:dyDescent="0.25">
      <c r="B165" s="82">
        <v>42976</v>
      </c>
      <c r="C165" s="69">
        <v>17.2</v>
      </c>
      <c r="D165" s="69">
        <v>17.600000000000001</v>
      </c>
    </row>
    <row r="166" spans="2:4" x14ac:dyDescent="0.25">
      <c r="B166" s="82">
        <v>42977</v>
      </c>
      <c r="C166" s="69">
        <v>17.2</v>
      </c>
      <c r="D166" s="69">
        <v>17.600000000000001</v>
      </c>
    </row>
    <row r="167" spans="2:4" x14ac:dyDescent="0.25">
      <c r="B167" s="82">
        <v>42978</v>
      </c>
      <c r="C167" s="69">
        <v>17.100000000000001</v>
      </c>
      <c r="D167" s="69">
        <v>17.5</v>
      </c>
    </row>
    <row r="168" spans="2:4" x14ac:dyDescent="0.25">
      <c r="B168" s="82">
        <v>42979</v>
      </c>
      <c r="C168" s="69">
        <v>17</v>
      </c>
      <c r="D168" s="69">
        <v>17.399999999999999</v>
      </c>
    </row>
    <row r="169" spans="2:4" x14ac:dyDescent="0.25">
      <c r="B169" s="82">
        <v>42982</v>
      </c>
      <c r="C169" s="69">
        <v>17.05</v>
      </c>
      <c r="D169" s="69">
        <v>17.45</v>
      </c>
    </row>
    <row r="170" spans="2:4" x14ac:dyDescent="0.25">
      <c r="B170" s="82">
        <v>42983</v>
      </c>
      <c r="C170" s="69">
        <v>17.05</v>
      </c>
      <c r="D170" s="69">
        <v>17.45</v>
      </c>
    </row>
    <row r="171" spans="2:4" x14ac:dyDescent="0.25">
      <c r="B171" s="82">
        <v>42984</v>
      </c>
      <c r="C171" s="69">
        <v>17</v>
      </c>
      <c r="D171" s="69">
        <v>17.399999999999999</v>
      </c>
    </row>
    <row r="172" spans="2:4" x14ac:dyDescent="0.25">
      <c r="B172" s="82">
        <v>42985</v>
      </c>
      <c r="C172" s="69">
        <v>17</v>
      </c>
      <c r="D172" s="69">
        <v>17.399999999999999</v>
      </c>
    </row>
    <row r="173" spans="2:4" x14ac:dyDescent="0.25">
      <c r="B173" s="82">
        <v>42986</v>
      </c>
      <c r="C173" s="69">
        <v>17</v>
      </c>
      <c r="D173" s="69">
        <v>17.399999999999999</v>
      </c>
    </row>
    <row r="174" spans="2:4" x14ac:dyDescent="0.25">
      <c r="B174" s="82">
        <v>42989</v>
      </c>
      <c r="C174" s="69">
        <v>16.95</v>
      </c>
      <c r="D174" s="69">
        <v>17.350000000000001</v>
      </c>
    </row>
    <row r="175" spans="2:4" x14ac:dyDescent="0.25">
      <c r="B175" s="82">
        <v>42990</v>
      </c>
      <c r="C175" s="69">
        <v>16.899999999999999</v>
      </c>
      <c r="D175" s="69">
        <v>17.3</v>
      </c>
    </row>
    <row r="176" spans="2:4" x14ac:dyDescent="0.25">
      <c r="B176" s="82">
        <v>42991</v>
      </c>
      <c r="C176" s="69">
        <v>16.850000000000001</v>
      </c>
      <c r="D176" s="69">
        <v>17.25</v>
      </c>
    </row>
    <row r="177" spans="2:4" x14ac:dyDescent="0.25">
      <c r="B177" s="82">
        <v>42992</v>
      </c>
      <c r="C177" s="69">
        <v>16.8</v>
      </c>
      <c r="D177" s="69">
        <v>17.2</v>
      </c>
    </row>
    <row r="178" spans="2:4" x14ac:dyDescent="0.25">
      <c r="B178" s="82">
        <v>42993</v>
      </c>
      <c r="C178" s="69">
        <v>16.8</v>
      </c>
      <c r="D178" s="69">
        <v>17.2</v>
      </c>
    </row>
    <row r="179" spans="2:4" x14ac:dyDescent="0.25">
      <c r="B179" s="82">
        <v>42996</v>
      </c>
      <c r="C179" s="69">
        <v>16.899999999999999</v>
      </c>
      <c r="D179" s="69">
        <v>17.3</v>
      </c>
    </row>
    <row r="180" spans="2:4" x14ac:dyDescent="0.25">
      <c r="B180" s="82">
        <v>42997</v>
      </c>
      <c r="C180" s="69">
        <v>16.95</v>
      </c>
      <c r="D180" s="69">
        <v>17.350000000000001</v>
      </c>
    </row>
    <row r="181" spans="2:4" x14ac:dyDescent="0.25">
      <c r="B181" s="82">
        <v>42998</v>
      </c>
      <c r="C181" s="69">
        <v>17</v>
      </c>
      <c r="D181" s="69">
        <v>17.399999999999999</v>
      </c>
    </row>
    <row r="182" spans="2:4" x14ac:dyDescent="0.25">
      <c r="B182" s="82">
        <v>42999</v>
      </c>
      <c r="C182" s="69">
        <v>17.100000000000001</v>
      </c>
      <c r="D182" s="69">
        <v>17.5</v>
      </c>
    </row>
    <row r="183" spans="2:4" x14ac:dyDescent="0.25">
      <c r="B183" s="82">
        <v>43000</v>
      </c>
      <c r="C183" s="69">
        <v>17.100000000000001</v>
      </c>
      <c r="D183" s="69">
        <v>17.5</v>
      </c>
    </row>
    <row r="184" spans="2:4" x14ac:dyDescent="0.25">
      <c r="B184" s="82">
        <v>43003</v>
      </c>
      <c r="C184" s="69">
        <v>17.3</v>
      </c>
      <c r="D184" s="69">
        <v>17.7</v>
      </c>
    </row>
    <row r="185" spans="2:4" x14ac:dyDescent="0.25">
      <c r="B185" s="82">
        <v>43004</v>
      </c>
      <c r="C185" s="69">
        <v>17.399999999999999</v>
      </c>
      <c r="D185" s="69">
        <v>17.8</v>
      </c>
    </row>
    <row r="186" spans="2:4" x14ac:dyDescent="0.25">
      <c r="B186" s="82">
        <v>43005</v>
      </c>
      <c r="C186" s="69">
        <v>17.399999999999999</v>
      </c>
      <c r="D186" s="69">
        <v>17.8</v>
      </c>
    </row>
    <row r="187" spans="2:4" x14ac:dyDescent="0.25">
      <c r="B187" s="82">
        <v>43006</v>
      </c>
      <c r="C187" s="69">
        <v>17.3</v>
      </c>
      <c r="D187" s="69">
        <v>17.7</v>
      </c>
    </row>
    <row r="188" spans="2:4" x14ac:dyDescent="0.25">
      <c r="B188" s="82">
        <v>43007</v>
      </c>
      <c r="C188" s="69">
        <v>17.100000000000001</v>
      </c>
      <c r="D188" s="69">
        <v>17.5</v>
      </c>
    </row>
    <row r="189" spans="2:4" x14ac:dyDescent="0.25">
      <c r="B189" s="82">
        <v>43010</v>
      </c>
      <c r="C189" s="69">
        <v>17.2</v>
      </c>
      <c r="D189" s="69">
        <v>17.600000000000001</v>
      </c>
    </row>
    <row r="190" spans="2:4" x14ac:dyDescent="0.25">
      <c r="B190" s="82">
        <v>43011</v>
      </c>
      <c r="C190" s="69">
        <v>17.2</v>
      </c>
      <c r="D190" s="69">
        <v>17.600000000000001</v>
      </c>
    </row>
    <row r="191" spans="2:4" x14ac:dyDescent="0.25">
      <c r="B191" s="82">
        <v>43012</v>
      </c>
      <c r="C191" s="69">
        <v>17.149999999999999</v>
      </c>
      <c r="D191" s="69">
        <v>17.55</v>
      </c>
    </row>
    <row r="192" spans="2:4" x14ac:dyDescent="0.25">
      <c r="B192" s="82">
        <v>43013</v>
      </c>
      <c r="C192" s="69">
        <v>17.2</v>
      </c>
      <c r="D192" s="69">
        <v>17.600000000000001</v>
      </c>
    </row>
    <row r="193" spans="2:4" x14ac:dyDescent="0.25">
      <c r="B193" s="82">
        <v>43014</v>
      </c>
      <c r="C193" s="69">
        <v>17.25</v>
      </c>
      <c r="D193" s="69">
        <v>17.649999999999999</v>
      </c>
    </row>
    <row r="194" spans="2:4" x14ac:dyDescent="0.25">
      <c r="B194" s="82">
        <v>43017</v>
      </c>
      <c r="C194" s="69">
        <v>17.3</v>
      </c>
      <c r="D194" s="69">
        <v>17.7</v>
      </c>
    </row>
    <row r="195" spans="2:4" x14ac:dyDescent="0.25">
      <c r="B195" s="82">
        <v>43018</v>
      </c>
      <c r="C195" s="69">
        <v>17.25</v>
      </c>
      <c r="D195" s="69">
        <v>17.649999999999999</v>
      </c>
    </row>
    <row r="196" spans="2:4" x14ac:dyDescent="0.25">
      <c r="B196" s="82">
        <v>43019</v>
      </c>
      <c r="C196" s="69">
        <v>17.25</v>
      </c>
      <c r="D196" s="69">
        <v>17.649999999999999</v>
      </c>
    </row>
    <row r="197" spans="2:4" x14ac:dyDescent="0.25">
      <c r="B197" s="82">
        <v>43020</v>
      </c>
      <c r="C197" s="69">
        <v>17.25</v>
      </c>
      <c r="D197" s="69">
        <v>17.649999999999999</v>
      </c>
    </row>
    <row r="198" spans="2:4" x14ac:dyDescent="0.25">
      <c r="B198" s="82">
        <v>43021</v>
      </c>
      <c r="C198" s="69">
        <v>17.149999999999999</v>
      </c>
      <c r="D198" s="69">
        <v>17.55</v>
      </c>
    </row>
    <row r="199" spans="2:4" x14ac:dyDescent="0.25">
      <c r="B199" s="82">
        <v>43025</v>
      </c>
      <c r="C199" s="69">
        <v>17.149999999999999</v>
      </c>
      <c r="D199" s="69">
        <v>17.55</v>
      </c>
    </row>
    <row r="200" spans="2:4" x14ac:dyDescent="0.25">
      <c r="B200" s="82">
        <v>43026</v>
      </c>
      <c r="C200" s="69">
        <v>17.149999999999999</v>
      </c>
      <c r="D200" s="69">
        <v>17.55</v>
      </c>
    </row>
    <row r="201" spans="2:4" x14ac:dyDescent="0.25">
      <c r="B201" s="82">
        <v>43027</v>
      </c>
      <c r="C201" s="69">
        <v>17.25</v>
      </c>
      <c r="D201" s="69">
        <v>17.649999999999999</v>
      </c>
    </row>
    <row r="202" spans="2:4" x14ac:dyDescent="0.25">
      <c r="B202" s="82">
        <v>43028</v>
      </c>
      <c r="C202" s="69">
        <v>17.25</v>
      </c>
      <c r="D202" s="69">
        <v>17.649999999999999</v>
      </c>
    </row>
    <row r="203" spans="2:4" x14ac:dyDescent="0.25">
      <c r="B203" s="82">
        <v>43031</v>
      </c>
      <c r="C203" s="69">
        <v>17.2</v>
      </c>
      <c r="D203" s="69">
        <v>17.600000000000001</v>
      </c>
    </row>
    <row r="204" spans="2:4" x14ac:dyDescent="0.25">
      <c r="B204" s="82">
        <v>43032</v>
      </c>
      <c r="C204" s="69">
        <v>17.3</v>
      </c>
      <c r="D204" s="69">
        <v>17.7</v>
      </c>
    </row>
    <row r="205" spans="2:4" x14ac:dyDescent="0.25">
      <c r="B205" s="82">
        <v>43033</v>
      </c>
      <c r="C205" s="69">
        <v>17.3</v>
      </c>
      <c r="D205" s="69">
        <v>17.7</v>
      </c>
    </row>
    <row r="206" spans="2:4" x14ac:dyDescent="0.25">
      <c r="B206" s="82">
        <v>43034</v>
      </c>
      <c r="C206" s="69">
        <v>17.45</v>
      </c>
      <c r="D206" s="69">
        <v>17.850000000000001</v>
      </c>
    </row>
    <row r="207" spans="2:4" x14ac:dyDescent="0.25">
      <c r="B207" s="82">
        <v>43035</v>
      </c>
      <c r="C207" s="69">
        <v>17.45</v>
      </c>
      <c r="D207" s="69">
        <v>17.850000000000001</v>
      </c>
    </row>
    <row r="208" spans="2:4" x14ac:dyDescent="0.25">
      <c r="B208" s="82">
        <v>43038</v>
      </c>
      <c r="C208" s="69">
        <v>17.5</v>
      </c>
      <c r="D208" s="69">
        <v>17.899999999999999</v>
      </c>
    </row>
    <row r="209" spans="2:4" x14ac:dyDescent="0.25">
      <c r="B209" s="82">
        <v>43039</v>
      </c>
      <c r="C209" s="69">
        <v>17.45</v>
      </c>
      <c r="D209" s="69">
        <v>17.850000000000001</v>
      </c>
    </row>
    <row r="210" spans="2:4" x14ac:dyDescent="0.25">
      <c r="B210" s="82">
        <v>43040</v>
      </c>
      <c r="C210" s="69">
        <v>17.399999999999999</v>
      </c>
      <c r="D210" s="69">
        <v>17.8</v>
      </c>
    </row>
    <row r="211" spans="2:4" x14ac:dyDescent="0.25">
      <c r="B211" s="82">
        <v>43041</v>
      </c>
      <c r="C211" s="69">
        <v>17.350000000000001</v>
      </c>
      <c r="D211" s="69">
        <v>17.75</v>
      </c>
    </row>
    <row r="212" spans="2:4" x14ac:dyDescent="0.25">
      <c r="B212" s="82">
        <v>43042</v>
      </c>
      <c r="C212" s="69">
        <v>17.45</v>
      </c>
      <c r="D212" s="69">
        <v>17.850000000000001</v>
      </c>
    </row>
    <row r="213" spans="2:4" x14ac:dyDescent="0.25">
      <c r="B213" s="82">
        <v>43046</v>
      </c>
      <c r="C213" s="69">
        <v>17.45</v>
      </c>
      <c r="D213" s="69">
        <v>17.850000000000001</v>
      </c>
    </row>
    <row r="214" spans="2:4" x14ac:dyDescent="0.25">
      <c r="B214" s="82">
        <v>43047</v>
      </c>
      <c r="C214" s="69">
        <v>17.350000000000001</v>
      </c>
      <c r="D214" s="69">
        <v>17.75</v>
      </c>
    </row>
    <row r="215" spans="2:4" x14ac:dyDescent="0.25">
      <c r="B215" s="82">
        <v>43048</v>
      </c>
      <c r="C215" s="69">
        <v>17.350000000000001</v>
      </c>
      <c r="D215" s="69">
        <v>17.75</v>
      </c>
    </row>
    <row r="216" spans="2:4" x14ac:dyDescent="0.25">
      <c r="B216" s="82">
        <v>43049</v>
      </c>
      <c r="C216" s="69">
        <v>17.3</v>
      </c>
      <c r="D216" s="69">
        <v>17.7</v>
      </c>
    </row>
    <row r="217" spans="2:4" x14ac:dyDescent="0.25">
      <c r="B217" s="82">
        <v>43052</v>
      </c>
      <c r="C217" s="69">
        <v>17.3</v>
      </c>
      <c r="D217" s="69">
        <v>17.7</v>
      </c>
    </row>
    <row r="218" spans="2:4" x14ac:dyDescent="0.25">
      <c r="B218" s="82">
        <v>43053</v>
      </c>
      <c r="C218" s="69">
        <v>17.3</v>
      </c>
      <c r="D218" s="69">
        <v>17.7</v>
      </c>
    </row>
    <row r="219" spans="2:4" x14ac:dyDescent="0.25">
      <c r="B219" s="82">
        <v>43054</v>
      </c>
      <c r="C219" s="69">
        <v>17.3</v>
      </c>
      <c r="D219" s="69">
        <v>17.7</v>
      </c>
    </row>
    <row r="220" spans="2:4" x14ac:dyDescent="0.25">
      <c r="B220" s="82">
        <v>43055</v>
      </c>
      <c r="C220" s="69">
        <v>17.3</v>
      </c>
      <c r="D220" s="69">
        <v>17.7</v>
      </c>
    </row>
    <row r="221" spans="2:4" x14ac:dyDescent="0.25">
      <c r="B221" s="82">
        <v>43056</v>
      </c>
      <c r="C221" s="69">
        <v>17.3</v>
      </c>
      <c r="D221" s="69">
        <v>17.7</v>
      </c>
    </row>
    <row r="222" spans="2:4" x14ac:dyDescent="0.25">
      <c r="B222" s="82">
        <v>43060</v>
      </c>
      <c r="C222" s="69">
        <v>17.3</v>
      </c>
      <c r="D222" s="69">
        <v>17.7</v>
      </c>
    </row>
    <row r="223" spans="2:4" x14ac:dyDescent="0.25">
      <c r="B223" s="82">
        <v>43061</v>
      </c>
      <c r="C223" s="69">
        <v>17.25</v>
      </c>
      <c r="D223" s="69">
        <v>17.649999999999999</v>
      </c>
    </row>
    <row r="224" spans="2:4" x14ac:dyDescent="0.25">
      <c r="B224" s="82">
        <v>43062</v>
      </c>
      <c r="C224" s="69">
        <v>17.25</v>
      </c>
      <c r="D224" s="69">
        <v>17.649999999999999</v>
      </c>
    </row>
    <row r="225" spans="2:4" x14ac:dyDescent="0.25">
      <c r="B225" s="82">
        <v>43063</v>
      </c>
      <c r="C225" s="69">
        <v>17.149999999999999</v>
      </c>
      <c r="D225" s="69">
        <v>17.55</v>
      </c>
    </row>
    <row r="226" spans="2:4" x14ac:dyDescent="0.25">
      <c r="B226" s="82">
        <v>43066</v>
      </c>
      <c r="C226" s="69">
        <v>17.100000000000001</v>
      </c>
      <c r="D226" s="69">
        <v>17.5</v>
      </c>
    </row>
    <row r="227" spans="2:4" x14ac:dyDescent="0.25">
      <c r="B227" s="82">
        <v>43067</v>
      </c>
      <c r="C227" s="69">
        <v>17.149999999999999</v>
      </c>
      <c r="D227" s="69">
        <v>17.55</v>
      </c>
    </row>
    <row r="228" spans="2:4" x14ac:dyDescent="0.25">
      <c r="B228" s="82">
        <v>43068</v>
      </c>
      <c r="C228" s="69">
        <v>17.2</v>
      </c>
      <c r="D228" s="69">
        <v>17.600000000000001</v>
      </c>
    </row>
    <row r="229" spans="2:4" x14ac:dyDescent="0.25">
      <c r="B229" s="82">
        <v>43069</v>
      </c>
      <c r="C229" s="69">
        <v>17.100000000000001</v>
      </c>
      <c r="D229" s="69">
        <v>17.5</v>
      </c>
    </row>
    <row r="230" spans="2:4" x14ac:dyDescent="0.25">
      <c r="B230" s="82">
        <v>43070</v>
      </c>
      <c r="C230" s="69">
        <v>17.05</v>
      </c>
      <c r="D230" s="69">
        <v>17.45</v>
      </c>
    </row>
    <row r="231" spans="2:4" x14ac:dyDescent="0.25">
      <c r="B231" s="82">
        <v>43073</v>
      </c>
      <c r="C231" s="69">
        <v>17.149999999999999</v>
      </c>
      <c r="D231" s="69">
        <v>17.55</v>
      </c>
    </row>
    <row r="232" spans="2:4" x14ac:dyDescent="0.25">
      <c r="B232" s="82">
        <v>43074</v>
      </c>
      <c r="C232" s="69">
        <v>17.100000000000001</v>
      </c>
      <c r="D232" s="69">
        <v>17.5</v>
      </c>
    </row>
    <row r="233" spans="2:4" x14ac:dyDescent="0.25">
      <c r="B233" s="82">
        <v>43075</v>
      </c>
      <c r="C233" s="69">
        <v>17.05</v>
      </c>
      <c r="D233" s="69">
        <v>17.45</v>
      </c>
    </row>
    <row r="234" spans="2:4" x14ac:dyDescent="0.25">
      <c r="B234" s="82">
        <v>43076</v>
      </c>
      <c r="C234" s="69">
        <v>17.100000000000001</v>
      </c>
      <c r="D234" s="69">
        <v>17.5</v>
      </c>
    </row>
    <row r="235" spans="2:4" x14ac:dyDescent="0.25">
      <c r="B235" s="82">
        <v>43080</v>
      </c>
      <c r="C235" s="69">
        <v>17.05</v>
      </c>
      <c r="D235" s="69">
        <v>17.45</v>
      </c>
    </row>
    <row r="236" spans="2:4" x14ac:dyDescent="0.25">
      <c r="B236" s="82">
        <v>43081</v>
      </c>
      <c r="C236" s="69">
        <v>17.149999999999999</v>
      </c>
      <c r="D236" s="69">
        <v>17.55</v>
      </c>
    </row>
    <row r="237" spans="2:4" x14ac:dyDescent="0.25">
      <c r="B237" s="82">
        <v>43082</v>
      </c>
      <c r="C237" s="69">
        <v>17.149999999999999</v>
      </c>
      <c r="D237" s="69">
        <v>17.55</v>
      </c>
    </row>
    <row r="238" spans="2:4" x14ac:dyDescent="0.25">
      <c r="B238" s="82">
        <v>43083</v>
      </c>
      <c r="C238" s="69">
        <v>17.25</v>
      </c>
      <c r="D238" s="69">
        <v>17.649999999999999</v>
      </c>
    </row>
    <row r="239" spans="2:4" x14ac:dyDescent="0.25">
      <c r="B239" s="82">
        <v>43084</v>
      </c>
      <c r="C239" s="69">
        <v>17.3</v>
      </c>
      <c r="D239" s="69">
        <v>17.7</v>
      </c>
    </row>
    <row r="240" spans="2:4" x14ac:dyDescent="0.25">
      <c r="B240" s="82">
        <v>43087</v>
      </c>
      <c r="C240" s="69">
        <v>17.350000000000001</v>
      </c>
      <c r="D240" s="69">
        <v>17.75</v>
      </c>
    </row>
    <row r="241" spans="2:4" x14ac:dyDescent="0.25">
      <c r="B241" s="82">
        <v>43088</v>
      </c>
      <c r="C241" s="69">
        <v>17.5</v>
      </c>
      <c r="D241" s="69">
        <v>17.899999999999999</v>
      </c>
    </row>
    <row r="242" spans="2:4" x14ac:dyDescent="0.25">
      <c r="B242" s="82">
        <v>43089</v>
      </c>
      <c r="C242" s="69">
        <v>17.55</v>
      </c>
      <c r="D242" s="69">
        <v>17.95</v>
      </c>
    </row>
    <row r="243" spans="2:4" x14ac:dyDescent="0.25">
      <c r="B243" s="82">
        <v>43090</v>
      </c>
      <c r="C243" s="69">
        <v>17.7</v>
      </c>
      <c r="D243" s="69">
        <v>18.100000000000001</v>
      </c>
    </row>
    <row r="244" spans="2:4" x14ac:dyDescent="0.25">
      <c r="B244" s="82">
        <v>43091</v>
      </c>
      <c r="C244" s="69">
        <v>17.8</v>
      </c>
      <c r="D244" s="69">
        <v>18.3</v>
      </c>
    </row>
    <row r="245" spans="2:4" x14ac:dyDescent="0.25">
      <c r="B245" s="82">
        <v>43095</v>
      </c>
      <c r="C245" s="69">
        <v>18.05</v>
      </c>
      <c r="D245" s="69">
        <v>18.55</v>
      </c>
    </row>
    <row r="246" spans="2:4" x14ac:dyDescent="0.25">
      <c r="B246" s="82">
        <v>43096</v>
      </c>
      <c r="C246" s="69">
        <v>18.2</v>
      </c>
      <c r="D246" s="69">
        <v>18.7</v>
      </c>
    </row>
    <row r="247" spans="2:4" x14ac:dyDescent="0.25">
      <c r="B247" s="82">
        <v>43097</v>
      </c>
      <c r="C247" s="69">
        <v>18.95</v>
      </c>
      <c r="D247" s="69">
        <v>19.45</v>
      </c>
    </row>
    <row r="248" spans="2:4" x14ac:dyDescent="0.25">
      <c r="B248" s="82">
        <v>43098</v>
      </c>
      <c r="C248" s="69">
        <v>18.399999999999999</v>
      </c>
      <c r="D248" s="69">
        <v>18.899999999999999</v>
      </c>
    </row>
    <row r="249" spans="2:4" x14ac:dyDescent="0.25">
      <c r="B249" s="82">
        <v>43102</v>
      </c>
      <c r="C249" s="69">
        <v>18.149999999999999</v>
      </c>
      <c r="D249" s="69">
        <v>18.649999999999999</v>
      </c>
    </row>
    <row r="250" spans="2:4" x14ac:dyDescent="0.25">
      <c r="B250" s="82">
        <v>43103</v>
      </c>
      <c r="C250" s="69">
        <v>18.2</v>
      </c>
      <c r="D250" s="69">
        <v>18.7</v>
      </c>
    </row>
    <row r="251" spans="2:4" x14ac:dyDescent="0.25">
      <c r="B251" s="82">
        <v>43104</v>
      </c>
      <c r="C251" s="69">
        <v>18.399999999999999</v>
      </c>
      <c r="D251" s="69">
        <v>18.899999999999999</v>
      </c>
    </row>
    <row r="252" spans="2:4" x14ac:dyDescent="0.25">
      <c r="B252" s="82">
        <v>43105</v>
      </c>
      <c r="C252" s="69">
        <v>18.600000000000001</v>
      </c>
      <c r="D252" s="69">
        <v>19.100000000000001</v>
      </c>
    </row>
    <row r="253" spans="2:4" x14ac:dyDescent="0.25">
      <c r="B253" s="82">
        <v>43108</v>
      </c>
      <c r="C253" s="69">
        <v>18.8</v>
      </c>
      <c r="D253" s="69">
        <v>19.3</v>
      </c>
    </row>
    <row r="254" spans="2:4" x14ac:dyDescent="0.25">
      <c r="B254" s="82">
        <v>43109</v>
      </c>
      <c r="C254" s="69">
        <v>18.7</v>
      </c>
      <c r="D254" s="69">
        <v>19.2</v>
      </c>
    </row>
    <row r="255" spans="2:4" x14ac:dyDescent="0.25">
      <c r="B255" s="82">
        <v>43110</v>
      </c>
      <c r="C255" s="69">
        <v>18.350000000000001</v>
      </c>
      <c r="D255" s="69">
        <v>18.850000000000001</v>
      </c>
    </row>
    <row r="256" spans="2:4" x14ac:dyDescent="0.25">
      <c r="B256" s="82">
        <v>43111</v>
      </c>
      <c r="C256" s="69">
        <v>18.45</v>
      </c>
      <c r="D256" s="69">
        <v>18.95</v>
      </c>
    </row>
    <row r="257" spans="2:4" x14ac:dyDescent="0.25">
      <c r="B257" s="82">
        <v>43112</v>
      </c>
      <c r="C257" s="69">
        <v>18.45</v>
      </c>
      <c r="D257" s="69">
        <v>18.95</v>
      </c>
    </row>
    <row r="258" spans="2:4" x14ac:dyDescent="0.25">
      <c r="B258" s="82">
        <v>43115</v>
      </c>
      <c r="C258" s="69">
        <v>18.5</v>
      </c>
      <c r="D258" s="69">
        <v>19</v>
      </c>
    </row>
    <row r="259" spans="2:4" x14ac:dyDescent="0.25">
      <c r="B259" s="82">
        <v>43116</v>
      </c>
      <c r="C259" s="69">
        <v>18.649999999999999</v>
      </c>
      <c r="D259" s="69">
        <v>19.149999999999999</v>
      </c>
    </row>
    <row r="260" spans="2:4" x14ac:dyDescent="0.25">
      <c r="B260" s="82">
        <v>43117</v>
      </c>
      <c r="C260" s="69">
        <v>18.600000000000001</v>
      </c>
      <c r="D260" s="69">
        <v>19.100000000000001</v>
      </c>
    </row>
    <row r="261" spans="2:4" x14ac:dyDescent="0.25">
      <c r="B261" s="82">
        <v>43118</v>
      </c>
      <c r="C261" s="69">
        <v>18.600000000000001</v>
      </c>
      <c r="D261" s="69">
        <v>19.100000000000001</v>
      </c>
    </row>
    <row r="262" spans="2:4" x14ac:dyDescent="0.25">
      <c r="B262" s="82">
        <v>43119</v>
      </c>
      <c r="C262" s="69">
        <v>18.75</v>
      </c>
      <c r="D262" s="69">
        <v>19.25</v>
      </c>
    </row>
    <row r="263" spans="2:4" x14ac:dyDescent="0.25">
      <c r="B263" s="82">
        <v>43122</v>
      </c>
      <c r="C263" s="69">
        <v>18.850000000000001</v>
      </c>
      <c r="D263" s="69">
        <v>19.350000000000001</v>
      </c>
    </row>
    <row r="264" spans="2:4" x14ac:dyDescent="0.25">
      <c r="B264" s="82">
        <v>43123</v>
      </c>
      <c r="C264" s="69">
        <v>19.100000000000001</v>
      </c>
      <c r="D264" s="69">
        <v>19.600000000000001</v>
      </c>
    </row>
    <row r="265" spans="2:4" x14ac:dyDescent="0.25">
      <c r="B265" s="82">
        <v>43124</v>
      </c>
      <c r="C265" s="69">
        <v>19.399999999999999</v>
      </c>
      <c r="D265" s="69">
        <v>19.899999999999999</v>
      </c>
    </row>
    <row r="266" spans="2:4" x14ac:dyDescent="0.25">
      <c r="B266" s="82">
        <v>43125</v>
      </c>
      <c r="C266" s="69">
        <v>19.3</v>
      </c>
      <c r="D266" s="69">
        <v>19.8</v>
      </c>
    </row>
    <row r="267" spans="2:4" x14ac:dyDescent="0.25">
      <c r="B267" s="82">
        <v>43126</v>
      </c>
      <c r="C267" s="69">
        <v>19.3</v>
      </c>
      <c r="D267" s="69">
        <v>19.8</v>
      </c>
    </row>
    <row r="268" spans="2:4" x14ac:dyDescent="0.25">
      <c r="B268" s="82">
        <v>43129</v>
      </c>
      <c r="C268" s="69">
        <v>19.3</v>
      </c>
      <c r="D268" s="69">
        <v>19.8</v>
      </c>
    </row>
    <row r="269" spans="2:4" x14ac:dyDescent="0.25">
      <c r="B269" s="82">
        <v>43130</v>
      </c>
      <c r="C269" s="69">
        <v>19.350000000000001</v>
      </c>
      <c r="D269" s="69">
        <v>19.850000000000001</v>
      </c>
    </row>
    <row r="270" spans="2:4" x14ac:dyDescent="0.25">
      <c r="B270" s="82">
        <v>43131</v>
      </c>
      <c r="C270" s="69">
        <v>19.399999999999999</v>
      </c>
      <c r="D270" s="69">
        <v>19.899999999999999</v>
      </c>
    </row>
    <row r="271" spans="2:4" x14ac:dyDescent="0.25">
      <c r="B271" s="82">
        <v>43132</v>
      </c>
      <c r="C271" s="69">
        <v>19.149999999999999</v>
      </c>
      <c r="D271" s="69">
        <v>19.649999999999999</v>
      </c>
    </row>
    <row r="272" spans="2:4" x14ac:dyDescent="0.25">
      <c r="B272" s="82">
        <v>43133</v>
      </c>
      <c r="C272" s="69">
        <v>19.25</v>
      </c>
      <c r="D272" s="69">
        <v>19.75</v>
      </c>
    </row>
    <row r="273" spans="2:4" x14ac:dyDescent="0.25">
      <c r="B273" s="82">
        <v>43136</v>
      </c>
      <c r="C273" s="69">
        <v>19.25</v>
      </c>
      <c r="D273" s="69">
        <v>19.75</v>
      </c>
    </row>
    <row r="274" spans="2:4" x14ac:dyDescent="0.25">
      <c r="B274" s="82">
        <v>43137</v>
      </c>
      <c r="C274" s="69">
        <v>19.350000000000001</v>
      </c>
      <c r="D274" s="69">
        <v>19.850000000000001</v>
      </c>
    </row>
    <row r="275" spans="2:4" x14ac:dyDescent="0.25">
      <c r="B275" s="82">
        <v>43138</v>
      </c>
      <c r="C275" s="69">
        <v>19.399999999999999</v>
      </c>
      <c r="D275" s="69">
        <v>19.899999999999999</v>
      </c>
    </row>
    <row r="276" spans="2:4" x14ac:dyDescent="0.25">
      <c r="B276" s="82">
        <v>43139</v>
      </c>
      <c r="C276" s="69">
        <v>19.7</v>
      </c>
      <c r="D276" s="69">
        <v>20.2</v>
      </c>
    </row>
    <row r="277" spans="2:4" x14ac:dyDescent="0.25">
      <c r="B277" s="82">
        <v>43140</v>
      </c>
      <c r="C277" s="69">
        <v>19.75</v>
      </c>
      <c r="D277" s="69">
        <v>20.25</v>
      </c>
    </row>
    <row r="278" spans="2:4" x14ac:dyDescent="0.25">
      <c r="B278" s="82">
        <v>43145</v>
      </c>
      <c r="C278" s="69">
        <v>19.649999999999999</v>
      </c>
      <c r="D278" s="69">
        <v>20.149999999999999</v>
      </c>
    </row>
    <row r="279" spans="2:4" x14ac:dyDescent="0.25">
      <c r="B279" s="82">
        <v>43146</v>
      </c>
      <c r="C279" s="69">
        <v>19.45</v>
      </c>
      <c r="D279" s="69">
        <v>19.95</v>
      </c>
    </row>
    <row r="280" spans="2:4" x14ac:dyDescent="0.25">
      <c r="B280" s="82">
        <v>43147</v>
      </c>
      <c r="C280" s="69">
        <v>19.5</v>
      </c>
      <c r="D280" s="69">
        <v>20</v>
      </c>
    </row>
    <row r="281" spans="2:4" x14ac:dyDescent="0.25">
      <c r="B281" s="82">
        <v>43150</v>
      </c>
      <c r="C281" s="69">
        <v>19.649999999999999</v>
      </c>
      <c r="D281" s="69">
        <v>20.149999999999999</v>
      </c>
    </row>
    <row r="282" spans="2:4" x14ac:dyDescent="0.25">
      <c r="B282" s="82">
        <v>43151</v>
      </c>
      <c r="C282" s="69">
        <v>19.600000000000001</v>
      </c>
      <c r="D282" s="69">
        <v>20.100000000000001</v>
      </c>
    </row>
    <row r="283" spans="2:4" x14ac:dyDescent="0.25">
      <c r="B283" s="82">
        <v>43152</v>
      </c>
      <c r="C283" s="69">
        <v>19.649999999999999</v>
      </c>
      <c r="D283" s="69">
        <v>20.149999999999999</v>
      </c>
    </row>
    <row r="284" spans="2:4" x14ac:dyDescent="0.25">
      <c r="B284" s="82">
        <v>43153</v>
      </c>
      <c r="C284" s="69">
        <v>19.7</v>
      </c>
      <c r="D284" s="69">
        <v>20.2</v>
      </c>
    </row>
    <row r="285" spans="2:4" x14ac:dyDescent="0.25">
      <c r="B285" s="82">
        <v>43154</v>
      </c>
      <c r="C285" s="69">
        <v>19.7</v>
      </c>
      <c r="D285" s="69">
        <v>20.2</v>
      </c>
    </row>
    <row r="286" spans="2:4" x14ac:dyDescent="0.25">
      <c r="B286" s="82">
        <v>43157</v>
      </c>
      <c r="C286" s="69">
        <v>19.95</v>
      </c>
      <c r="D286" s="69">
        <v>20.45</v>
      </c>
    </row>
    <row r="287" spans="2:4" x14ac:dyDescent="0.25">
      <c r="B287" s="82">
        <v>43158</v>
      </c>
      <c r="C287" s="69">
        <v>19.95</v>
      </c>
      <c r="D287" s="69">
        <v>20.45</v>
      </c>
    </row>
    <row r="288" spans="2:4" x14ac:dyDescent="0.25">
      <c r="B288" s="82">
        <v>43159</v>
      </c>
      <c r="C288" s="69">
        <v>19.850000000000001</v>
      </c>
      <c r="D288" s="69">
        <v>20.350000000000001</v>
      </c>
    </row>
    <row r="289" spans="2:4" x14ac:dyDescent="0.25">
      <c r="B289" s="82">
        <v>43160</v>
      </c>
      <c r="C289" s="69">
        <v>19.899999999999999</v>
      </c>
      <c r="D289" s="69">
        <v>20.399999999999999</v>
      </c>
    </row>
    <row r="290" spans="2:4" x14ac:dyDescent="0.25">
      <c r="B290" s="82">
        <v>43161</v>
      </c>
      <c r="C290" s="69">
        <v>20</v>
      </c>
      <c r="D290" s="69">
        <v>20.5</v>
      </c>
    </row>
    <row r="291" spans="2:4" x14ac:dyDescent="0.25">
      <c r="B291" s="82">
        <v>43164</v>
      </c>
      <c r="C291" s="69">
        <v>19.95</v>
      </c>
      <c r="D291" s="69">
        <v>20.45</v>
      </c>
    </row>
    <row r="292" spans="2:4" x14ac:dyDescent="0.25">
      <c r="B292" s="82">
        <v>43165</v>
      </c>
      <c r="C292" s="69">
        <v>20.100000000000001</v>
      </c>
      <c r="D292" s="69">
        <v>20.6</v>
      </c>
    </row>
    <row r="293" spans="2:4" x14ac:dyDescent="0.25">
      <c r="B293" s="82">
        <v>43166</v>
      </c>
      <c r="C293" s="69">
        <v>20.149999999999999</v>
      </c>
      <c r="D293" s="69">
        <v>20.65</v>
      </c>
    </row>
    <row r="294" spans="2:4" x14ac:dyDescent="0.25">
      <c r="B294" s="82">
        <v>43167</v>
      </c>
      <c r="C294" s="69">
        <v>20.149999999999999</v>
      </c>
      <c r="D294" s="69">
        <v>20.65</v>
      </c>
    </row>
    <row r="295" spans="2:4" x14ac:dyDescent="0.25">
      <c r="B295" s="82">
        <v>43168</v>
      </c>
      <c r="C295" s="69">
        <v>20</v>
      </c>
      <c r="D295" s="69">
        <v>20.5</v>
      </c>
    </row>
    <row r="296" spans="2:4" x14ac:dyDescent="0.25">
      <c r="B296" s="82">
        <v>43171</v>
      </c>
      <c r="C296" s="69">
        <v>19.95</v>
      </c>
      <c r="D296" s="69">
        <v>20.45</v>
      </c>
    </row>
    <row r="297" spans="2:4" x14ac:dyDescent="0.25">
      <c r="B297" s="82">
        <v>43172</v>
      </c>
      <c r="C297" s="69">
        <v>19.95</v>
      </c>
      <c r="D297" s="69">
        <v>20.45</v>
      </c>
    </row>
    <row r="298" spans="2:4" x14ac:dyDescent="0.25">
      <c r="B298" s="82">
        <v>43173</v>
      </c>
      <c r="C298" s="69">
        <v>19.95</v>
      </c>
      <c r="D298" s="69">
        <v>20.45</v>
      </c>
    </row>
    <row r="299" spans="2:4" x14ac:dyDescent="0.25">
      <c r="B299" s="82">
        <v>43174</v>
      </c>
      <c r="C299" s="69">
        <v>20.100000000000001</v>
      </c>
      <c r="D299" s="69">
        <v>20.6</v>
      </c>
    </row>
    <row r="300" spans="2:4" x14ac:dyDescent="0.25">
      <c r="B300" s="82">
        <v>43175</v>
      </c>
      <c r="C300" s="69">
        <v>19.95</v>
      </c>
      <c r="D300" s="69">
        <v>20.45</v>
      </c>
    </row>
    <row r="301" spans="2:4" x14ac:dyDescent="0.25">
      <c r="B301" s="82">
        <v>43178</v>
      </c>
      <c r="C301" s="69">
        <v>19.95</v>
      </c>
      <c r="D301" s="69">
        <v>20.45</v>
      </c>
    </row>
    <row r="302" spans="2:4" x14ac:dyDescent="0.25">
      <c r="B302" s="82">
        <v>43179</v>
      </c>
      <c r="C302" s="69">
        <v>20</v>
      </c>
      <c r="D302" s="69">
        <v>20.5</v>
      </c>
    </row>
    <row r="303" spans="2:4" x14ac:dyDescent="0.25">
      <c r="B303" s="82">
        <v>43180</v>
      </c>
      <c r="C303" s="69">
        <v>20.05</v>
      </c>
      <c r="D303" s="69">
        <v>20.55</v>
      </c>
    </row>
    <row r="304" spans="2:4" x14ac:dyDescent="0.25">
      <c r="B304" s="82">
        <v>43181</v>
      </c>
      <c r="C304" s="69">
        <v>20</v>
      </c>
      <c r="D304" s="69">
        <v>20.5</v>
      </c>
    </row>
    <row r="305" spans="2:4" x14ac:dyDescent="0.25">
      <c r="B305" s="82">
        <v>43182</v>
      </c>
      <c r="C305" s="69">
        <v>19.95</v>
      </c>
      <c r="D305" s="69">
        <v>20.45</v>
      </c>
    </row>
    <row r="306" spans="2:4" x14ac:dyDescent="0.25">
      <c r="B306" s="82">
        <v>43185</v>
      </c>
      <c r="C306" s="69">
        <v>19.95</v>
      </c>
      <c r="D306" s="69">
        <v>20.45</v>
      </c>
    </row>
    <row r="307" spans="2:4" x14ac:dyDescent="0.25">
      <c r="B307" s="82">
        <v>43186</v>
      </c>
      <c r="C307" s="69">
        <v>19.95</v>
      </c>
      <c r="D307" s="69">
        <v>20.45</v>
      </c>
    </row>
    <row r="308" spans="2:4" x14ac:dyDescent="0.25">
      <c r="B308" s="82">
        <v>43187</v>
      </c>
      <c r="C308" s="69">
        <v>19.899999999999999</v>
      </c>
      <c r="D308" s="69">
        <v>20.399999999999999</v>
      </c>
    </row>
    <row r="309" spans="2:4" x14ac:dyDescent="0.25">
      <c r="B309" s="82">
        <v>43193</v>
      </c>
      <c r="C309" s="69">
        <v>19.899999999999999</v>
      </c>
      <c r="D309" s="69">
        <v>20.399999999999999</v>
      </c>
    </row>
    <row r="310" spans="2:4" x14ac:dyDescent="0.25">
      <c r="B310" s="82">
        <v>43194</v>
      </c>
      <c r="C310" s="69">
        <v>19.95</v>
      </c>
      <c r="D310" s="69">
        <v>20.45</v>
      </c>
    </row>
    <row r="311" spans="2:4" x14ac:dyDescent="0.25">
      <c r="B311" s="82">
        <v>43195</v>
      </c>
      <c r="C311" s="69">
        <v>19.95</v>
      </c>
      <c r="D311" s="69">
        <v>20.45</v>
      </c>
    </row>
    <row r="312" spans="2:4" x14ac:dyDescent="0.25">
      <c r="B312" s="82">
        <v>43196</v>
      </c>
      <c r="C312" s="69">
        <v>19.95</v>
      </c>
      <c r="D312" s="69">
        <v>20.45</v>
      </c>
    </row>
    <row r="313" spans="2:4" x14ac:dyDescent="0.25">
      <c r="B313" s="82">
        <v>43199</v>
      </c>
      <c r="C313" s="69">
        <v>19.95</v>
      </c>
      <c r="D313" s="69">
        <v>20.45</v>
      </c>
    </row>
    <row r="314" spans="2:4" x14ac:dyDescent="0.25">
      <c r="B314" s="82">
        <v>43200</v>
      </c>
      <c r="C314" s="69">
        <v>19.95</v>
      </c>
      <c r="D314" s="69">
        <v>20.45</v>
      </c>
    </row>
    <row r="315" spans="2:4" x14ac:dyDescent="0.25">
      <c r="B315" s="82">
        <v>43201</v>
      </c>
      <c r="C315" s="69">
        <v>19.899999999999999</v>
      </c>
      <c r="D315" s="69">
        <v>20.399999999999999</v>
      </c>
    </row>
    <row r="316" spans="2:4" x14ac:dyDescent="0.25">
      <c r="B316" s="82">
        <v>43202</v>
      </c>
      <c r="C316" s="69">
        <v>19.95</v>
      </c>
      <c r="D316" s="69">
        <v>20.45</v>
      </c>
    </row>
    <row r="317" spans="2:4" x14ac:dyDescent="0.25">
      <c r="B317" s="82">
        <v>43203</v>
      </c>
      <c r="C317" s="69">
        <v>19.95</v>
      </c>
      <c r="D317" s="69">
        <v>20.45</v>
      </c>
    </row>
    <row r="318" spans="2:4" x14ac:dyDescent="0.25">
      <c r="B318" s="82">
        <v>43206</v>
      </c>
      <c r="C318" s="69">
        <v>19.95</v>
      </c>
      <c r="D318" s="69">
        <v>20.45</v>
      </c>
    </row>
    <row r="319" spans="2:4" x14ac:dyDescent="0.25">
      <c r="B319" s="82">
        <v>43207</v>
      </c>
      <c r="C319" s="69">
        <v>19.95</v>
      </c>
      <c r="D319" s="69">
        <v>20.45</v>
      </c>
    </row>
    <row r="320" spans="2:4" x14ac:dyDescent="0.25">
      <c r="B320" s="82">
        <v>43208</v>
      </c>
      <c r="C320" s="69">
        <v>19.95</v>
      </c>
      <c r="D320" s="69">
        <v>20.45</v>
      </c>
    </row>
    <row r="321" spans="2:4" x14ac:dyDescent="0.25">
      <c r="B321" s="82">
        <v>43209</v>
      </c>
      <c r="C321" s="69">
        <v>19.899999999999999</v>
      </c>
      <c r="D321" s="69">
        <v>20.399999999999999</v>
      </c>
    </row>
    <row r="322" spans="2:4" x14ac:dyDescent="0.25">
      <c r="B322" s="82">
        <v>43210</v>
      </c>
      <c r="C322" s="69">
        <v>19.95</v>
      </c>
      <c r="D322" s="69">
        <v>20.45</v>
      </c>
    </row>
    <row r="323" spans="2:4" x14ac:dyDescent="0.25">
      <c r="B323" s="82">
        <v>43213</v>
      </c>
      <c r="C323" s="69">
        <v>20</v>
      </c>
      <c r="D323" s="69">
        <v>20.5</v>
      </c>
    </row>
    <row r="324" spans="2:4" x14ac:dyDescent="0.25">
      <c r="B324" s="82">
        <v>43214</v>
      </c>
      <c r="C324" s="69">
        <v>20</v>
      </c>
      <c r="D324" s="69">
        <v>20.5</v>
      </c>
    </row>
    <row r="325" spans="2:4" x14ac:dyDescent="0.25">
      <c r="B325" s="82">
        <v>43215</v>
      </c>
      <c r="C325" s="69">
        <v>20</v>
      </c>
      <c r="D325" s="69">
        <v>20.5</v>
      </c>
    </row>
    <row r="326" spans="2:4" x14ac:dyDescent="0.25">
      <c r="B326" s="82">
        <v>43216</v>
      </c>
      <c r="C326" s="69">
        <v>20.3</v>
      </c>
      <c r="D326" s="69">
        <v>20.8</v>
      </c>
    </row>
    <row r="327" spans="2:4" x14ac:dyDescent="0.25">
      <c r="B327" s="82">
        <v>43217</v>
      </c>
      <c r="C327" s="69">
        <v>20.3</v>
      </c>
      <c r="D327" s="69">
        <v>20.8</v>
      </c>
    </row>
    <row r="328" spans="2:4" x14ac:dyDescent="0.25">
      <c r="B328" s="82">
        <v>43222</v>
      </c>
      <c r="C328" s="69">
        <v>20.95</v>
      </c>
      <c r="D328" s="69">
        <v>21.45</v>
      </c>
    </row>
    <row r="329" spans="2:4" x14ac:dyDescent="0.25">
      <c r="B329" s="82">
        <v>43223</v>
      </c>
      <c r="C329" s="69">
        <v>22.7</v>
      </c>
      <c r="D329" s="69">
        <v>23.3</v>
      </c>
    </row>
    <row r="330" spans="2:4" x14ac:dyDescent="0.25">
      <c r="B330" s="82">
        <v>43224</v>
      </c>
      <c r="C330" s="69">
        <v>21.4</v>
      </c>
      <c r="D330" s="69">
        <v>22.2</v>
      </c>
    </row>
    <row r="331" spans="2:4" x14ac:dyDescent="0.25">
      <c r="B331" s="82">
        <v>43227</v>
      </c>
      <c r="C331" s="69">
        <v>21.5</v>
      </c>
      <c r="D331" s="69">
        <v>22.3</v>
      </c>
    </row>
    <row r="332" spans="2:4" x14ac:dyDescent="0.25">
      <c r="B332" s="82">
        <v>43228</v>
      </c>
      <c r="C332" s="69">
        <v>22</v>
      </c>
      <c r="D332" s="69">
        <v>22.8</v>
      </c>
    </row>
    <row r="333" spans="2:4" x14ac:dyDescent="0.25">
      <c r="B333" s="82">
        <v>43229</v>
      </c>
      <c r="C333" s="69">
        <v>22.3</v>
      </c>
      <c r="D333" s="69">
        <v>23.1</v>
      </c>
    </row>
    <row r="334" spans="2:4" x14ac:dyDescent="0.25">
      <c r="B334" s="82">
        <v>43230</v>
      </c>
      <c r="C334" s="69">
        <v>22.3</v>
      </c>
      <c r="D334" s="69">
        <v>23.1</v>
      </c>
    </row>
    <row r="335" spans="2:4" x14ac:dyDescent="0.25">
      <c r="B335" s="82">
        <v>43231</v>
      </c>
      <c r="C335" s="69">
        <v>22.7</v>
      </c>
      <c r="D335" s="69">
        <v>23.7</v>
      </c>
    </row>
    <row r="336" spans="2:4" x14ac:dyDescent="0.25">
      <c r="B336" s="82">
        <v>43234</v>
      </c>
      <c r="C336" s="69">
        <v>24.3</v>
      </c>
      <c r="D336" s="69">
        <v>25.3</v>
      </c>
    </row>
    <row r="337" spans="2:4" x14ac:dyDescent="0.25">
      <c r="B337" s="82">
        <v>43235</v>
      </c>
      <c r="C337" s="69">
        <v>23.5</v>
      </c>
      <c r="D337" s="69">
        <v>24.5</v>
      </c>
    </row>
    <row r="338" spans="2:4" x14ac:dyDescent="0.25">
      <c r="B338" s="82">
        <v>43236</v>
      </c>
      <c r="C338" s="69">
        <v>23.8</v>
      </c>
      <c r="D338" s="69">
        <v>24.8</v>
      </c>
    </row>
    <row r="339" spans="2:4" x14ac:dyDescent="0.25">
      <c r="B339" s="82">
        <v>43237</v>
      </c>
      <c r="C339" s="69">
        <v>23.8</v>
      </c>
      <c r="D339" s="69">
        <v>24.8</v>
      </c>
    </row>
    <row r="340" spans="2:4" x14ac:dyDescent="0.25">
      <c r="B340" s="82">
        <v>43238</v>
      </c>
      <c r="C340" s="69">
        <v>23.9</v>
      </c>
      <c r="D340" s="69">
        <v>24.9</v>
      </c>
    </row>
    <row r="341" spans="2:4" x14ac:dyDescent="0.25">
      <c r="B341" s="82">
        <v>43241</v>
      </c>
      <c r="C341" s="69">
        <v>23.9</v>
      </c>
      <c r="D341" s="69">
        <v>24.9</v>
      </c>
    </row>
    <row r="342" spans="2:4" x14ac:dyDescent="0.25">
      <c r="B342" s="82">
        <v>43242</v>
      </c>
      <c r="C342" s="69">
        <v>23.8</v>
      </c>
      <c r="D342" s="69">
        <v>24.8</v>
      </c>
    </row>
    <row r="343" spans="2:4" x14ac:dyDescent="0.25">
      <c r="B343" s="82">
        <v>43243</v>
      </c>
      <c r="C343" s="69">
        <v>23.9</v>
      </c>
      <c r="D343" s="69">
        <v>24.9</v>
      </c>
    </row>
    <row r="344" spans="2:4" x14ac:dyDescent="0.25">
      <c r="B344" s="82">
        <v>43244</v>
      </c>
      <c r="C344" s="69">
        <v>24.1</v>
      </c>
      <c r="D344" s="69">
        <v>25.1</v>
      </c>
    </row>
    <row r="345" spans="2:4" x14ac:dyDescent="0.25">
      <c r="B345" s="82">
        <v>43248</v>
      </c>
      <c r="C345" s="69">
        <v>24.2</v>
      </c>
      <c r="D345" s="69">
        <v>25.2</v>
      </c>
    </row>
    <row r="346" spans="2:4" x14ac:dyDescent="0.25">
      <c r="B346" s="82">
        <v>43249</v>
      </c>
      <c r="C346" s="69">
        <v>24.4</v>
      </c>
      <c r="D346" s="69">
        <v>25.4</v>
      </c>
    </row>
    <row r="347" spans="2:4" x14ac:dyDescent="0.25">
      <c r="B347" s="82">
        <v>43250</v>
      </c>
      <c r="C347" s="69">
        <v>24.4</v>
      </c>
      <c r="D347" s="69">
        <v>25.4</v>
      </c>
    </row>
    <row r="348" spans="2:4" x14ac:dyDescent="0.25">
      <c r="B348" s="82">
        <v>43251</v>
      </c>
      <c r="C348" s="69">
        <v>24.4</v>
      </c>
      <c r="D348" s="69">
        <v>25.4</v>
      </c>
    </row>
    <row r="349" spans="2:4" x14ac:dyDescent="0.25">
      <c r="B349" s="82">
        <v>43252</v>
      </c>
      <c r="C349" s="69">
        <v>24.4</v>
      </c>
      <c r="D349" s="69">
        <v>25.4</v>
      </c>
    </row>
    <row r="350" spans="2:4" x14ac:dyDescent="0.25">
      <c r="B350" s="82">
        <v>43255</v>
      </c>
      <c r="C350" s="69">
        <v>24.4</v>
      </c>
      <c r="D350" s="69">
        <v>25.4</v>
      </c>
    </row>
    <row r="351" spans="2:4" x14ac:dyDescent="0.25">
      <c r="B351" s="82">
        <v>43256</v>
      </c>
      <c r="C351" s="69">
        <v>24.4</v>
      </c>
      <c r="D351" s="69">
        <v>25.4</v>
      </c>
    </row>
    <row r="352" spans="2:4" x14ac:dyDescent="0.25">
      <c r="B352" s="82">
        <v>43257</v>
      </c>
      <c r="C352" s="69">
        <v>24.4</v>
      </c>
      <c r="D352" s="69">
        <v>25.4</v>
      </c>
    </row>
    <row r="353" spans="2:4" x14ac:dyDescent="0.25">
      <c r="B353" s="82">
        <v>43258</v>
      </c>
      <c r="C353" s="69">
        <v>24.4</v>
      </c>
      <c r="D353" s="69">
        <v>25.4</v>
      </c>
    </row>
    <row r="354" spans="2:4" x14ac:dyDescent="0.25">
      <c r="B354" s="82">
        <v>43259</v>
      </c>
      <c r="C354" s="69">
        <v>24.8</v>
      </c>
      <c r="D354" s="69">
        <v>25.8</v>
      </c>
    </row>
    <row r="355" spans="2:4" x14ac:dyDescent="0.25">
      <c r="B355" s="82">
        <v>43262</v>
      </c>
      <c r="C355" s="69">
        <v>25.5</v>
      </c>
      <c r="D355" s="69">
        <v>26.5</v>
      </c>
    </row>
    <row r="356" spans="2:4" x14ac:dyDescent="0.25">
      <c r="B356" s="82">
        <v>43263</v>
      </c>
      <c r="C356" s="69">
        <v>25.3</v>
      </c>
      <c r="D356" s="69">
        <v>26.3</v>
      </c>
    </row>
    <row r="357" spans="2:4" x14ac:dyDescent="0.25">
      <c r="B357" s="82">
        <v>43264</v>
      </c>
      <c r="C357" s="69">
        <v>25.5</v>
      </c>
      <c r="D357" s="69">
        <v>26.5</v>
      </c>
    </row>
    <row r="358" spans="2:4" x14ac:dyDescent="0.25">
      <c r="B358" s="82">
        <v>43265</v>
      </c>
      <c r="C358" s="69">
        <v>27.2</v>
      </c>
      <c r="D358" s="69">
        <v>28.2</v>
      </c>
    </row>
    <row r="359" spans="2:4" x14ac:dyDescent="0.25">
      <c r="B359" s="82">
        <v>43266</v>
      </c>
      <c r="C359" s="69">
        <v>27.8</v>
      </c>
      <c r="D359" s="69">
        <v>28.8</v>
      </c>
    </row>
    <row r="360" spans="2:4" x14ac:dyDescent="0.25">
      <c r="B360" s="82">
        <v>43269</v>
      </c>
      <c r="C360" s="69">
        <v>27.1</v>
      </c>
      <c r="D360" s="69">
        <v>28.1</v>
      </c>
    </row>
    <row r="361" spans="2:4" x14ac:dyDescent="0.25">
      <c r="B361" s="82">
        <v>43270</v>
      </c>
      <c r="C361" s="69">
        <v>27.2</v>
      </c>
      <c r="D361" s="69">
        <v>28.2</v>
      </c>
    </row>
    <row r="362" spans="2:4" x14ac:dyDescent="0.25">
      <c r="B362" s="82">
        <v>43272</v>
      </c>
      <c r="C362" s="69">
        <v>27</v>
      </c>
      <c r="D362" s="69">
        <v>28</v>
      </c>
    </row>
    <row r="363" spans="2:4" x14ac:dyDescent="0.25">
      <c r="B363" s="82">
        <v>43273</v>
      </c>
      <c r="C363" s="69">
        <v>26.5</v>
      </c>
      <c r="D363" s="69">
        <v>27.5</v>
      </c>
    </row>
    <row r="364" spans="2:4" x14ac:dyDescent="0.25">
      <c r="B364" s="82">
        <v>43276</v>
      </c>
      <c r="C364" s="69">
        <v>26.5</v>
      </c>
      <c r="D364" s="69">
        <v>27.5</v>
      </c>
    </row>
    <row r="365" spans="2:4" x14ac:dyDescent="0.25">
      <c r="B365" s="82">
        <v>43277</v>
      </c>
      <c r="C365" s="69">
        <v>26.6</v>
      </c>
      <c r="D365" s="69">
        <v>27.6</v>
      </c>
    </row>
    <row r="366" spans="2:4" x14ac:dyDescent="0.25">
      <c r="B366" s="82">
        <v>43278</v>
      </c>
      <c r="C366" s="69">
        <v>26.9</v>
      </c>
      <c r="D366" s="69">
        <v>27.9</v>
      </c>
    </row>
    <row r="367" spans="2:4" x14ac:dyDescent="0.25">
      <c r="B367" s="82">
        <v>43279</v>
      </c>
      <c r="C367" s="69">
        <v>27.6</v>
      </c>
      <c r="D367" s="69">
        <v>28.6</v>
      </c>
    </row>
    <row r="368" spans="2:4" x14ac:dyDescent="0.25">
      <c r="B368" s="82">
        <v>43280</v>
      </c>
      <c r="C368" s="69">
        <v>28.4</v>
      </c>
      <c r="D368" s="69">
        <v>29.4</v>
      </c>
    </row>
    <row r="369" spans="2:4" x14ac:dyDescent="0.25">
      <c r="B369" s="82">
        <v>43283</v>
      </c>
      <c r="C369" s="69">
        <v>27.8</v>
      </c>
      <c r="D369" s="69">
        <v>28.8</v>
      </c>
    </row>
    <row r="370" spans="2:4" x14ac:dyDescent="0.25">
      <c r="B370" s="82">
        <v>43284</v>
      </c>
      <c r="C370" s="69">
        <v>27.3</v>
      </c>
      <c r="D370" s="69">
        <v>28.3</v>
      </c>
    </row>
    <row r="371" spans="2:4" x14ac:dyDescent="0.25">
      <c r="B371" s="82">
        <v>43285</v>
      </c>
      <c r="C371" s="69">
        <v>27.6</v>
      </c>
      <c r="D371" s="69">
        <v>28.6</v>
      </c>
    </row>
    <row r="372" spans="2:4" x14ac:dyDescent="0.25">
      <c r="B372" s="82">
        <v>43286</v>
      </c>
      <c r="C372" s="69">
        <v>27.5</v>
      </c>
      <c r="D372" s="69">
        <v>28.5</v>
      </c>
    </row>
    <row r="373" spans="2:4" x14ac:dyDescent="0.25">
      <c r="B373" s="82">
        <v>43287</v>
      </c>
      <c r="C373" s="69">
        <v>27.4</v>
      </c>
      <c r="D373" s="69">
        <v>28.4</v>
      </c>
    </row>
    <row r="374" spans="2:4" x14ac:dyDescent="0.25">
      <c r="B374" s="82">
        <v>43291</v>
      </c>
      <c r="C374" s="69">
        <v>26.8</v>
      </c>
      <c r="D374" s="69">
        <v>27.8</v>
      </c>
    </row>
    <row r="375" spans="2:4" x14ac:dyDescent="0.25">
      <c r="B375" s="82">
        <v>43292</v>
      </c>
      <c r="C375" s="69">
        <v>26.9</v>
      </c>
      <c r="D375" s="69">
        <v>27.9</v>
      </c>
    </row>
    <row r="376" spans="2:4" x14ac:dyDescent="0.25">
      <c r="B376" s="82">
        <v>43293</v>
      </c>
      <c r="C376" s="69">
        <v>26.7</v>
      </c>
      <c r="D376" s="69">
        <v>27.7</v>
      </c>
    </row>
    <row r="377" spans="2:4" x14ac:dyDescent="0.25">
      <c r="B377" s="82">
        <v>43294</v>
      </c>
      <c r="C377" s="69">
        <v>26.7</v>
      </c>
      <c r="D377" s="69">
        <v>27.7</v>
      </c>
    </row>
    <row r="378" spans="2:4" x14ac:dyDescent="0.25">
      <c r="B378" s="82">
        <v>43297</v>
      </c>
      <c r="C378" s="69">
        <v>26.8</v>
      </c>
      <c r="D378" s="69">
        <v>27.8</v>
      </c>
    </row>
    <row r="379" spans="2:4" x14ac:dyDescent="0.25">
      <c r="B379" s="82">
        <v>43298</v>
      </c>
      <c r="C379" s="69">
        <v>27</v>
      </c>
      <c r="D379" s="69">
        <v>28</v>
      </c>
    </row>
    <row r="380" spans="2:4" x14ac:dyDescent="0.25">
      <c r="B380" s="82">
        <v>43299</v>
      </c>
      <c r="C380" s="69">
        <v>27.1</v>
      </c>
      <c r="D380" s="69">
        <v>28.1</v>
      </c>
    </row>
    <row r="381" spans="2:4" x14ac:dyDescent="0.25">
      <c r="B381" s="82">
        <v>43300</v>
      </c>
      <c r="C381" s="69">
        <v>27.2</v>
      </c>
      <c r="D381" s="69">
        <v>28.2</v>
      </c>
    </row>
    <row r="382" spans="2:4" x14ac:dyDescent="0.25">
      <c r="B382" s="82">
        <v>43301</v>
      </c>
      <c r="C382" s="69">
        <v>27.1</v>
      </c>
      <c r="D382" s="69">
        <v>28.1</v>
      </c>
    </row>
    <row r="383" spans="2:4" x14ac:dyDescent="0.25">
      <c r="B383" s="82">
        <v>43304</v>
      </c>
      <c r="C383" s="69">
        <v>27.1</v>
      </c>
      <c r="D383" s="69">
        <v>28.1</v>
      </c>
    </row>
    <row r="384" spans="2:4" x14ac:dyDescent="0.25">
      <c r="B384" s="82">
        <v>43305</v>
      </c>
      <c r="C384" s="69">
        <v>27</v>
      </c>
      <c r="D384" s="69">
        <v>28</v>
      </c>
    </row>
    <row r="385" spans="2:4" x14ac:dyDescent="0.25">
      <c r="B385" s="82">
        <v>43306</v>
      </c>
      <c r="C385" s="69">
        <v>26.9</v>
      </c>
      <c r="D385" s="69">
        <v>27.9</v>
      </c>
    </row>
    <row r="386" spans="2:4" x14ac:dyDescent="0.25">
      <c r="B386" s="82">
        <v>43307</v>
      </c>
      <c r="C386" s="69">
        <v>26.9</v>
      </c>
      <c r="D386" s="69">
        <v>27.9</v>
      </c>
    </row>
    <row r="387" spans="2:4" x14ac:dyDescent="0.25">
      <c r="B387" s="82">
        <v>43308</v>
      </c>
      <c r="C387" s="69">
        <v>26.9</v>
      </c>
      <c r="D387" s="69">
        <v>27.9</v>
      </c>
    </row>
    <row r="388" spans="2:4" x14ac:dyDescent="0.25">
      <c r="B388" s="82">
        <v>43311</v>
      </c>
      <c r="C388" s="69">
        <v>26.8</v>
      </c>
      <c r="D388" s="69">
        <v>27.8</v>
      </c>
    </row>
    <row r="389" spans="2:4" x14ac:dyDescent="0.25">
      <c r="B389" s="82">
        <v>43312</v>
      </c>
      <c r="C389" s="69">
        <v>26.9</v>
      </c>
      <c r="D389" s="69">
        <v>27.9</v>
      </c>
    </row>
    <row r="390" spans="2:4" x14ac:dyDescent="0.25">
      <c r="B390" s="82">
        <v>43313</v>
      </c>
      <c r="C390" s="69">
        <v>27</v>
      </c>
      <c r="D390" s="69">
        <v>28</v>
      </c>
    </row>
    <row r="391" spans="2:4" x14ac:dyDescent="0.25">
      <c r="B391" s="82">
        <v>43314</v>
      </c>
      <c r="C391" s="69">
        <v>27</v>
      </c>
      <c r="D391" s="69">
        <v>28</v>
      </c>
    </row>
    <row r="392" spans="2:4" x14ac:dyDescent="0.25">
      <c r="B392" s="82">
        <v>43315</v>
      </c>
      <c r="C392" s="69">
        <v>26.8</v>
      </c>
      <c r="D392" s="69">
        <v>27.8</v>
      </c>
    </row>
    <row r="393" spans="2:4" x14ac:dyDescent="0.25">
      <c r="B393" s="82">
        <v>43318</v>
      </c>
      <c r="C393" s="69">
        <v>26.9</v>
      </c>
      <c r="D393" s="69">
        <v>27.9</v>
      </c>
    </row>
    <row r="394" spans="2:4" x14ac:dyDescent="0.25">
      <c r="B394" s="82">
        <v>43319</v>
      </c>
      <c r="C394" s="69">
        <v>26.9</v>
      </c>
      <c r="D394" s="69">
        <v>27.9</v>
      </c>
    </row>
    <row r="395" spans="2:4" x14ac:dyDescent="0.25">
      <c r="B395" s="82">
        <v>43320</v>
      </c>
      <c r="C395" s="69">
        <v>27.1</v>
      </c>
      <c r="D395" s="69">
        <v>28.1</v>
      </c>
    </row>
    <row r="396" spans="2:4" x14ac:dyDescent="0.25">
      <c r="B396" s="82">
        <v>43321</v>
      </c>
      <c r="C396" s="69">
        <v>27.6</v>
      </c>
      <c r="D396" s="69">
        <v>28.6</v>
      </c>
    </row>
    <row r="397" spans="2:4" x14ac:dyDescent="0.25">
      <c r="B397" s="82">
        <v>43322</v>
      </c>
      <c r="C397" s="69">
        <v>28.7</v>
      </c>
      <c r="D397" s="69">
        <v>29.7</v>
      </c>
    </row>
    <row r="398" spans="2:4" x14ac:dyDescent="0.25">
      <c r="B398" s="82">
        <v>43325</v>
      </c>
      <c r="C398" s="69">
        <v>29.5</v>
      </c>
      <c r="D398" s="69">
        <v>30.5</v>
      </c>
    </row>
    <row r="399" spans="2:4" x14ac:dyDescent="0.25">
      <c r="B399" s="82">
        <v>43326</v>
      </c>
      <c r="C399" s="69">
        <v>29.1</v>
      </c>
      <c r="D399" s="69">
        <v>30.1</v>
      </c>
    </row>
    <row r="400" spans="2:4" x14ac:dyDescent="0.25">
      <c r="B400" s="82">
        <v>43327</v>
      </c>
      <c r="C400" s="69">
        <v>29.5</v>
      </c>
      <c r="D400" s="69">
        <v>30.5</v>
      </c>
    </row>
    <row r="401" spans="2:4" x14ac:dyDescent="0.25">
      <c r="B401" s="82">
        <v>43328</v>
      </c>
      <c r="C401" s="69">
        <v>29.3</v>
      </c>
      <c r="D401" s="69">
        <v>30.3</v>
      </c>
    </row>
    <row r="402" spans="2:4" x14ac:dyDescent="0.25">
      <c r="B402" s="82">
        <v>43329</v>
      </c>
      <c r="C402" s="69">
        <v>29.3</v>
      </c>
      <c r="D402" s="69">
        <v>30.3</v>
      </c>
    </row>
    <row r="403" spans="2:4" x14ac:dyDescent="0.25">
      <c r="B403" s="82">
        <v>43333</v>
      </c>
      <c r="C403" s="69">
        <v>29.5</v>
      </c>
      <c r="D403" s="69">
        <v>30.5</v>
      </c>
    </row>
    <row r="404" spans="2:4" x14ac:dyDescent="0.25">
      <c r="B404" s="82">
        <v>43334</v>
      </c>
      <c r="C404" s="69">
        <v>29.7</v>
      </c>
      <c r="D404" s="69">
        <v>30.7</v>
      </c>
    </row>
    <row r="405" spans="2:4" x14ac:dyDescent="0.25">
      <c r="B405" s="82">
        <v>43335</v>
      </c>
      <c r="C405" s="69">
        <v>30</v>
      </c>
      <c r="D405" s="69">
        <v>31</v>
      </c>
    </row>
    <row r="406" spans="2:4" x14ac:dyDescent="0.25">
      <c r="B406" s="82">
        <v>43336</v>
      </c>
      <c r="C406" s="69">
        <v>30.4</v>
      </c>
      <c r="D406" s="69">
        <v>31.4</v>
      </c>
    </row>
    <row r="407" spans="2:4" x14ac:dyDescent="0.25">
      <c r="B407" s="82">
        <v>43339</v>
      </c>
      <c r="C407" s="69">
        <v>30.4</v>
      </c>
      <c r="D407" s="69">
        <v>31.4</v>
      </c>
    </row>
    <row r="408" spans="2:4" x14ac:dyDescent="0.25">
      <c r="B408" s="82">
        <v>43340</v>
      </c>
      <c r="C408" s="69">
        <v>30.9</v>
      </c>
      <c r="D408" s="69">
        <v>31.9</v>
      </c>
    </row>
    <row r="409" spans="2:4" x14ac:dyDescent="0.25">
      <c r="B409" s="82">
        <v>43341</v>
      </c>
      <c r="C409" s="69">
        <v>33.5</v>
      </c>
      <c r="D409" s="69">
        <v>34.5</v>
      </c>
    </row>
    <row r="410" spans="2:4" x14ac:dyDescent="0.25">
      <c r="B410" s="82">
        <v>43342</v>
      </c>
      <c r="C410" s="69">
        <v>37</v>
      </c>
      <c r="D410" s="69">
        <v>38.200000000000003</v>
      </c>
    </row>
    <row r="411" spans="2:4" x14ac:dyDescent="0.25">
      <c r="B411" s="82">
        <v>43343</v>
      </c>
      <c r="C411" s="69">
        <v>36.200000000000003</v>
      </c>
      <c r="D411" s="69">
        <v>37.4</v>
      </c>
    </row>
    <row r="412" spans="2:4" x14ac:dyDescent="0.25">
      <c r="B412" s="82">
        <v>43346</v>
      </c>
      <c r="C412" s="69">
        <v>36.799999999999997</v>
      </c>
      <c r="D412" s="69">
        <v>38</v>
      </c>
    </row>
    <row r="413" spans="2:4" x14ac:dyDescent="0.25">
      <c r="B413" s="82">
        <v>43347</v>
      </c>
      <c r="C413" s="69">
        <v>38.299999999999997</v>
      </c>
      <c r="D413" s="69">
        <v>39.5</v>
      </c>
    </row>
    <row r="414" spans="2:4" x14ac:dyDescent="0.25">
      <c r="B414" s="82">
        <v>43348</v>
      </c>
      <c r="C414" s="69">
        <v>37.799999999999997</v>
      </c>
      <c r="D414" s="69">
        <v>39</v>
      </c>
    </row>
    <row r="415" spans="2:4" x14ac:dyDescent="0.25">
      <c r="B415" s="82">
        <v>43349</v>
      </c>
      <c r="C415" s="69">
        <v>36.799999999999997</v>
      </c>
      <c r="D415" s="69">
        <v>38</v>
      </c>
    </row>
    <row r="416" spans="2:4" x14ac:dyDescent="0.25">
      <c r="B416" s="82">
        <v>43350</v>
      </c>
      <c r="C416" s="69">
        <v>36.4</v>
      </c>
      <c r="D416" s="69">
        <v>37.6</v>
      </c>
    </row>
    <row r="417" spans="2:4" x14ac:dyDescent="0.25">
      <c r="B417" s="82">
        <v>43353</v>
      </c>
      <c r="C417" s="69">
        <v>36.799999999999997</v>
      </c>
      <c r="D417" s="69">
        <v>38</v>
      </c>
    </row>
    <row r="418" spans="2:4" x14ac:dyDescent="0.25">
      <c r="B418" s="82">
        <v>43354</v>
      </c>
      <c r="C418" s="69">
        <v>37.299999999999997</v>
      </c>
      <c r="D418" s="69">
        <v>38.5</v>
      </c>
    </row>
    <row r="419" spans="2:4" x14ac:dyDescent="0.25">
      <c r="B419" s="82">
        <v>43355</v>
      </c>
      <c r="C419" s="69">
        <v>37.6</v>
      </c>
      <c r="D419" s="69">
        <v>38.799999999999997</v>
      </c>
    </row>
    <row r="420" spans="2:4" x14ac:dyDescent="0.25">
      <c r="B420" s="82">
        <v>43356</v>
      </c>
      <c r="C420" s="69">
        <v>38.9</v>
      </c>
      <c r="D420" s="69">
        <v>40.1</v>
      </c>
    </row>
    <row r="421" spans="2:4" x14ac:dyDescent="0.25">
      <c r="B421" s="82">
        <v>43357</v>
      </c>
      <c r="C421" s="69">
        <v>39.200000000000003</v>
      </c>
      <c r="D421" s="69">
        <v>40.4</v>
      </c>
    </row>
    <row r="422" spans="2:4" x14ac:dyDescent="0.25">
      <c r="B422" s="82">
        <v>43360</v>
      </c>
      <c r="C422" s="69">
        <v>39</v>
      </c>
      <c r="D422" s="69">
        <v>40.200000000000003</v>
      </c>
    </row>
    <row r="423" spans="2:4" x14ac:dyDescent="0.25">
      <c r="B423" s="82">
        <v>43361</v>
      </c>
      <c r="C423" s="69">
        <v>39.1</v>
      </c>
      <c r="D423" s="69">
        <v>40.299999999999997</v>
      </c>
    </row>
    <row r="424" spans="2:4" x14ac:dyDescent="0.25">
      <c r="B424" s="82">
        <v>43362</v>
      </c>
      <c r="C424" s="69">
        <v>38.6</v>
      </c>
      <c r="D424" s="69">
        <v>39.799999999999997</v>
      </c>
    </row>
    <row r="425" spans="2:4" x14ac:dyDescent="0.25">
      <c r="B425" s="82">
        <v>43363</v>
      </c>
      <c r="C425" s="69">
        <v>37.6</v>
      </c>
      <c r="D425" s="69">
        <v>38.799999999999997</v>
      </c>
    </row>
    <row r="426" spans="2:4" x14ac:dyDescent="0.25">
      <c r="B426" s="82">
        <v>43364</v>
      </c>
      <c r="C426" s="69">
        <v>36.6</v>
      </c>
      <c r="D426" s="69">
        <v>37.799999999999997</v>
      </c>
    </row>
    <row r="427" spans="2:4" x14ac:dyDescent="0.25">
      <c r="B427" s="82">
        <v>43367</v>
      </c>
      <c r="C427" s="69">
        <v>36.700000000000003</v>
      </c>
      <c r="D427" s="69">
        <v>37.9</v>
      </c>
    </row>
    <row r="428" spans="2:4" x14ac:dyDescent="0.25">
      <c r="B428" s="82">
        <v>43368</v>
      </c>
      <c r="C428" s="69">
        <v>37.5</v>
      </c>
      <c r="D428" s="69">
        <v>38.700000000000003</v>
      </c>
    </row>
    <row r="429" spans="2:4" x14ac:dyDescent="0.25">
      <c r="B429" s="82">
        <v>43369</v>
      </c>
      <c r="C429" s="69">
        <v>38</v>
      </c>
      <c r="D429" s="69">
        <v>39.200000000000003</v>
      </c>
    </row>
    <row r="430" spans="2:4" x14ac:dyDescent="0.25">
      <c r="B430" s="82">
        <v>43370</v>
      </c>
      <c r="C430" s="69">
        <v>38.799999999999997</v>
      </c>
      <c r="D430" s="69">
        <v>40.6</v>
      </c>
    </row>
    <row r="431" spans="2:4" x14ac:dyDescent="0.25">
      <c r="B431" s="82">
        <v>43371</v>
      </c>
      <c r="C431" s="69">
        <v>40.299999999999997</v>
      </c>
      <c r="D431" s="69">
        <v>42.1</v>
      </c>
    </row>
    <row r="432" spans="2:4" x14ac:dyDescent="0.25">
      <c r="B432" s="82">
        <v>43374</v>
      </c>
      <c r="C432" s="69">
        <v>38.700000000000003</v>
      </c>
      <c r="D432" s="69">
        <v>40.5</v>
      </c>
    </row>
    <row r="433" spans="2:4" x14ac:dyDescent="0.25">
      <c r="B433" s="82">
        <v>43375</v>
      </c>
      <c r="C433" s="69">
        <v>37.200000000000003</v>
      </c>
      <c r="D433" s="69">
        <v>39</v>
      </c>
    </row>
    <row r="434" spans="2:4" x14ac:dyDescent="0.25">
      <c r="B434" s="82">
        <v>43376</v>
      </c>
      <c r="C434" s="69">
        <v>36.799999999999997</v>
      </c>
      <c r="D434" s="69">
        <v>38.6</v>
      </c>
    </row>
    <row r="435" spans="2:4" x14ac:dyDescent="0.25">
      <c r="B435" s="82">
        <v>43377</v>
      </c>
      <c r="C435" s="69">
        <v>37.4</v>
      </c>
      <c r="D435" s="69">
        <v>39.200000000000003</v>
      </c>
    </row>
    <row r="436" spans="2:4" x14ac:dyDescent="0.25">
      <c r="B436" s="82">
        <v>43378</v>
      </c>
      <c r="C436" s="69">
        <v>36.9</v>
      </c>
      <c r="D436" s="69">
        <v>38.700000000000003</v>
      </c>
    </row>
    <row r="437" spans="2:4" x14ac:dyDescent="0.25">
      <c r="B437" s="82">
        <v>43381</v>
      </c>
      <c r="C437" s="69">
        <v>36.6</v>
      </c>
      <c r="D437" s="69">
        <v>38.4</v>
      </c>
    </row>
    <row r="438" spans="2:4" x14ac:dyDescent="0.25">
      <c r="B438" s="82">
        <v>43382</v>
      </c>
      <c r="C438" s="69">
        <v>36.200000000000003</v>
      </c>
      <c r="D438" s="69">
        <v>38</v>
      </c>
    </row>
    <row r="439" spans="2:4" x14ac:dyDescent="0.25">
      <c r="B439" s="82">
        <v>43383</v>
      </c>
      <c r="C439" s="69">
        <v>36.299999999999997</v>
      </c>
      <c r="D439" s="69">
        <v>38.1</v>
      </c>
    </row>
    <row r="440" spans="2:4" x14ac:dyDescent="0.25">
      <c r="B440" s="82">
        <v>43384</v>
      </c>
      <c r="C440" s="69">
        <v>35.700000000000003</v>
      </c>
      <c r="D440" s="69">
        <v>37.5</v>
      </c>
    </row>
    <row r="441" spans="2:4" x14ac:dyDescent="0.25">
      <c r="B441" s="82">
        <v>43385</v>
      </c>
      <c r="C441" s="69">
        <v>35.799999999999997</v>
      </c>
      <c r="D441" s="69">
        <v>37.6</v>
      </c>
    </row>
    <row r="442" spans="2:4" x14ac:dyDescent="0.25">
      <c r="B442" s="82">
        <v>43389</v>
      </c>
      <c r="C442" s="69">
        <v>35.1</v>
      </c>
      <c r="D442" s="69">
        <v>36.9</v>
      </c>
    </row>
    <row r="443" spans="2:4" x14ac:dyDescent="0.25">
      <c r="B443" s="82">
        <v>43390</v>
      </c>
      <c r="C443" s="69">
        <v>35.299999999999997</v>
      </c>
      <c r="D443" s="69">
        <v>37.1</v>
      </c>
    </row>
    <row r="444" spans="2:4" x14ac:dyDescent="0.25">
      <c r="B444" s="82">
        <v>43391</v>
      </c>
      <c r="C444" s="69">
        <v>35.700000000000003</v>
      </c>
      <c r="D444" s="69">
        <v>37.5</v>
      </c>
    </row>
    <row r="445" spans="2:4" x14ac:dyDescent="0.25">
      <c r="B445" s="82">
        <v>43392</v>
      </c>
      <c r="C445" s="69">
        <v>35.700000000000003</v>
      </c>
      <c r="D445" s="69">
        <v>37.5</v>
      </c>
    </row>
    <row r="446" spans="2:4" x14ac:dyDescent="0.25">
      <c r="B446" s="82">
        <v>43395</v>
      </c>
      <c r="C446" s="69">
        <v>35.5</v>
      </c>
      <c r="D446" s="69">
        <v>37.299999999999997</v>
      </c>
    </row>
    <row r="447" spans="2:4" x14ac:dyDescent="0.25">
      <c r="B447" s="82">
        <v>43396</v>
      </c>
      <c r="C447" s="69">
        <v>35.700000000000003</v>
      </c>
      <c r="D447" s="69">
        <v>37.5</v>
      </c>
    </row>
    <row r="448" spans="2:4" x14ac:dyDescent="0.25">
      <c r="B448" s="82">
        <v>43397</v>
      </c>
      <c r="C448" s="69">
        <v>36.1</v>
      </c>
      <c r="D448" s="69">
        <v>37.9</v>
      </c>
    </row>
    <row r="449" spans="2:4" x14ac:dyDescent="0.25">
      <c r="B449" s="82">
        <v>43398</v>
      </c>
      <c r="C449" s="69">
        <v>35.9</v>
      </c>
      <c r="D449" s="69">
        <v>37.700000000000003</v>
      </c>
    </row>
    <row r="450" spans="2:4" x14ac:dyDescent="0.25">
      <c r="B450" s="82">
        <v>43399</v>
      </c>
      <c r="C450" s="69">
        <v>36</v>
      </c>
      <c r="D450" s="69">
        <v>37.799999999999997</v>
      </c>
    </row>
    <row r="451" spans="2:4" x14ac:dyDescent="0.25">
      <c r="B451" s="82">
        <v>43402</v>
      </c>
      <c r="C451" s="69">
        <v>36</v>
      </c>
      <c r="D451" s="69">
        <v>37.799999999999997</v>
      </c>
    </row>
    <row r="452" spans="2:4" x14ac:dyDescent="0.25">
      <c r="B452" s="82">
        <v>43403</v>
      </c>
      <c r="C452" s="69">
        <v>35.799999999999997</v>
      </c>
      <c r="D452" s="69">
        <v>37.6</v>
      </c>
    </row>
    <row r="453" spans="2:4" x14ac:dyDescent="0.25">
      <c r="B453" s="82">
        <v>43404</v>
      </c>
      <c r="C453" s="69">
        <v>35</v>
      </c>
      <c r="D453" s="69">
        <v>36.799999999999997</v>
      </c>
    </row>
    <row r="454" spans="2:4" x14ac:dyDescent="0.25">
      <c r="B454" s="82">
        <v>43405</v>
      </c>
      <c r="C454" s="69">
        <v>34.799999999999997</v>
      </c>
      <c r="D454" s="69">
        <v>36.6</v>
      </c>
    </row>
    <row r="455" spans="2:4" x14ac:dyDescent="0.25">
      <c r="B455" s="82">
        <v>43406</v>
      </c>
      <c r="C455" s="69">
        <v>34.6</v>
      </c>
      <c r="D455" s="69">
        <v>36.4</v>
      </c>
    </row>
    <row r="456" spans="2:4" x14ac:dyDescent="0.25">
      <c r="B456" s="82">
        <v>43409</v>
      </c>
      <c r="C456" s="69">
        <v>34.6</v>
      </c>
      <c r="D456" s="69">
        <v>36.4</v>
      </c>
    </row>
    <row r="457" spans="2:4" x14ac:dyDescent="0.25">
      <c r="B457" s="82">
        <v>43411</v>
      </c>
      <c r="C457" s="69">
        <v>34.799999999999997</v>
      </c>
      <c r="D457" s="69">
        <v>36.6</v>
      </c>
    </row>
    <row r="458" spans="2:4" x14ac:dyDescent="0.25">
      <c r="B458" s="82">
        <v>43412</v>
      </c>
      <c r="C458" s="69">
        <v>34.6</v>
      </c>
      <c r="D458" s="69">
        <v>36.4</v>
      </c>
    </row>
    <row r="459" spans="2:4" x14ac:dyDescent="0.25">
      <c r="B459" s="82">
        <v>43413</v>
      </c>
      <c r="C459" s="69">
        <v>34.5</v>
      </c>
      <c r="D459" s="69">
        <v>36.299999999999997</v>
      </c>
    </row>
    <row r="460" spans="2:4" x14ac:dyDescent="0.25">
      <c r="B460" s="82">
        <v>43416</v>
      </c>
      <c r="C460" s="69">
        <v>34.700000000000003</v>
      </c>
      <c r="D460" s="69">
        <v>36.5</v>
      </c>
    </row>
    <row r="461" spans="2:4" x14ac:dyDescent="0.25">
      <c r="B461" s="82">
        <v>43417</v>
      </c>
      <c r="C461" s="69">
        <v>35.1</v>
      </c>
      <c r="D461" s="69">
        <v>36.9</v>
      </c>
    </row>
    <row r="462" spans="2:4" x14ac:dyDescent="0.25">
      <c r="B462" s="82">
        <v>43418</v>
      </c>
      <c r="C462" s="69">
        <v>35.1</v>
      </c>
      <c r="D462" s="69">
        <v>36.9</v>
      </c>
    </row>
    <row r="463" spans="2:4" x14ac:dyDescent="0.25">
      <c r="B463" s="82">
        <v>43419</v>
      </c>
      <c r="C463" s="69">
        <v>35.1</v>
      </c>
      <c r="D463" s="69">
        <v>36.9</v>
      </c>
    </row>
    <row r="464" spans="2:4" x14ac:dyDescent="0.25">
      <c r="B464" s="82">
        <v>43420</v>
      </c>
      <c r="C464" s="69">
        <v>35.1</v>
      </c>
      <c r="D464" s="69">
        <v>36.9</v>
      </c>
    </row>
    <row r="465" spans="2:4" x14ac:dyDescent="0.25">
      <c r="B465" s="82">
        <v>43424</v>
      </c>
      <c r="C465" s="69">
        <v>35.299999999999997</v>
      </c>
      <c r="D465" s="69">
        <v>37.1</v>
      </c>
    </row>
    <row r="466" spans="2:4" x14ac:dyDescent="0.25">
      <c r="B466" s="82">
        <v>43425</v>
      </c>
      <c r="C466" s="69">
        <v>35.299999999999997</v>
      </c>
      <c r="D466" s="69">
        <v>37.1</v>
      </c>
    </row>
    <row r="467" spans="2:4" x14ac:dyDescent="0.25">
      <c r="B467" s="82">
        <v>43426</v>
      </c>
      <c r="C467" s="69">
        <v>35.6</v>
      </c>
      <c r="D467" s="69">
        <v>37.4</v>
      </c>
    </row>
    <row r="468" spans="2:4" x14ac:dyDescent="0.25">
      <c r="B468" s="82">
        <v>43427</v>
      </c>
      <c r="C468" s="69">
        <v>36.700000000000003</v>
      </c>
      <c r="D468" s="69">
        <v>38.5</v>
      </c>
    </row>
    <row r="469" spans="2:4" x14ac:dyDescent="0.25">
      <c r="B469" s="82">
        <v>43430</v>
      </c>
      <c r="C469" s="69">
        <v>38.1</v>
      </c>
      <c r="D469" s="69">
        <v>39.9</v>
      </c>
    </row>
    <row r="470" spans="2:4" x14ac:dyDescent="0.25">
      <c r="B470" s="82">
        <v>43431</v>
      </c>
      <c r="C470" s="69">
        <v>37.700000000000003</v>
      </c>
      <c r="D470" s="69">
        <v>39.5</v>
      </c>
    </row>
    <row r="471" spans="2:4" x14ac:dyDescent="0.25">
      <c r="B471" s="82">
        <v>43432</v>
      </c>
      <c r="C471" s="69">
        <v>37.6</v>
      </c>
      <c r="D471" s="69">
        <v>39.4</v>
      </c>
    </row>
    <row r="472" spans="2:4" x14ac:dyDescent="0.25">
      <c r="B472" s="82">
        <v>43433</v>
      </c>
      <c r="C472" s="69">
        <v>36.799999999999997</v>
      </c>
      <c r="D472" s="69">
        <v>38.6</v>
      </c>
    </row>
    <row r="473" spans="2:4" x14ac:dyDescent="0.25">
      <c r="B473" s="82">
        <v>43437</v>
      </c>
      <c r="C473" s="69">
        <v>35.6</v>
      </c>
      <c r="D473" s="69">
        <v>37.4</v>
      </c>
    </row>
    <row r="474" spans="2:4" x14ac:dyDescent="0.25">
      <c r="B474" s="82">
        <v>43438</v>
      </c>
      <c r="C474" s="69">
        <v>36.5</v>
      </c>
      <c r="D474" s="69">
        <v>38.299999999999997</v>
      </c>
    </row>
    <row r="475" spans="2:4" x14ac:dyDescent="0.25">
      <c r="B475" s="82">
        <v>43439</v>
      </c>
      <c r="C475" s="69">
        <v>36.6</v>
      </c>
      <c r="D475" s="69">
        <v>38.4</v>
      </c>
    </row>
    <row r="476" spans="2:4" x14ac:dyDescent="0.25">
      <c r="B476" s="82">
        <v>43440</v>
      </c>
      <c r="C476" s="69">
        <v>36.799999999999997</v>
      </c>
      <c r="D476" s="69">
        <v>38.6</v>
      </c>
    </row>
    <row r="477" spans="2:4" x14ac:dyDescent="0.25">
      <c r="B477" s="82">
        <v>43441</v>
      </c>
      <c r="C477" s="69">
        <v>36.5</v>
      </c>
      <c r="D477" s="69">
        <v>38.299999999999997</v>
      </c>
    </row>
    <row r="478" spans="2:4" x14ac:dyDescent="0.25">
      <c r="B478" s="82">
        <v>43444</v>
      </c>
      <c r="C478" s="69">
        <v>36.799999999999997</v>
      </c>
      <c r="D478" s="69">
        <v>38.6</v>
      </c>
    </row>
    <row r="479" spans="2:4" x14ac:dyDescent="0.25">
      <c r="B479" s="82">
        <v>43445</v>
      </c>
      <c r="C479" s="69">
        <v>36.9</v>
      </c>
      <c r="D479" s="69">
        <v>38.700000000000003</v>
      </c>
    </row>
    <row r="480" spans="2:4" x14ac:dyDescent="0.25">
      <c r="B480" s="82">
        <v>43446</v>
      </c>
      <c r="C480" s="69">
        <v>36.700000000000003</v>
      </c>
      <c r="D480" s="69">
        <v>38.5</v>
      </c>
    </row>
    <row r="481" spans="2:4" x14ac:dyDescent="0.25">
      <c r="B481" s="82">
        <v>43447</v>
      </c>
      <c r="C481" s="69">
        <v>36.9</v>
      </c>
      <c r="D481" s="69">
        <v>38.700000000000003</v>
      </c>
    </row>
    <row r="482" spans="2:4" x14ac:dyDescent="0.25">
      <c r="B482" s="82">
        <v>43448</v>
      </c>
      <c r="C482" s="69">
        <v>37.200000000000003</v>
      </c>
      <c r="D482" s="69">
        <v>39</v>
      </c>
    </row>
    <row r="483" spans="2:4" x14ac:dyDescent="0.25">
      <c r="B483" s="82">
        <v>43451</v>
      </c>
      <c r="C483" s="69">
        <v>37.299999999999997</v>
      </c>
      <c r="D483" s="69">
        <v>39.1</v>
      </c>
    </row>
    <row r="484" spans="2:4" x14ac:dyDescent="0.25">
      <c r="B484" s="82">
        <v>43452</v>
      </c>
      <c r="C484" s="69">
        <v>37.299999999999997</v>
      </c>
      <c r="D484" s="69">
        <v>39.1</v>
      </c>
    </row>
    <row r="485" spans="2:4" x14ac:dyDescent="0.25">
      <c r="B485" s="82">
        <v>43453</v>
      </c>
      <c r="C485" s="69">
        <v>37.4</v>
      </c>
      <c r="D485" s="69">
        <v>39.200000000000003</v>
      </c>
    </row>
    <row r="486" spans="2:4" x14ac:dyDescent="0.25">
      <c r="B486" s="82">
        <v>43454</v>
      </c>
      <c r="C486" s="69">
        <v>37.200000000000003</v>
      </c>
      <c r="D486" s="69">
        <v>39</v>
      </c>
    </row>
    <row r="487" spans="2:4" x14ac:dyDescent="0.25">
      <c r="B487" s="82">
        <v>43455</v>
      </c>
      <c r="C487" s="69">
        <v>37.1</v>
      </c>
      <c r="D487" s="69">
        <v>38.9</v>
      </c>
    </row>
    <row r="488" spans="2:4" x14ac:dyDescent="0.25">
      <c r="B488" s="82">
        <v>43460</v>
      </c>
      <c r="C488" s="69">
        <v>37.700000000000003</v>
      </c>
      <c r="D488" s="69">
        <v>39.5</v>
      </c>
    </row>
    <row r="489" spans="2:4" x14ac:dyDescent="0.25">
      <c r="B489" s="82">
        <v>43461</v>
      </c>
      <c r="C489" s="69">
        <v>37.5</v>
      </c>
      <c r="D489" s="69">
        <v>39.299999999999997</v>
      </c>
    </row>
    <row r="490" spans="2:4" x14ac:dyDescent="0.25">
      <c r="B490" s="82">
        <v>43462</v>
      </c>
      <c r="C490" s="69">
        <v>36.799999999999997</v>
      </c>
      <c r="D490" s="69">
        <v>38.6</v>
      </c>
    </row>
    <row r="491" spans="2:4" x14ac:dyDescent="0.25">
      <c r="B491" s="82">
        <v>43467</v>
      </c>
      <c r="C491" s="69">
        <v>36.799999999999997</v>
      </c>
      <c r="D491" s="69">
        <v>38.6</v>
      </c>
    </row>
    <row r="492" spans="2:4" x14ac:dyDescent="0.25">
      <c r="B492" s="82">
        <v>43468</v>
      </c>
      <c r="C492" s="69">
        <v>36.6</v>
      </c>
      <c r="D492" s="69">
        <v>38.4</v>
      </c>
    </row>
    <row r="493" spans="2:4" x14ac:dyDescent="0.25">
      <c r="B493" s="82">
        <v>43469</v>
      </c>
      <c r="C493" s="69">
        <v>36.5</v>
      </c>
      <c r="D493" s="69">
        <v>38.299999999999997</v>
      </c>
    </row>
    <row r="494" spans="2:4" x14ac:dyDescent="0.25">
      <c r="B494" s="82">
        <v>43472</v>
      </c>
      <c r="C494" s="69">
        <v>36.5</v>
      </c>
      <c r="D494" s="69">
        <v>38.299999999999997</v>
      </c>
    </row>
    <row r="495" spans="2:4" x14ac:dyDescent="0.25">
      <c r="B495" s="82">
        <v>43473</v>
      </c>
      <c r="C495" s="69">
        <v>36.700000000000003</v>
      </c>
      <c r="D495" s="69">
        <v>38.5</v>
      </c>
    </row>
    <row r="496" spans="2:4" x14ac:dyDescent="0.25">
      <c r="B496" s="82">
        <v>43474</v>
      </c>
      <c r="C496" s="69">
        <v>36.5</v>
      </c>
      <c r="D496" s="69">
        <v>38.299999999999997</v>
      </c>
    </row>
    <row r="497" spans="2:4" x14ac:dyDescent="0.25">
      <c r="B497" s="82">
        <v>43475</v>
      </c>
      <c r="C497" s="69">
        <v>36.200000000000003</v>
      </c>
      <c r="D497" s="69">
        <v>38</v>
      </c>
    </row>
    <row r="498" spans="2:4" x14ac:dyDescent="0.25">
      <c r="B498" s="82">
        <v>43476</v>
      </c>
      <c r="C498" s="69">
        <v>36</v>
      </c>
      <c r="D498" s="69">
        <v>37.799999999999997</v>
      </c>
    </row>
    <row r="499" spans="2:4" x14ac:dyDescent="0.25">
      <c r="B499" s="82">
        <v>43479</v>
      </c>
      <c r="C499" s="69">
        <v>36.1</v>
      </c>
      <c r="D499" s="69">
        <v>37.9</v>
      </c>
    </row>
    <row r="500" spans="2:4" x14ac:dyDescent="0.25">
      <c r="B500" s="82">
        <v>43480</v>
      </c>
      <c r="C500" s="69">
        <v>36.200000000000003</v>
      </c>
      <c r="D500" s="69">
        <v>38</v>
      </c>
    </row>
    <row r="501" spans="2:4" x14ac:dyDescent="0.25">
      <c r="B501" s="82">
        <v>43481</v>
      </c>
      <c r="C501" s="69">
        <v>36.6</v>
      </c>
      <c r="D501" s="69">
        <v>38.4</v>
      </c>
    </row>
    <row r="502" spans="2:4" x14ac:dyDescent="0.25">
      <c r="B502" s="82">
        <v>43482</v>
      </c>
      <c r="C502" s="69">
        <v>36.799999999999997</v>
      </c>
      <c r="D502" s="69">
        <v>38.6</v>
      </c>
    </row>
    <row r="503" spans="2:4" x14ac:dyDescent="0.25">
      <c r="B503" s="82">
        <v>43483</v>
      </c>
      <c r="C503" s="69">
        <v>36.700000000000003</v>
      </c>
      <c r="D503" s="69">
        <v>38.5</v>
      </c>
    </row>
    <row r="504" spans="2:4" x14ac:dyDescent="0.25">
      <c r="B504" s="82">
        <v>43486</v>
      </c>
      <c r="C504" s="69">
        <v>36.799999999999997</v>
      </c>
      <c r="D504" s="69">
        <v>38.6</v>
      </c>
    </row>
    <row r="505" spans="2:4" x14ac:dyDescent="0.25">
      <c r="B505" s="82">
        <v>43487</v>
      </c>
      <c r="C505" s="69">
        <v>36.6</v>
      </c>
      <c r="D505" s="69">
        <v>38.4</v>
      </c>
    </row>
    <row r="506" spans="2:4" x14ac:dyDescent="0.25">
      <c r="B506" s="82">
        <v>43488</v>
      </c>
      <c r="C506" s="69">
        <v>36.6</v>
      </c>
      <c r="D506" s="69">
        <v>38.4</v>
      </c>
    </row>
    <row r="507" spans="2:4" x14ac:dyDescent="0.25">
      <c r="B507" s="82">
        <v>43489</v>
      </c>
      <c r="C507" s="69">
        <v>36.5</v>
      </c>
      <c r="D507" s="69">
        <v>38.299999999999997</v>
      </c>
    </row>
    <row r="508" spans="2:4" x14ac:dyDescent="0.25">
      <c r="B508" s="82">
        <v>43490</v>
      </c>
      <c r="C508" s="69">
        <v>36.200000000000003</v>
      </c>
      <c r="D508" s="69">
        <v>38</v>
      </c>
    </row>
    <row r="509" spans="2:4" x14ac:dyDescent="0.25">
      <c r="B509" s="82">
        <v>43493</v>
      </c>
      <c r="C509" s="69">
        <v>36.200000000000003</v>
      </c>
      <c r="D509" s="69">
        <v>38</v>
      </c>
    </row>
    <row r="510" spans="2:4" x14ac:dyDescent="0.25">
      <c r="B510" s="82">
        <v>43494</v>
      </c>
      <c r="C510" s="69">
        <v>36.799999999999997</v>
      </c>
      <c r="D510" s="69">
        <v>38.6</v>
      </c>
    </row>
    <row r="511" spans="2:4" x14ac:dyDescent="0.25">
      <c r="B511" s="82">
        <v>43495</v>
      </c>
      <c r="C511" s="69">
        <v>36.6</v>
      </c>
      <c r="D511" s="69">
        <v>38.4</v>
      </c>
    </row>
    <row r="512" spans="2:4" x14ac:dyDescent="0.25">
      <c r="B512" s="82">
        <v>43496</v>
      </c>
      <c r="C512" s="69">
        <v>36.4</v>
      </c>
      <c r="D512" s="69">
        <v>38.200000000000003</v>
      </c>
    </row>
    <row r="513" spans="2:4" x14ac:dyDescent="0.25">
      <c r="B513" s="82">
        <v>43497</v>
      </c>
      <c r="C513" s="69">
        <v>36.299999999999997</v>
      </c>
      <c r="D513" s="69">
        <v>38.1</v>
      </c>
    </row>
    <row r="514" spans="2:4" x14ac:dyDescent="0.25">
      <c r="B514" s="82">
        <v>43500</v>
      </c>
      <c r="C514" s="69">
        <v>36.299999999999997</v>
      </c>
      <c r="D514" s="69">
        <v>38.1</v>
      </c>
    </row>
    <row r="515" spans="2:4" x14ac:dyDescent="0.25">
      <c r="B515" s="82">
        <v>43501</v>
      </c>
      <c r="C515" s="69">
        <v>36.299999999999997</v>
      </c>
      <c r="D515" s="69">
        <v>38.1</v>
      </c>
    </row>
    <row r="516" spans="2:4" x14ac:dyDescent="0.25">
      <c r="B516" s="82">
        <v>43502</v>
      </c>
      <c r="C516" s="69">
        <v>36.6</v>
      </c>
      <c r="D516" s="69">
        <v>38.4</v>
      </c>
    </row>
    <row r="517" spans="2:4" x14ac:dyDescent="0.25">
      <c r="B517" s="82">
        <v>43503</v>
      </c>
      <c r="C517" s="69">
        <v>36.9</v>
      </c>
      <c r="D517" s="69">
        <v>38.700000000000003</v>
      </c>
    </row>
    <row r="518" spans="2:4" x14ac:dyDescent="0.25">
      <c r="B518" s="82">
        <v>43504</v>
      </c>
      <c r="C518" s="69">
        <v>36.9</v>
      </c>
      <c r="D518" s="69">
        <v>38.700000000000003</v>
      </c>
    </row>
    <row r="519" spans="2:4" x14ac:dyDescent="0.25">
      <c r="B519" s="82">
        <v>43507</v>
      </c>
      <c r="C519" s="69">
        <v>37</v>
      </c>
      <c r="D519" s="69">
        <v>38.799999999999997</v>
      </c>
    </row>
    <row r="520" spans="2:4" x14ac:dyDescent="0.25">
      <c r="B520" s="82">
        <v>43508</v>
      </c>
      <c r="C520" s="69">
        <v>37.1</v>
      </c>
      <c r="D520" s="69">
        <v>38.9</v>
      </c>
    </row>
    <row r="521" spans="2:4" x14ac:dyDescent="0.25">
      <c r="B521" s="82">
        <v>43509</v>
      </c>
      <c r="C521" s="69">
        <v>37.299999999999997</v>
      </c>
      <c r="D521" s="69">
        <v>39.1</v>
      </c>
    </row>
    <row r="522" spans="2:4" x14ac:dyDescent="0.25">
      <c r="B522" s="82">
        <v>43510</v>
      </c>
      <c r="C522" s="69">
        <v>37.299999999999997</v>
      </c>
      <c r="D522" s="69">
        <v>39.1</v>
      </c>
    </row>
    <row r="523" spans="2:4" x14ac:dyDescent="0.25">
      <c r="B523" s="82">
        <v>43511</v>
      </c>
      <c r="C523" s="69">
        <v>37.700000000000003</v>
      </c>
      <c r="D523" s="69">
        <v>39.5</v>
      </c>
    </row>
    <row r="524" spans="2:4" x14ac:dyDescent="0.25">
      <c r="B524" s="82">
        <v>43514</v>
      </c>
      <c r="C524" s="69">
        <v>37.9</v>
      </c>
      <c r="D524" s="69">
        <v>39.700000000000003</v>
      </c>
    </row>
    <row r="525" spans="2:4" x14ac:dyDescent="0.25">
      <c r="B525" s="82">
        <v>43515</v>
      </c>
      <c r="C525" s="69">
        <v>38.4</v>
      </c>
      <c r="D525" s="69">
        <v>40.200000000000003</v>
      </c>
    </row>
    <row r="526" spans="2:4" x14ac:dyDescent="0.25">
      <c r="B526" s="82">
        <v>43516</v>
      </c>
      <c r="C526" s="69">
        <v>38.799999999999997</v>
      </c>
      <c r="D526" s="69">
        <v>40.6</v>
      </c>
    </row>
    <row r="527" spans="2:4" x14ac:dyDescent="0.25">
      <c r="B527" s="82">
        <v>43517</v>
      </c>
      <c r="C527" s="69">
        <v>38.6</v>
      </c>
      <c r="D527" s="69">
        <v>40.4</v>
      </c>
    </row>
    <row r="528" spans="2:4" x14ac:dyDescent="0.25">
      <c r="B528" s="82">
        <v>43518</v>
      </c>
      <c r="C528" s="69">
        <v>38.299999999999997</v>
      </c>
      <c r="D528" s="69">
        <v>40.1</v>
      </c>
    </row>
    <row r="529" spans="2:4" x14ac:dyDescent="0.25">
      <c r="B529" s="82">
        <v>43521</v>
      </c>
      <c r="C529" s="69">
        <v>38.1</v>
      </c>
      <c r="D529" s="69">
        <v>39.9</v>
      </c>
    </row>
    <row r="530" spans="2:4" x14ac:dyDescent="0.25">
      <c r="B530" s="82">
        <v>43522</v>
      </c>
      <c r="C530" s="69">
        <v>38</v>
      </c>
      <c r="D530" s="69">
        <v>39.799999999999997</v>
      </c>
    </row>
    <row r="531" spans="2:4" x14ac:dyDescent="0.25">
      <c r="B531" s="82">
        <v>43523</v>
      </c>
      <c r="C531" s="69">
        <v>37.9</v>
      </c>
      <c r="D531" s="69">
        <v>39.700000000000003</v>
      </c>
    </row>
    <row r="532" spans="2:4" x14ac:dyDescent="0.25">
      <c r="B532" s="82">
        <v>43524</v>
      </c>
      <c r="C532" s="69">
        <v>38.299999999999997</v>
      </c>
      <c r="D532" s="69">
        <v>40.1</v>
      </c>
    </row>
    <row r="533" spans="2:4" x14ac:dyDescent="0.25">
      <c r="B533" s="82">
        <v>43525</v>
      </c>
      <c r="C533" s="69">
        <v>38.9</v>
      </c>
      <c r="D533" s="69">
        <v>40.700000000000003</v>
      </c>
    </row>
    <row r="534" spans="2:4" x14ac:dyDescent="0.25">
      <c r="B534" s="82">
        <v>43530</v>
      </c>
      <c r="C534" s="69">
        <v>39.799999999999997</v>
      </c>
      <c r="D534" s="69">
        <v>41.6</v>
      </c>
    </row>
    <row r="535" spans="2:4" x14ac:dyDescent="0.25">
      <c r="B535" s="82">
        <v>43531</v>
      </c>
      <c r="C535" s="69">
        <v>41.5</v>
      </c>
      <c r="D535" s="69">
        <v>43.5</v>
      </c>
    </row>
    <row r="536" spans="2:4" x14ac:dyDescent="0.25">
      <c r="B536" s="82">
        <v>43532</v>
      </c>
      <c r="C536" s="69">
        <v>40.200000000000003</v>
      </c>
      <c r="D536" s="69">
        <v>42.2</v>
      </c>
    </row>
    <row r="537" spans="2:4" x14ac:dyDescent="0.25">
      <c r="B537" s="82">
        <v>43535</v>
      </c>
      <c r="C537" s="69">
        <v>40.299999999999997</v>
      </c>
      <c r="D537" s="69">
        <v>42.3</v>
      </c>
    </row>
    <row r="538" spans="2:4" x14ac:dyDescent="0.25">
      <c r="B538" s="82">
        <v>43536</v>
      </c>
      <c r="C538" s="69">
        <v>40.5</v>
      </c>
      <c r="D538" s="69">
        <v>42.5</v>
      </c>
    </row>
    <row r="539" spans="2:4" x14ac:dyDescent="0.25">
      <c r="B539" s="82">
        <v>43537</v>
      </c>
      <c r="C539" s="69">
        <v>40.200000000000003</v>
      </c>
      <c r="D539" s="69">
        <v>42.2</v>
      </c>
    </row>
    <row r="540" spans="2:4" x14ac:dyDescent="0.25">
      <c r="B540" s="82">
        <v>43538</v>
      </c>
      <c r="C540" s="69">
        <v>39.799999999999997</v>
      </c>
      <c r="D540" s="69">
        <v>41.8</v>
      </c>
    </row>
    <row r="541" spans="2:4" x14ac:dyDescent="0.25">
      <c r="B541" s="82">
        <v>43539</v>
      </c>
      <c r="C541" s="69">
        <v>39</v>
      </c>
      <c r="D541" s="69">
        <v>41</v>
      </c>
    </row>
    <row r="542" spans="2:4" x14ac:dyDescent="0.25">
      <c r="B542" s="82">
        <v>43542</v>
      </c>
      <c r="C542" s="69">
        <v>39</v>
      </c>
      <c r="D542" s="69">
        <v>41</v>
      </c>
    </row>
    <row r="543" spans="2:4" x14ac:dyDescent="0.25">
      <c r="B543" s="82">
        <v>43543</v>
      </c>
      <c r="C543" s="69">
        <v>39.5</v>
      </c>
      <c r="D543" s="69">
        <v>41.5</v>
      </c>
    </row>
    <row r="544" spans="2:4" x14ac:dyDescent="0.25">
      <c r="B544" s="82">
        <v>43544</v>
      </c>
      <c r="C544" s="69">
        <v>39.799999999999997</v>
      </c>
      <c r="D544" s="69">
        <v>41.8</v>
      </c>
    </row>
    <row r="545" spans="2:4" x14ac:dyDescent="0.25">
      <c r="B545" s="82">
        <v>43545</v>
      </c>
      <c r="C545" s="69">
        <v>40</v>
      </c>
      <c r="D545" s="69">
        <v>42</v>
      </c>
    </row>
    <row r="546" spans="2:4" x14ac:dyDescent="0.25">
      <c r="B546" s="82">
        <v>43546</v>
      </c>
      <c r="C546" s="69">
        <v>40.799999999999997</v>
      </c>
      <c r="D546" s="69">
        <v>42.8</v>
      </c>
    </row>
    <row r="547" spans="2:4" x14ac:dyDescent="0.25">
      <c r="B547" s="82">
        <v>43549</v>
      </c>
      <c r="C547" s="69">
        <v>41</v>
      </c>
      <c r="D547" s="69">
        <v>43</v>
      </c>
    </row>
    <row r="548" spans="2:4" x14ac:dyDescent="0.25">
      <c r="B548" s="82">
        <v>43550</v>
      </c>
      <c r="C548" s="69">
        <v>41.6</v>
      </c>
      <c r="D548" s="69">
        <v>43.6</v>
      </c>
    </row>
    <row r="549" spans="2:4" x14ac:dyDescent="0.25">
      <c r="B549" s="82">
        <v>43551</v>
      </c>
      <c r="C549" s="69">
        <v>42.9</v>
      </c>
      <c r="D549" s="69">
        <v>44.9</v>
      </c>
    </row>
    <row r="550" spans="2:4" x14ac:dyDescent="0.25">
      <c r="B550" s="82">
        <v>43552</v>
      </c>
      <c r="C550" s="69">
        <v>42.6</v>
      </c>
      <c r="D550" s="69">
        <v>44.6</v>
      </c>
    </row>
    <row r="551" spans="2:4" x14ac:dyDescent="0.25">
      <c r="B551" s="82">
        <v>43553</v>
      </c>
      <c r="C551" s="69">
        <v>42.3</v>
      </c>
      <c r="D551" s="69">
        <v>44.3</v>
      </c>
    </row>
    <row r="552" spans="2:4" x14ac:dyDescent="0.25">
      <c r="B552" s="82">
        <v>43556</v>
      </c>
      <c r="C552" s="69">
        <v>41.7</v>
      </c>
      <c r="D552" s="69">
        <v>43.7</v>
      </c>
    </row>
    <row r="553" spans="2:4" x14ac:dyDescent="0.25">
      <c r="B553" s="82">
        <v>43558</v>
      </c>
      <c r="C553" s="69">
        <v>41.9</v>
      </c>
      <c r="D553" s="69">
        <v>43.9</v>
      </c>
    </row>
    <row r="554" spans="2:4" x14ac:dyDescent="0.25">
      <c r="B554" s="82">
        <v>43559</v>
      </c>
      <c r="C554" s="69">
        <v>42.4</v>
      </c>
      <c r="D554" s="69">
        <v>44.4</v>
      </c>
    </row>
    <row r="555" spans="2:4" x14ac:dyDescent="0.25">
      <c r="B555" s="82">
        <v>43560</v>
      </c>
      <c r="C555" s="69">
        <v>42.9</v>
      </c>
      <c r="D555" s="69">
        <v>44.9</v>
      </c>
    </row>
    <row r="556" spans="2:4" x14ac:dyDescent="0.25">
      <c r="B556" s="82">
        <v>43563</v>
      </c>
      <c r="C556" s="69">
        <v>42.7</v>
      </c>
      <c r="D556" s="69">
        <v>44.7</v>
      </c>
    </row>
    <row r="557" spans="2:4" x14ac:dyDescent="0.25">
      <c r="B557" s="82">
        <v>43564</v>
      </c>
      <c r="C557" s="69">
        <v>42.4</v>
      </c>
      <c r="D557" s="69">
        <v>44.4</v>
      </c>
    </row>
    <row r="558" spans="2:4" x14ac:dyDescent="0.25">
      <c r="B558" s="82">
        <v>43565</v>
      </c>
      <c r="C558" s="69">
        <v>42</v>
      </c>
      <c r="D558" s="69">
        <v>44</v>
      </c>
    </row>
    <row r="559" spans="2:4" x14ac:dyDescent="0.25">
      <c r="B559" s="82">
        <v>43566</v>
      </c>
      <c r="C559" s="69">
        <v>41.8</v>
      </c>
      <c r="D559" s="69">
        <v>43.8</v>
      </c>
    </row>
    <row r="560" spans="2:4" x14ac:dyDescent="0.25">
      <c r="B560" s="82">
        <v>43567</v>
      </c>
      <c r="C560" s="69">
        <v>41.2</v>
      </c>
      <c r="D560" s="69">
        <v>43.2</v>
      </c>
    </row>
    <row r="561" spans="2:4" x14ac:dyDescent="0.25">
      <c r="B561" s="82">
        <v>43570</v>
      </c>
      <c r="C561" s="69">
        <v>40.6</v>
      </c>
      <c r="D561" s="69">
        <v>42.6</v>
      </c>
    </row>
    <row r="562" spans="2:4" x14ac:dyDescent="0.25">
      <c r="B562" s="82">
        <v>43571</v>
      </c>
      <c r="C562" s="69">
        <v>41.4</v>
      </c>
      <c r="D562" s="69">
        <v>43.4</v>
      </c>
    </row>
    <row r="563" spans="2:4" x14ac:dyDescent="0.25">
      <c r="B563" s="82">
        <v>43572</v>
      </c>
      <c r="C563" s="69">
        <v>40.9</v>
      </c>
      <c r="D563" s="69">
        <v>42.9</v>
      </c>
    </row>
    <row r="564" spans="2:4" x14ac:dyDescent="0.25">
      <c r="B564" s="82">
        <v>43577</v>
      </c>
      <c r="C564" s="69">
        <v>41.5</v>
      </c>
      <c r="D564" s="69">
        <v>43.5</v>
      </c>
    </row>
    <row r="565" spans="2:4" x14ac:dyDescent="0.25">
      <c r="B565" s="82">
        <v>43578</v>
      </c>
      <c r="C565" s="69">
        <v>41.4</v>
      </c>
      <c r="D565" s="69">
        <v>43.4</v>
      </c>
    </row>
    <row r="566" spans="2:4" x14ac:dyDescent="0.25">
      <c r="B566" s="82">
        <v>43579</v>
      </c>
      <c r="C566" s="69">
        <v>42.9</v>
      </c>
      <c r="D566" s="69">
        <v>44.9</v>
      </c>
    </row>
    <row r="567" spans="2:4" x14ac:dyDescent="0.25">
      <c r="B567" s="82">
        <v>43580</v>
      </c>
      <c r="C567" s="69">
        <v>43.9</v>
      </c>
      <c r="D567" s="69">
        <v>45.9</v>
      </c>
    </row>
    <row r="568" spans="2:4" x14ac:dyDescent="0.25">
      <c r="B568" s="82">
        <v>43581</v>
      </c>
      <c r="C568" s="69">
        <v>45</v>
      </c>
      <c r="D568" s="69">
        <v>47</v>
      </c>
    </row>
    <row r="569" spans="2:4" x14ac:dyDescent="0.25">
      <c r="B569" s="82">
        <v>43584</v>
      </c>
      <c r="C569" s="69">
        <v>43.3</v>
      </c>
      <c r="D569" s="69">
        <v>45.3</v>
      </c>
    </row>
    <row r="570" spans="2:4" x14ac:dyDescent="0.25">
      <c r="B570" s="82">
        <v>43585</v>
      </c>
      <c r="C570" s="69">
        <v>43.2</v>
      </c>
      <c r="D570" s="69">
        <v>45.2</v>
      </c>
    </row>
    <row r="571" spans="2:4" x14ac:dyDescent="0.25">
      <c r="B571" s="82">
        <v>43587</v>
      </c>
      <c r="C571" s="69">
        <v>43.8</v>
      </c>
      <c r="D571" s="69">
        <v>45.8</v>
      </c>
    </row>
    <row r="572" spans="2:4" x14ac:dyDescent="0.25">
      <c r="B572" s="82">
        <v>43588</v>
      </c>
      <c r="C572" s="69">
        <v>43.4</v>
      </c>
      <c r="D572" s="69">
        <v>45.4</v>
      </c>
    </row>
    <row r="573" spans="2:4" x14ac:dyDescent="0.25">
      <c r="B573" s="82">
        <v>43591</v>
      </c>
      <c r="C573" s="69">
        <v>43.7</v>
      </c>
      <c r="D573" s="69">
        <v>45.7</v>
      </c>
    </row>
    <row r="574" spans="2:4" x14ac:dyDescent="0.25">
      <c r="B574" s="82">
        <v>43592</v>
      </c>
      <c r="C574" s="69">
        <v>44.3</v>
      </c>
      <c r="D574" s="69">
        <v>46.3</v>
      </c>
    </row>
    <row r="575" spans="2:4" x14ac:dyDescent="0.25">
      <c r="B575" s="82">
        <v>43593</v>
      </c>
      <c r="C575" s="69">
        <v>44.1</v>
      </c>
      <c r="D575" s="69">
        <v>46.1</v>
      </c>
    </row>
    <row r="576" spans="2:4" x14ac:dyDescent="0.25">
      <c r="B576" s="82">
        <v>43594</v>
      </c>
      <c r="C576" s="69">
        <v>44.3</v>
      </c>
      <c r="D576" s="69">
        <v>46.3</v>
      </c>
    </row>
    <row r="577" spans="2:4" x14ac:dyDescent="0.25">
      <c r="B577" s="82">
        <v>43595</v>
      </c>
      <c r="C577" s="69">
        <v>43.8</v>
      </c>
      <c r="D577" s="69">
        <v>45.8</v>
      </c>
    </row>
    <row r="578" spans="2:4" x14ac:dyDescent="0.25">
      <c r="B578" s="82">
        <v>43598</v>
      </c>
      <c r="C578" s="69">
        <v>44.1</v>
      </c>
      <c r="D578" s="69">
        <v>46.1</v>
      </c>
    </row>
    <row r="579" spans="2:4" x14ac:dyDescent="0.25">
      <c r="B579" s="82">
        <v>43599</v>
      </c>
      <c r="C579" s="69">
        <v>44</v>
      </c>
      <c r="D579" s="69">
        <v>46</v>
      </c>
    </row>
    <row r="580" spans="2:4" x14ac:dyDescent="0.25">
      <c r="B580" s="82">
        <v>43600</v>
      </c>
      <c r="C580" s="69">
        <v>44</v>
      </c>
      <c r="D580" s="69">
        <v>46</v>
      </c>
    </row>
    <row r="581" spans="2:4" x14ac:dyDescent="0.25">
      <c r="B581" s="82">
        <v>43601</v>
      </c>
      <c r="C581" s="69">
        <v>43.8</v>
      </c>
      <c r="D581" s="69">
        <v>45.8</v>
      </c>
    </row>
    <row r="582" spans="2:4" x14ac:dyDescent="0.25">
      <c r="B582" s="82">
        <v>43602</v>
      </c>
      <c r="C582" s="69">
        <v>44</v>
      </c>
      <c r="D582" s="69">
        <v>46</v>
      </c>
    </row>
    <row r="583" spans="2:4" x14ac:dyDescent="0.25">
      <c r="B583" s="82">
        <v>43605</v>
      </c>
      <c r="C583" s="69">
        <v>44.2</v>
      </c>
      <c r="D583" s="69">
        <v>46.2</v>
      </c>
    </row>
    <row r="584" spans="2:4" x14ac:dyDescent="0.25">
      <c r="B584" s="82">
        <v>43606</v>
      </c>
      <c r="C584" s="69">
        <v>43.8</v>
      </c>
      <c r="D584" s="69">
        <v>45.8</v>
      </c>
    </row>
    <row r="585" spans="2:4" x14ac:dyDescent="0.25">
      <c r="B585" s="82">
        <v>43607</v>
      </c>
      <c r="C585" s="69">
        <v>43.9</v>
      </c>
      <c r="D585" s="69">
        <v>45.9</v>
      </c>
    </row>
    <row r="586" spans="2:4" x14ac:dyDescent="0.25">
      <c r="B586" s="82">
        <v>43608</v>
      </c>
      <c r="C586" s="69">
        <v>44.1</v>
      </c>
      <c r="D586" s="69">
        <v>46.1</v>
      </c>
    </row>
    <row r="587" spans="2:4" x14ac:dyDescent="0.25">
      <c r="B587" s="82">
        <v>43609</v>
      </c>
      <c r="C587" s="69">
        <v>43.8</v>
      </c>
      <c r="D587" s="69">
        <v>45.8</v>
      </c>
    </row>
    <row r="588" spans="2:4" x14ac:dyDescent="0.25">
      <c r="B588" s="82">
        <v>43612</v>
      </c>
      <c r="C588" s="69">
        <v>43.9</v>
      </c>
      <c r="D588" s="69">
        <v>45.9</v>
      </c>
    </row>
    <row r="589" spans="2:4" x14ac:dyDescent="0.25">
      <c r="B589" s="82">
        <v>43613</v>
      </c>
      <c r="C589" s="69">
        <v>43.7</v>
      </c>
      <c r="D589" s="69">
        <v>45.7</v>
      </c>
    </row>
    <row r="590" spans="2:4" x14ac:dyDescent="0.25">
      <c r="B590" s="82">
        <v>43614</v>
      </c>
      <c r="C590" s="69">
        <v>43.4</v>
      </c>
      <c r="D590" s="69">
        <v>45.4</v>
      </c>
    </row>
    <row r="591" spans="2:4" x14ac:dyDescent="0.25">
      <c r="B591" s="82">
        <v>43615</v>
      </c>
      <c r="C591" s="69">
        <v>43.5</v>
      </c>
      <c r="D591" s="69">
        <v>45.5</v>
      </c>
    </row>
    <row r="592" spans="2:4" x14ac:dyDescent="0.25">
      <c r="B592" s="82">
        <v>43616</v>
      </c>
      <c r="C592" s="69">
        <v>43.8</v>
      </c>
      <c r="D592" s="69">
        <v>45.8</v>
      </c>
    </row>
    <row r="593" spans="2:4" x14ac:dyDescent="0.25">
      <c r="B593" s="82">
        <v>43619</v>
      </c>
      <c r="C593" s="69">
        <v>43.9</v>
      </c>
      <c r="D593" s="69">
        <v>45.9</v>
      </c>
    </row>
    <row r="594" spans="2:4" x14ac:dyDescent="0.25">
      <c r="B594" s="82">
        <v>43620</v>
      </c>
      <c r="C594" s="69">
        <v>43.7</v>
      </c>
      <c r="D594" s="69">
        <v>45.7</v>
      </c>
    </row>
    <row r="595" spans="2:4" x14ac:dyDescent="0.25">
      <c r="B595" s="82">
        <v>43621</v>
      </c>
      <c r="C595" s="69">
        <v>43.9</v>
      </c>
      <c r="D595" s="69">
        <v>45.9</v>
      </c>
    </row>
    <row r="596" spans="2:4" x14ac:dyDescent="0.25">
      <c r="B596" s="82">
        <v>43622</v>
      </c>
      <c r="C596" s="69">
        <v>43.9</v>
      </c>
      <c r="D596" s="69">
        <v>45.9</v>
      </c>
    </row>
    <row r="597" spans="2:4" x14ac:dyDescent="0.25">
      <c r="B597" s="82">
        <v>43623</v>
      </c>
      <c r="C597" s="69">
        <v>43.9</v>
      </c>
      <c r="D597" s="69">
        <v>45.9</v>
      </c>
    </row>
    <row r="598" spans="2:4" x14ac:dyDescent="0.25">
      <c r="B598" s="82">
        <v>43626</v>
      </c>
      <c r="C598" s="69">
        <v>43.9</v>
      </c>
      <c r="D598" s="69">
        <v>45.9</v>
      </c>
    </row>
    <row r="599" spans="2:4" x14ac:dyDescent="0.25">
      <c r="B599" s="82">
        <v>43627</v>
      </c>
      <c r="C599" s="69">
        <v>43.7</v>
      </c>
      <c r="D599" s="69">
        <v>45.7</v>
      </c>
    </row>
    <row r="600" spans="2:4" x14ac:dyDescent="0.25">
      <c r="B600" s="82">
        <v>43628</v>
      </c>
      <c r="C600" s="69">
        <v>42.7</v>
      </c>
      <c r="D600" s="69">
        <v>44.7</v>
      </c>
    </row>
    <row r="601" spans="2:4" x14ac:dyDescent="0.25">
      <c r="B601" s="82">
        <v>43629</v>
      </c>
      <c r="C601" s="69">
        <v>42.4</v>
      </c>
      <c r="D601" s="69">
        <v>44.4</v>
      </c>
    </row>
    <row r="602" spans="2:4" x14ac:dyDescent="0.25">
      <c r="B602" s="82">
        <v>43630</v>
      </c>
      <c r="C602" s="69">
        <v>43</v>
      </c>
      <c r="D602" s="69">
        <v>45</v>
      </c>
    </row>
    <row r="603" spans="2:4" x14ac:dyDescent="0.25">
      <c r="B603" s="82">
        <v>43634</v>
      </c>
      <c r="C603" s="69">
        <v>42.5</v>
      </c>
      <c r="D603" s="69">
        <v>44.5</v>
      </c>
    </row>
    <row r="604" spans="2:4" x14ac:dyDescent="0.25">
      <c r="B604" s="82">
        <v>43635</v>
      </c>
      <c r="C604" s="69">
        <v>42.3</v>
      </c>
      <c r="D604" s="69">
        <v>44.3</v>
      </c>
    </row>
    <row r="605" spans="2:4" x14ac:dyDescent="0.25">
      <c r="B605" s="82">
        <v>43637</v>
      </c>
      <c r="C605" s="69">
        <v>41.8</v>
      </c>
      <c r="D605" s="69">
        <v>43.8</v>
      </c>
    </row>
    <row r="606" spans="2:4" x14ac:dyDescent="0.25">
      <c r="B606" s="82">
        <v>43640</v>
      </c>
      <c r="C606" s="69">
        <v>41.5</v>
      </c>
      <c r="D606" s="69">
        <v>43.5</v>
      </c>
    </row>
    <row r="607" spans="2:4" x14ac:dyDescent="0.25">
      <c r="B607" s="82">
        <v>43641</v>
      </c>
      <c r="C607" s="69">
        <v>41.4</v>
      </c>
      <c r="D607" s="69">
        <v>43.4</v>
      </c>
    </row>
    <row r="608" spans="2:4" x14ac:dyDescent="0.25">
      <c r="B608" s="82">
        <v>43642</v>
      </c>
      <c r="C608" s="69">
        <v>41.7</v>
      </c>
      <c r="D608" s="69">
        <v>43.7</v>
      </c>
    </row>
    <row r="609" spans="2:4" x14ac:dyDescent="0.25">
      <c r="B609" s="82">
        <v>43643</v>
      </c>
      <c r="C609" s="69">
        <v>41.7</v>
      </c>
      <c r="D609" s="69">
        <v>43.7</v>
      </c>
    </row>
    <row r="610" spans="2:4" x14ac:dyDescent="0.25">
      <c r="B610" s="82">
        <v>43644</v>
      </c>
      <c r="C610" s="69">
        <v>41.5</v>
      </c>
      <c r="D610" s="69">
        <v>43.5</v>
      </c>
    </row>
    <row r="611" spans="2:4" x14ac:dyDescent="0.25">
      <c r="B611" s="82">
        <v>43647</v>
      </c>
      <c r="C611" s="69">
        <v>41.4</v>
      </c>
      <c r="D611" s="69">
        <v>43.4</v>
      </c>
    </row>
    <row r="612" spans="2:4" x14ac:dyDescent="0.25">
      <c r="B612" s="82">
        <v>43648</v>
      </c>
      <c r="C612" s="69">
        <v>41.2</v>
      </c>
      <c r="D612" s="69">
        <v>43.2</v>
      </c>
    </row>
    <row r="613" spans="2:4" x14ac:dyDescent="0.25">
      <c r="B613" s="82">
        <v>43649</v>
      </c>
      <c r="C613" s="69">
        <v>41</v>
      </c>
      <c r="D613" s="69">
        <v>43</v>
      </c>
    </row>
    <row r="614" spans="2:4" x14ac:dyDescent="0.25">
      <c r="B614" s="82">
        <v>43650</v>
      </c>
      <c r="C614" s="69">
        <v>40.799999999999997</v>
      </c>
      <c r="D614" s="69">
        <v>42.8</v>
      </c>
    </row>
    <row r="615" spans="2:4" x14ac:dyDescent="0.25">
      <c r="B615" s="82">
        <v>43651</v>
      </c>
      <c r="C615" s="69">
        <v>40.799999999999997</v>
      </c>
      <c r="D615" s="69">
        <v>42.8</v>
      </c>
    </row>
    <row r="616" spans="2:4" x14ac:dyDescent="0.25">
      <c r="B616" s="82">
        <v>43656</v>
      </c>
      <c r="C616" s="69">
        <v>40.799999999999997</v>
      </c>
      <c r="D616" s="69">
        <v>42.8</v>
      </c>
    </row>
    <row r="617" spans="2:4" x14ac:dyDescent="0.25">
      <c r="B617" s="82">
        <v>43657</v>
      </c>
      <c r="C617" s="69">
        <v>40.700000000000003</v>
      </c>
      <c r="D617" s="69">
        <v>42.7</v>
      </c>
    </row>
    <row r="618" spans="2:4" x14ac:dyDescent="0.25">
      <c r="B618" s="82">
        <v>43658</v>
      </c>
      <c r="C618" s="69">
        <v>40.6</v>
      </c>
      <c r="D618" s="69">
        <v>42.6</v>
      </c>
    </row>
    <row r="619" spans="2:4" x14ac:dyDescent="0.25">
      <c r="B619" s="82">
        <v>43661</v>
      </c>
      <c r="C619" s="69">
        <v>41.4</v>
      </c>
      <c r="D619" s="69">
        <v>43.4</v>
      </c>
    </row>
    <row r="620" spans="2:4" x14ac:dyDescent="0.25">
      <c r="B620" s="82">
        <v>43662</v>
      </c>
      <c r="C620" s="69">
        <v>41.6</v>
      </c>
      <c r="D620" s="69">
        <v>43.6</v>
      </c>
    </row>
    <row r="621" spans="2:4" x14ac:dyDescent="0.25">
      <c r="B621" s="82">
        <v>43663</v>
      </c>
      <c r="C621" s="69">
        <v>41.5</v>
      </c>
      <c r="D621" s="69">
        <v>43.5</v>
      </c>
    </row>
    <row r="622" spans="2:4" x14ac:dyDescent="0.25">
      <c r="B622" s="82">
        <v>43664</v>
      </c>
      <c r="C622" s="69">
        <v>41.5</v>
      </c>
      <c r="D622" s="69">
        <v>43.5</v>
      </c>
    </row>
    <row r="623" spans="2:4" x14ac:dyDescent="0.25">
      <c r="B623" s="82">
        <v>43665</v>
      </c>
      <c r="C623" s="69">
        <v>41.4</v>
      </c>
      <c r="D623" s="69">
        <v>43.4</v>
      </c>
    </row>
    <row r="624" spans="2:4" x14ac:dyDescent="0.25">
      <c r="B624" s="82">
        <v>43668</v>
      </c>
      <c r="C624" s="69">
        <v>41.4</v>
      </c>
      <c r="D624" s="69">
        <v>43.4</v>
      </c>
    </row>
    <row r="625" spans="2:4" x14ac:dyDescent="0.25">
      <c r="B625" s="82">
        <v>43669</v>
      </c>
      <c r="C625" s="69">
        <v>41.6</v>
      </c>
      <c r="D625" s="69">
        <v>43.6</v>
      </c>
    </row>
    <row r="626" spans="2:4" x14ac:dyDescent="0.25">
      <c r="B626" s="82">
        <v>43670</v>
      </c>
      <c r="C626" s="69">
        <v>41.9</v>
      </c>
      <c r="D626" s="69">
        <v>43.9</v>
      </c>
    </row>
    <row r="627" spans="2:4" x14ac:dyDescent="0.25">
      <c r="B627" s="82">
        <v>43671</v>
      </c>
      <c r="C627" s="69">
        <v>42.4</v>
      </c>
      <c r="D627" s="69">
        <v>44.4</v>
      </c>
    </row>
    <row r="628" spans="2:4" x14ac:dyDescent="0.25">
      <c r="B628" s="82">
        <v>43672</v>
      </c>
      <c r="C628" s="69">
        <v>42.4</v>
      </c>
      <c r="D628" s="69">
        <v>44.4</v>
      </c>
    </row>
    <row r="629" spans="2:4" x14ac:dyDescent="0.25">
      <c r="B629" s="82">
        <v>43675</v>
      </c>
      <c r="C629" s="69">
        <v>42.8</v>
      </c>
      <c r="D629" s="69">
        <v>44.8</v>
      </c>
    </row>
    <row r="630" spans="2:4" x14ac:dyDescent="0.25">
      <c r="B630" s="82">
        <v>43676</v>
      </c>
      <c r="C630" s="69">
        <v>42.9</v>
      </c>
      <c r="D630" s="69">
        <v>44.9</v>
      </c>
    </row>
    <row r="631" spans="2:4" x14ac:dyDescent="0.25">
      <c r="B631" s="82">
        <v>43677</v>
      </c>
      <c r="C631" s="69">
        <v>42.9</v>
      </c>
      <c r="D631" s="69">
        <v>44.9</v>
      </c>
    </row>
    <row r="632" spans="2:4" x14ac:dyDescent="0.25">
      <c r="B632" s="82">
        <v>43678</v>
      </c>
      <c r="C632" s="69">
        <v>43.4</v>
      </c>
      <c r="D632" s="69">
        <v>45.4</v>
      </c>
    </row>
    <row r="633" spans="2:4" x14ac:dyDescent="0.25">
      <c r="B633" s="82">
        <v>43679</v>
      </c>
      <c r="C633" s="69">
        <v>43.6</v>
      </c>
      <c r="D633" s="69">
        <v>45.6</v>
      </c>
    </row>
    <row r="634" spans="2:4" x14ac:dyDescent="0.25">
      <c r="B634" s="82">
        <v>43682</v>
      </c>
      <c r="C634" s="69">
        <v>44.5</v>
      </c>
      <c r="D634" s="69">
        <v>46.5</v>
      </c>
    </row>
    <row r="635" spans="2:4" x14ac:dyDescent="0.25">
      <c r="B635" s="82">
        <v>43683</v>
      </c>
      <c r="C635" s="69">
        <v>44.3</v>
      </c>
      <c r="D635" s="69">
        <v>46.3</v>
      </c>
    </row>
    <row r="636" spans="2:4" x14ac:dyDescent="0.25">
      <c r="B636" s="82">
        <v>43684</v>
      </c>
      <c r="C636" s="69">
        <v>44.6</v>
      </c>
      <c r="D636" s="69">
        <v>46.6</v>
      </c>
    </row>
    <row r="637" spans="2:4" x14ac:dyDescent="0.25">
      <c r="B637" s="82">
        <v>43685</v>
      </c>
      <c r="C637" s="69">
        <v>44.2</v>
      </c>
      <c r="D637" s="69">
        <v>46.2</v>
      </c>
    </row>
    <row r="638" spans="2:4" x14ac:dyDescent="0.25">
      <c r="B638" s="82">
        <v>43686</v>
      </c>
      <c r="C638" s="69">
        <v>44.2</v>
      </c>
      <c r="D638" s="69">
        <v>46.2</v>
      </c>
    </row>
    <row r="639" spans="2:4" x14ac:dyDescent="0.25">
      <c r="B639" s="82">
        <v>43689</v>
      </c>
      <c r="C639" s="69">
        <v>51</v>
      </c>
      <c r="D639" s="69">
        <v>55</v>
      </c>
    </row>
    <row r="640" spans="2:4" x14ac:dyDescent="0.25">
      <c r="B640" s="82">
        <v>43690</v>
      </c>
      <c r="C640" s="69">
        <v>53</v>
      </c>
      <c r="D640" s="69">
        <v>58</v>
      </c>
    </row>
    <row r="641" spans="2:4" x14ac:dyDescent="0.25">
      <c r="B641" s="82">
        <v>43691</v>
      </c>
      <c r="C641" s="69">
        <v>57</v>
      </c>
      <c r="D641" s="69">
        <v>63</v>
      </c>
    </row>
    <row r="642" spans="2:4" x14ac:dyDescent="0.25">
      <c r="B642" s="82">
        <v>43692</v>
      </c>
      <c r="C642" s="69">
        <v>54</v>
      </c>
      <c r="D642" s="69">
        <v>59</v>
      </c>
    </row>
    <row r="643" spans="2:4" x14ac:dyDescent="0.25">
      <c r="B643" s="82">
        <v>43693</v>
      </c>
      <c r="C643" s="69">
        <v>52</v>
      </c>
      <c r="D643" s="69">
        <v>57</v>
      </c>
    </row>
    <row r="644" spans="2:4" x14ac:dyDescent="0.25">
      <c r="B644" s="82">
        <v>43697</v>
      </c>
      <c r="C644" s="69">
        <v>52</v>
      </c>
      <c r="D644" s="69">
        <v>57</v>
      </c>
    </row>
    <row r="645" spans="2:4" x14ac:dyDescent="0.25">
      <c r="B645" s="82">
        <v>43698</v>
      </c>
      <c r="C645" s="69">
        <v>52</v>
      </c>
      <c r="D645" s="69">
        <v>57</v>
      </c>
    </row>
    <row r="646" spans="2:4" x14ac:dyDescent="0.25">
      <c r="B646" s="82">
        <v>43699</v>
      </c>
      <c r="C646" s="69">
        <v>53</v>
      </c>
      <c r="D646" s="69">
        <v>57</v>
      </c>
    </row>
    <row r="647" spans="2:4" x14ac:dyDescent="0.25">
      <c r="B647" s="82">
        <v>43700</v>
      </c>
      <c r="C647" s="69">
        <v>53</v>
      </c>
      <c r="D647" s="69">
        <v>57</v>
      </c>
    </row>
    <row r="648" spans="2:4" x14ac:dyDescent="0.25">
      <c r="B648" s="82">
        <v>43703</v>
      </c>
      <c r="C648" s="69">
        <v>53</v>
      </c>
      <c r="D648" s="69">
        <v>57</v>
      </c>
    </row>
    <row r="649" spans="2:4" x14ac:dyDescent="0.25">
      <c r="B649" s="82">
        <v>43704</v>
      </c>
      <c r="C649" s="69">
        <v>54</v>
      </c>
      <c r="D649" s="69">
        <v>58</v>
      </c>
    </row>
    <row r="650" spans="2:4" x14ac:dyDescent="0.25">
      <c r="B650" s="82">
        <v>43705</v>
      </c>
      <c r="C650" s="69">
        <v>56</v>
      </c>
      <c r="D650" s="69">
        <v>60</v>
      </c>
    </row>
    <row r="651" spans="2:4" x14ac:dyDescent="0.25">
      <c r="B651" s="82">
        <v>43706</v>
      </c>
      <c r="C651" s="69">
        <v>56</v>
      </c>
      <c r="D651" s="69">
        <v>60</v>
      </c>
    </row>
    <row r="652" spans="2:4" x14ac:dyDescent="0.25">
      <c r="B652" s="82">
        <v>43707</v>
      </c>
      <c r="C652" s="69">
        <v>57</v>
      </c>
      <c r="D652" s="69">
        <v>61</v>
      </c>
    </row>
    <row r="653" spans="2:4" x14ac:dyDescent="0.25">
      <c r="B653" s="82">
        <v>43710</v>
      </c>
      <c r="C653" s="69">
        <v>53</v>
      </c>
      <c r="D653" s="69">
        <v>57</v>
      </c>
    </row>
    <row r="654" spans="2:4" x14ac:dyDescent="0.25">
      <c r="B654" s="82">
        <v>43711</v>
      </c>
      <c r="C654" s="69">
        <v>53</v>
      </c>
      <c r="D654" s="69">
        <v>57</v>
      </c>
    </row>
    <row r="655" spans="2:4" x14ac:dyDescent="0.25">
      <c r="B655" s="82">
        <v>43712</v>
      </c>
      <c r="C655" s="69">
        <v>53</v>
      </c>
      <c r="D655" s="69">
        <v>57</v>
      </c>
    </row>
    <row r="656" spans="2:4" x14ac:dyDescent="0.25">
      <c r="B656" s="82">
        <v>43713</v>
      </c>
      <c r="C656" s="69">
        <v>54</v>
      </c>
      <c r="D656" s="69">
        <v>57</v>
      </c>
    </row>
    <row r="657" spans="2:4" x14ac:dyDescent="0.25">
      <c r="B657" s="82">
        <v>43714</v>
      </c>
      <c r="C657" s="69">
        <v>54</v>
      </c>
      <c r="D657" s="69">
        <v>57</v>
      </c>
    </row>
    <row r="658" spans="2:4" x14ac:dyDescent="0.25">
      <c r="B658" s="82">
        <v>43717</v>
      </c>
      <c r="C658" s="69">
        <v>54</v>
      </c>
      <c r="D658" s="69">
        <v>57</v>
      </c>
    </row>
    <row r="659" spans="2:4" x14ac:dyDescent="0.25">
      <c r="B659" s="82">
        <v>43718</v>
      </c>
      <c r="C659" s="69">
        <v>54</v>
      </c>
      <c r="D659" s="69">
        <v>57</v>
      </c>
    </row>
    <row r="660" spans="2:4" x14ac:dyDescent="0.25">
      <c r="B660" s="82">
        <v>43719</v>
      </c>
      <c r="C660" s="69">
        <v>54</v>
      </c>
      <c r="D660" s="69">
        <v>57</v>
      </c>
    </row>
    <row r="661" spans="2:4" x14ac:dyDescent="0.25">
      <c r="B661" s="82">
        <v>43720</v>
      </c>
      <c r="C661" s="69">
        <v>54.25</v>
      </c>
      <c r="D661" s="69">
        <v>57.25</v>
      </c>
    </row>
    <row r="662" spans="2:4" x14ac:dyDescent="0.25">
      <c r="B662" s="82">
        <v>43721</v>
      </c>
      <c r="C662" s="69">
        <v>54.25</v>
      </c>
      <c r="D662" s="69">
        <v>57.5</v>
      </c>
    </row>
    <row r="663" spans="2:4" x14ac:dyDescent="0.25">
      <c r="B663" s="82">
        <v>43724</v>
      </c>
      <c r="C663" s="69">
        <v>54.5</v>
      </c>
      <c r="D663" s="69">
        <v>58</v>
      </c>
    </row>
    <row r="664" spans="2:4" x14ac:dyDescent="0.25">
      <c r="B664" s="82">
        <v>43725</v>
      </c>
      <c r="C664" s="69">
        <v>55</v>
      </c>
      <c r="D664" s="69">
        <v>58.5</v>
      </c>
    </row>
    <row r="665" spans="2:4" x14ac:dyDescent="0.25">
      <c r="B665" s="82">
        <v>43726</v>
      </c>
      <c r="C665" s="69">
        <v>55</v>
      </c>
      <c r="D665" s="69">
        <v>58.5</v>
      </c>
    </row>
    <row r="666" spans="2:4" x14ac:dyDescent="0.25">
      <c r="B666" s="82">
        <v>43727</v>
      </c>
      <c r="C666" s="69">
        <v>55</v>
      </c>
      <c r="D666" s="69">
        <v>58.5</v>
      </c>
    </row>
    <row r="667" spans="2:4" x14ac:dyDescent="0.25">
      <c r="B667" s="82">
        <v>43728</v>
      </c>
      <c r="C667" s="69">
        <v>55</v>
      </c>
      <c r="D667" s="69">
        <v>58.5</v>
      </c>
    </row>
    <row r="668" spans="2:4" x14ac:dyDescent="0.25">
      <c r="B668" s="82">
        <v>43731</v>
      </c>
      <c r="C668" s="69">
        <v>55</v>
      </c>
      <c r="D668" s="69">
        <v>58.5</v>
      </c>
    </row>
    <row r="669" spans="2:4" x14ac:dyDescent="0.25">
      <c r="B669" s="82">
        <v>43732</v>
      </c>
      <c r="C669" s="69">
        <v>55</v>
      </c>
      <c r="D669" s="69">
        <v>58.5</v>
      </c>
    </row>
    <row r="670" spans="2:4" x14ac:dyDescent="0.25">
      <c r="B670" s="82">
        <v>43733</v>
      </c>
      <c r="C670" s="69">
        <v>55</v>
      </c>
      <c r="D670" s="69">
        <v>58.5</v>
      </c>
    </row>
    <row r="671" spans="2:4" x14ac:dyDescent="0.25">
      <c r="B671" s="82">
        <v>43734</v>
      </c>
      <c r="C671" s="69">
        <v>55.5</v>
      </c>
      <c r="D671" s="69">
        <v>59</v>
      </c>
    </row>
    <row r="672" spans="2:4" x14ac:dyDescent="0.25">
      <c r="B672" s="82">
        <v>43735</v>
      </c>
      <c r="C672" s="69">
        <v>55.5</v>
      </c>
      <c r="D672" s="69">
        <v>59</v>
      </c>
    </row>
    <row r="673" spans="2:4" x14ac:dyDescent="0.25">
      <c r="B673" s="82">
        <v>43738</v>
      </c>
      <c r="C673" s="69">
        <v>55.5</v>
      </c>
      <c r="D673" s="69">
        <v>59</v>
      </c>
    </row>
    <row r="674" spans="2:4" x14ac:dyDescent="0.25">
      <c r="B674" s="82">
        <v>43739</v>
      </c>
      <c r="C674" s="69">
        <v>56</v>
      </c>
      <c r="D674" s="69">
        <v>59.5</v>
      </c>
    </row>
    <row r="675" spans="2:4" x14ac:dyDescent="0.25">
      <c r="B675" s="82">
        <v>43740</v>
      </c>
      <c r="C675" s="69">
        <v>56</v>
      </c>
      <c r="D675" s="69">
        <v>59.5</v>
      </c>
    </row>
    <row r="676" spans="2:4" x14ac:dyDescent="0.25">
      <c r="B676" s="82">
        <v>43741</v>
      </c>
      <c r="C676" s="69">
        <v>56</v>
      </c>
      <c r="D676" s="69">
        <v>59.5</v>
      </c>
    </row>
    <row r="677" spans="2:4" x14ac:dyDescent="0.25">
      <c r="B677" s="82">
        <v>43742</v>
      </c>
      <c r="C677" s="69">
        <v>55.9</v>
      </c>
      <c r="D677" s="69">
        <v>59.4</v>
      </c>
    </row>
    <row r="678" spans="2:4" x14ac:dyDescent="0.25">
      <c r="B678" s="82">
        <v>43745</v>
      </c>
      <c r="C678" s="69">
        <v>55.9</v>
      </c>
      <c r="D678" s="69">
        <v>59.4</v>
      </c>
    </row>
    <row r="679" spans="2:4" x14ac:dyDescent="0.25">
      <c r="B679" s="82">
        <v>43746</v>
      </c>
      <c r="C679" s="69">
        <v>55.9</v>
      </c>
      <c r="D679" s="69">
        <v>59.4</v>
      </c>
    </row>
    <row r="680" spans="2:4" x14ac:dyDescent="0.25">
      <c r="B680" s="82">
        <v>43747</v>
      </c>
      <c r="C680" s="69">
        <v>56</v>
      </c>
      <c r="D680" s="69">
        <v>59.5</v>
      </c>
    </row>
    <row r="681" spans="2:4" x14ac:dyDescent="0.25">
      <c r="B681" s="82">
        <v>43748</v>
      </c>
      <c r="C681" s="69">
        <v>56</v>
      </c>
      <c r="D681" s="69">
        <v>59.5</v>
      </c>
    </row>
    <row r="682" spans="2:4" x14ac:dyDescent="0.25">
      <c r="B682" s="82">
        <v>43749</v>
      </c>
      <c r="C682" s="69">
        <v>56</v>
      </c>
      <c r="D682" s="69">
        <v>59.5</v>
      </c>
    </row>
    <row r="683" spans="2:4" x14ac:dyDescent="0.25">
      <c r="B683" s="82">
        <v>43753</v>
      </c>
      <c r="C683" s="69">
        <v>56</v>
      </c>
      <c r="D683" s="69">
        <v>59.5</v>
      </c>
    </row>
    <row r="684" spans="2:4" x14ac:dyDescent="0.25">
      <c r="B684" s="82">
        <v>43754</v>
      </c>
      <c r="C684" s="69">
        <v>56</v>
      </c>
      <c r="D684" s="69">
        <v>59.5</v>
      </c>
    </row>
    <row r="685" spans="2:4" x14ac:dyDescent="0.25">
      <c r="B685" s="82">
        <v>43755</v>
      </c>
      <c r="C685" s="69">
        <v>56</v>
      </c>
      <c r="D685" s="69">
        <v>59.5</v>
      </c>
    </row>
    <row r="686" spans="2:4" x14ac:dyDescent="0.25">
      <c r="B686" s="82">
        <v>43756</v>
      </c>
      <c r="C686" s="69">
        <v>56.5</v>
      </c>
      <c r="D686" s="69">
        <v>60</v>
      </c>
    </row>
    <row r="687" spans="2:4" x14ac:dyDescent="0.25">
      <c r="B687" s="82">
        <v>43759</v>
      </c>
      <c r="C687" s="69">
        <v>57</v>
      </c>
      <c r="D687" s="69">
        <v>60.5</v>
      </c>
    </row>
    <row r="688" spans="2:4" x14ac:dyDescent="0.25">
      <c r="B688" s="82">
        <v>43760</v>
      </c>
      <c r="C688" s="69">
        <v>57.25</v>
      </c>
      <c r="D688" s="69">
        <v>60.75</v>
      </c>
    </row>
    <row r="689" spans="2:4" x14ac:dyDescent="0.25">
      <c r="B689" s="82">
        <v>43761</v>
      </c>
      <c r="C689" s="69">
        <v>58</v>
      </c>
      <c r="D689" s="69">
        <v>61.5</v>
      </c>
    </row>
    <row r="690" spans="2:4" x14ac:dyDescent="0.25">
      <c r="B690" s="82">
        <v>43762</v>
      </c>
      <c r="C690" s="69">
        <v>59</v>
      </c>
      <c r="D690" s="69">
        <v>62.5</v>
      </c>
    </row>
    <row r="691" spans="2:4" x14ac:dyDescent="0.25">
      <c r="B691" s="82">
        <v>43763</v>
      </c>
      <c r="C691" s="69">
        <v>60</v>
      </c>
      <c r="D691" s="69">
        <v>65</v>
      </c>
    </row>
    <row r="692" spans="2:4" x14ac:dyDescent="0.25">
      <c r="B692" s="82">
        <v>43766</v>
      </c>
      <c r="C692" s="69">
        <v>58.5</v>
      </c>
      <c r="D692" s="69">
        <v>63.5</v>
      </c>
    </row>
    <row r="693" spans="2:4" x14ac:dyDescent="0.25">
      <c r="B693" s="82">
        <v>43767</v>
      </c>
      <c r="C693" s="69">
        <v>58.5</v>
      </c>
      <c r="D693" s="69">
        <v>63.5</v>
      </c>
    </row>
    <row r="694" spans="2:4" x14ac:dyDescent="0.25">
      <c r="B694" s="82">
        <v>43768</v>
      </c>
      <c r="C694" s="69">
        <v>58.5</v>
      </c>
      <c r="D694" s="69">
        <v>63.5</v>
      </c>
    </row>
    <row r="695" spans="2:4" x14ac:dyDescent="0.25">
      <c r="B695" s="82">
        <v>43769</v>
      </c>
      <c r="C695" s="69">
        <v>58.5</v>
      </c>
      <c r="D695" s="69">
        <v>63.5</v>
      </c>
    </row>
    <row r="696" spans="2:4" x14ac:dyDescent="0.25">
      <c r="B696" s="82">
        <v>43770</v>
      </c>
      <c r="C696" s="69">
        <v>58.5</v>
      </c>
      <c r="D696" s="69">
        <v>63.5</v>
      </c>
    </row>
    <row r="697" spans="2:4" x14ac:dyDescent="0.25">
      <c r="B697" s="82">
        <v>43773</v>
      </c>
      <c r="C697" s="69">
        <v>58.5</v>
      </c>
      <c r="D697" s="69">
        <v>63.5</v>
      </c>
    </row>
    <row r="698" spans="2:4" x14ac:dyDescent="0.25">
      <c r="B698" s="82">
        <v>43774</v>
      </c>
      <c r="C698" s="69">
        <v>59</v>
      </c>
      <c r="D698" s="69">
        <v>63.5</v>
      </c>
    </row>
    <row r="699" spans="2:4" x14ac:dyDescent="0.25">
      <c r="B699" s="82">
        <v>43776</v>
      </c>
      <c r="C699" s="69">
        <v>58</v>
      </c>
      <c r="D699" s="69">
        <v>63</v>
      </c>
    </row>
    <row r="700" spans="2:4" x14ac:dyDescent="0.25">
      <c r="B700" s="82">
        <v>43777</v>
      </c>
      <c r="C700" s="69">
        <v>58</v>
      </c>
      <c r="D700" s="69">
        <v>63</v>
      </c>
    </row>
    <row r="701" spans="2:4" x14ac:dyDescent="0.25">
      <c r="B701" s="82">
        <v>43780</v>
      </c>
      <c r="C701" s="69">
        <v>58</v>
      </c>
      <c r="D701" s="69">
        <v>63</v>
      </c>
    </row>
    <row r="702" spans="2:4" x14ac:dyDescent="0.25">
      <c r="B702" s="82">
        <v>43781</v>
      </c>
      <c r="C702" s="69">
        <v>57.75</v>
      </c>
      <c r="D702" s="69">
        <v>62.75</v>
      </c>
    </row>
    <row r="703" spans="2:4" x14ac:dyDescent="0.25">
      <c r="B703" s="82">
        <v>43782</v>
      </c>
      <c r="C703" s="69">
        <v>57.75</v>
      </c>
      <c r="D703" s="69">
        <v>62.75</v>
      </c>
    </row>
    <row r="704" spans="2:4" x14ac:dyDescent="0.25">
      <c r="B704" s="82">
        <v>43783</v>
      </c>
      <c r="C704" s="69">
        <v>57.75</v>
      </c>
      <c r="D704" s="69">
        <v>62.75</v>
      </c>
    </row>
    <row r="705" spans="2:4" x14ac:dyDescent="0.25">
      <c r="B705" s="82">
        <v>43784</v>
      </c>
      <c r="C705" s="69">
        <v>57.5</v>
      </c>
      <c r="D705" s="69">
        <v>62.5</v>
      </c>
    </row>
    <row r="706" spans="2:4" x14ac:dyDescent="0.25">
      <c r="B706" s="82">
        <v>43788</v>
      </c>
      <c r="C706" s="69">
        <v>57.5</v>
      </c>
      <c r="D706" s="69">
        <v>62.5</v>
      </c>
    </row>
    <row r="707" spans="2:4" x14ac:dyDescent="0.25">
      <c r="B707" s="82">
        <v>43789</v>
      </c>
      <c r="C707" s="69">
        <v>57.5</v>
      </c>
      <c r="D707" s="69">
        <v>62.5</v>
      </c>
    </row>
    <row r="708" spans="2:4" x14ac:dyDescent="0.25">
      <c r="B708" s="82">
        <v>43790</v>
      </c>
      <c r="C708" s="69">
        <v>57.5</v>
      </c>
      <c r="D708" s="69">
        <v>62.5</v>
      </c>
    </row>
    <row r="709" spans="2:4" x14ac:dyDescent="0.25">
      <c r="B709" s="82">
        <v>43791</v>
      </c>
      <c r="C709" s="69">
        <v>57.5</v>
      </c>
      <c r="D709" s="69">
        <v>62.5</v>
      </c>
    </row>
    <row r="710" spans="2:4" x14ac:dyDescent="0.25">
      <c r="B710" s="82">
        <v>43794</v>
      </c>
      <c r="C710" s="69">
        <v>57.5</v>
      </c>
      <c r="D710" s="69">
        <v>62.5</v>
      </c>
    </row>
    <row r="711" spans="2:4" x14ac:dyDescent="0.25">
      <c r="B711" s="82">
        <v>43795</v>
      </c>
      <c r="C711" s="69">
        <v>57.75</v>
      </c>
      <c r="D711" s="69">
        <v>62.25</v>
      </c>
    </row>
    <row r="712" spans="2:4" x14ac:dyDescent="0.25">
      <c r="B712" s="82">
        <v>43796</v>
      </c>
      <c r="C712" s="69">
        <v>57.75</v>
      </c>
      <c r="D712" s="69">
        <v>62.25</v>
      </c>
    </row>
    <row r="713" spans="2:4" x14ac:dyDescent="0.25">
      <c r="B713" s="82">
        <v>43797</v>
      </c>
      <c r="C713" s="69">
        <v>57.75</v>
      </c>
      <c r="D713" s="69">
        <v>62.25</v>
      </c>
    </row>
    <row r="714" spans="2:4" x14ac:dyDescent="0.25">
      <c r="B714" s="82">
        <v>43798</v>
      </c>
      <c r="C714" s="69">
        <v>57.75</v>
      </c>
      <c r="D714" s="69">
        <v>62.25</v>
      </c>
    </row>
    <row r="715" spans="2:4" x14ac:dyDescent="0.25">
      <c r="B715" s="82">
        <v>43801</v>
      </c>
      <c r="C715" s="69">
        <v>57.75</v>
      </c>
      <c r="D715" s="69">
        <v>62.25</v>
      </c>
    </row>
    <row r="716" spans="2:4" x14ac:dyDescent="0.25">
      <c r="B716" s="82">
        <v>43802</v>
      </c>
      <c r="C716" s="69">
        <v>57.75</v>
      </c>
      <c r="D716" s="69">
        <v>62.25</v>
      </c>
    </row>
    <row r="717" spans="2:4" x14ac:dyDescent="0.25">
      <c r="B717" s="82">
        <v>43803</v>
      </c>
      <c r="C717" s="69">
        <v>57.75</v>
      </c>
      <c r="D717" s="69">
        <v>62.25</v>
      </c>
    </row>
    <row r="718" spans="2:4" x14ac:dyDescent="0.25">
      <c r="B718" s="82">
        <v>43804</v>
      </c>
      <c r="C718" s="69">
        <v>57.75</v>
      </c>
      <c r="D718" s="69">
        <v>62.25</v>
      </c>
    </row>
    <row r="719" spans="2:4" x14ac:dyDescent="0.25">
      <c r="B719" s="82">
        <v>43805</v>
      </c>
      <c r="C719" s="69">
        <v>57.75</v>
      </c>
      <c r="D719" s="69">
        <v>62.25</v>
      </c>
    </row>
    <row r="720" spans="2:4" x14ac:dyDescent="0.25">
      <c r="B720" s="82">
        <v>43808</v>
      </c>
      <c r="C720" s="69">
        <v>58</v>
      </c>
      <c r="D720" s="69">
        <v>62.5</v>
      </c>
    </row>
    <row r="721" spans="2:4" x14ac:dyDescent="0.25">
      <c r="B721" s="82">
        <v>43809</v>
      </c>
      <c r="C721" s="69">
        <v>58</v>
      </c>
      <c r="D721" s="69">
        <v>62.75</v>
      </c>
    </row>
    <row r="722" spans="2:4" x14ac:dyDescent="0.25">
      <c r="B722" s="82">
        <v>43810</v>
      </c>
      <c r="C722" s="69">
        <v>58</v>
      </c>
      <c r="D722" s="69">
        <v>63</v>
      </c>
    </row>
    <row r="723" spans="2:4" x14ac:dyDescent="0.25">
      <c r="B723" s="82">
        <v>43811</v>
      </c>
      <c r="C723" s="69">
        <v>58</v>
      </c>
      <c r="D723" s="69">
        <v>63</v>
      </c>
    </row>
    <row r="724" spans="2:4" x14ac:dyDescent="0.25">
      <c r="B724" s="82">
        <v>43812</v>
      </c>
      <c r="C724" s="69">
        <v>58</v>
      </c>
      <c r="D724" s="69">
        <v>63</v>
      </c>
    </row>
    <row r="725" spans="2:4" x14ac:dyDescent="0.25">
      <c r="B725" s="82">
        <v>43815</v>
      </c>
      <c r="C725" s="69">
        <v>58</v>
      </c>
      <c r="D725" s="69">
        <v>63</v>
      </c>
    </row>
    <row r="726" spans="2:4" x14ac:dyDescent="0.25">
      <c r="B726" s="82">
        <v>43816</v>
      </c>
      <c r="C726" s="69">
        <v>58</v>
      </c>
      <c r="D726" s="69">
        <v>63</v>
      </c>
    </row>
    <row r="727" spans="2:4" x14ac:dyDescent="0.25">
      <c r="B727" s="82">
        <v>43819</v>
      </c>
      <c r="C727" s="69">
        <v>58</v>
      </c>
      <c r="D727" s="69">
        <v>63</v>
      </c>
    </row>
    <row r="728" spans="2:4" x14ac:dyDescent="0.25">
      <c r="B728" s="82">
        <v>43822</v>
      </c>
      <c r="C728" s="69">
        <v>58</v>
      </c>
      <c r="D728" s="69">
        <v>63</v>
      </c>
    </row>
    <row r="729" spans="2:4" x14ac:dyDescent="0.25">
      <c r="B729" s="82">
        <v>43825</v>
      </c>
      <c r="C729" s="69">
        <v>58</v>
      </c>
      <c r="D729" s="69">
        <v>63</v>
      </c>
    </row>
    <row r="730" spans="2:4" x14ac:dyDescent="0.25">
      <c r="B730" s="82">
        <v>43826</v>
      </c>
      <c r="C730" s="69">
        <v>58</v>
      </c>
      <c r="D730" s="69">
        <v>63</v>
      </c>
    </row>
    <row r="731" spans="2:4" x14ac:dyDescent="0.25">
      <c r="B731" s="82">
        <v>43829</v>
      </c>
      <c r="C731" s="69">
        <v>58</v>
      </c>
      <c r="D731" s="69">
        <v>63</v>
      </c>
    </row>
    <row r="732" spans="2:4" x14ac:dyDescent="0.25">
      <c r="B732" s="82">
        <v>43832</v>
      </c>
      <c r="C732" s="69">
        <v>58</v>
      </c>
      <c r="D732" s="69">
        <v>63</v>
      </c>
    </row>
    <row r="733" spans="2:4" x14ac:dyDescent="0.25">
      <c r="B733" s="82">
        <v>43833</v>
      </c>
      <c r="C733" s="69">
        <v>58</v>
      </c>
      <c r="D733" s="69">
        <v>63</v>
      </c>
    </row>
    <row r="734" spans="2:4" x14ac:dyDescent="0.25">
      <c r="B734" s="82">
        <v>43836</v>
      </c>
      <c r="C734" s="69">
        <v>58</v>
      </c>
      <c r="D734" s="69">
        <v>63</v>
      </c>
    </row>
    <row r="735" spans="2:4" x14ac:dyDescent="0.25">
      <c r="B735" s="82">
        <v>43837</v>
      </c>
      <c r="C735" s="69">
        <v>58</v>
      </c>
      <c r="D735" s="69">
        <v>63</v>
      </c>
    </row>
    <row r="736" spans="2:4" x14ac:dyDescent="0.25">
      <c r="B736" s="82">
        <v>43838</v>
      </c>
      <c r="C736" s="69">
        <v>58</v>
      </c>
      <c r="D736" s="69">
        <v>63</v>
      </c>
    </row>
    <row r="737" spans="2:4" x14ac:dyDescent="0.25">
      <c r="B737" s="82">
        <v>43839</v>
      </c>
      <c r="C737" s="69">
        <v>58</v>
      </c>
      <c r="D737" s="69">
        <v>63</v>
      </c>
    </row>
    <row r="738" spans="2:4" x14ac:dyDescent="0.25">
      <c r="B738" s="82">
        <v>43840</v>
      </c>
      <c r="C738" s="69">
        <v>58</v>
      </c>
      <c r="D738" s="69">
        <v>63</v>
      </c>
    </row>
    <row r="739" spans="2:4" x14ac:dyDescent="0.25">
      <c r="B739" s="82">
        <v>43843</v>
      </c>
      <c r="C739" s="69">
        <v>58</v>
      </c>
      <c r="D739" s="69">
        <v>63</v>
      </c>
    </row>
    <row r="740" spans="2:4" x14ac:dyDescent="0.25">
      <c r="B740" s="82">
        <v>43844</v>
      </c>
      <c r="C740" s="69">
        <v>58</v>
      </c>
      <c r="D740" s="69">
        <v>63</v>
      </c>
    </row>
    <row r="741" spans="2:4" x14ac:dyDescent="0.25">
      <c r="B741" s="82">
        <v>43845</v>
      </c>
      <c r="C741" s="69">
        <v>58</v>
      </c>
      <c r="D741" s="69">
        <v>63</v>
      </c>
    </row>
    <row r="742" spans="2:4" x14ac:dyDescent="0.25">
      <c r="B742" s="82">
        <v>43846</v>
      </c>
      <c r="C742" s="69">
        <v>58</v>
      </c>
      <c r="D742" s="69">
        <v>63</v>
      </c>
    </row>
    <row r="743" spans="2:4" x14ac:dyDescent="0.25">
      <c r="B743" s="82">
        <v>43847</v>
      </c>
      <c r="C743" s="69">
        <v>58</v>
      </c>
      <c r="D743" s="69">
        <v>63</v>
      </c>
    </row>
    <row r="744" spans="2:4" x14ac:dyDescent="0.25">
      <c r="B744" s="82">
        <v>43850</v>
      </c>
      <c r="C744" s="69">
        <v>58</v>
      </c>
      <c r="D744" s="69">
        <v>63</v>
      </c>
    </row>
    <row r="745" spans="2:4" x14ac:dyDescent="0.25">
      <c r="B745" s="82">
        <v>43851</v>
      </c>
      <c r="C745" s="69">
        <v>58</v>
      </c>
      <c r="D745" s="69">
        <v>63</v>
      </c>
    </row>
    <row r="746" spans="2:4" x14ac:dyDescent="0.25">
      <c r="B746" s="82">
        <v>43852</v>
      </c>
      <c r="C746" s="69">
        <v>58</v>
      </c>
      <c r="D746" s="69">
        <v>63</v>
      </c>
    </row>
    <row r="747" spans="2:4" x14ac:dyDescent="0.25">
      <c r="B747" s="82">
        <v>43853</v>
      </c>
      <c r="C747" s="69">
        <v>58</v>
      </c>
      <c r="D747" s="69">
        <v>63</v>
      </c>
    </row>
    <row r="748" spans="2:4" x14ac:dyDescent="0.25">
      <c r="B748" s="82">
        <v>43854</v>
      </c>
      <c r="C748" s="69">
        <v>58</v>
      </c>
      <c r="D748" s="69">
        <v>63</v>
      </c>
    </row>
    <row r="749" spans="2:4" x14ac:dyDescent="0.25">
      <c r="B749" s="82">
        <v>43857</v>
      </c>
      <c r="C749" s="69">
        <v>58</v>
      </c>
      <c r="D749" s="69">
        <v>63</v>
      </c>
    </row>
    <row r="750" spans="2:4" x14ac:dyDescent="0.25">
      <c r="B750" s="82">
        <v>43858</v>
      </c>
      <c r="C750" s="69">
        <v>58</v>
      </c>
      <c r="D750" s="69">
        <v>63</v>
      </c>
    </row>
    <row r="751" spans="2:4" x14ac:dyDescent="0.25">
      <c r="B751" s="82">
        <v>43859</v>
      </c>
      <c r="C751" s="69">
        <v>58</v>
      </c>
      <c r="D751" s="69">
        <v>63</v>
      </c>
    </row>
    <row r="752" spans="2:4" x14ac:dyDescent="0.25">
      <c r="B752" s="82">
        <v>43860</v>
      </c>
      <c r="C752" s="69">
        <v>58</v>
      </c>
      <c r="D752" s="69">
        <v>63</v>
      </c>
    </row>
    <row r="753" spans="2:4" x14ac:dyDescent="0.25">
      <c r="B753" s="82">
        <v>43861</v>
      </c>
      <c r="C753" s="69">
        <v>58</v>
      </c>
      <c r="D753" s="69">
        <v>63</v>
      </c>
    </row>
    <row r="754" spans="2:4" x14ac:dyDescent="0.25">
      <c r="B754" s="82">
        <v>43864</v>
      </c>
      <c r="C754" s="69">
        <v>58</v>
      </c>
      <c r="D754" s="69">
        <v>63</v>
      </c>
    </row>
    <row r="755" spans="2:4" x14ac:dyDescent="0.25">
      <c r="B755" s="82">
        <v>43865</v>
      </c>
      <c r="C755" s="69">
        <v>58</v>
      </c>
      <c r="D755" s="69">
        <v>63</v>
      </c>
    </row>
    <row r="756" spans="2:4" x14ac:dyDescent="0.25">
      <c r="B756" s="82">
        <v>43866</v>
      </c>
      <c r="C756" s="69">
        <v>58</v>
      </c>
      <c r="D756" s="69">
        <v>63</v>
      </c>
    </row>
    <row r="757" spans="2:4" x14ac:dyDescent="0.25">
      <c r="B757" s="82">
        <v>43867</v>
      </c>
      <c r="C757" s="69">
        <v>58</v>
      </c>
      <c r="D757" s="69">
        <v>63</v>
      </c>
    </row>
    <row r="758" spans="2:4" x14ac:dyDescent="0.25">
      <c r="B758" s="82">
        <v>43868</v>
      </c>
      <c r="C758" s="69">
        <v>58</v>
      </c>
      <c r="D758" s="69">
        <v>63</v>
      </c>
    </row>
    <row r="759" spans="2:4" x14ac:dyDescent="0.25">
      <c r="B759" s="82">
        <v>43871</v>
      </c>
      <c r="C759" s="69">
        <v>58</v>
      </c>
      <c r="D759" s="69">
        <v>63</v>
      </c>
    </row>
    <row r="760" spans="2:4" x14ac:dyDescent="0.25">
      <c r="B760" s="82">
        <v>43872</v>
      </c>
      <c r="C760" s="69">
        <v>58.25</v>
      </c>
      <c r="D760" s="69">
        <v>63.25</v>
      </c>
    </row>
    <row r="761" spans="2:4" x14ac:dyDescent="0.25">
      <c r="B761" s="82">
        <v>43873</v>
      </c>
      <c r="C761" s="69">
        <v>58.25</v>
      </c>
      <c r="D761" s="69">
        <v>63.25</v>
      </c>
    </row>
    <row r="762" spans="2:4" x14ac:dyDescent="0.25">
      <c r="B762" s="82">
        <v>43874</v>
      </c>
      <c r="C762" s="69">
        <v>58.25</v>
      </c>
      <c r="D762" s="69">
        <v>63.25</v>
      </c>
    </row>
    <row r="763" spans="2:4" x14ac:dyDescent="0.25">
      <c r="B763" s="82">
        <v>43875</v>
      </c>
      <c r="C763" s="69">
        <v>58.25</v>
      </c>
      <c r="D763" s="69">
        <v>63.25</v>
      </c>
    </row>
    <row r="764" spans="2:4" x14ac:dyDescent="0.25">
      <c r="B764" s="82">
        <v>43878</v>
      </c>
      <c r="C764" s="69">
        <v>58.25</v>
      </c>
      <c r="D764" s="69">
        <v>63.25</v>
      </c>
    </row>
    <row r="765" spans="2:4" x14ac:dyDescent="0.25">
      <c r="B765" s="82">
        <v>43879</v>
      </c>
      <c r="C765" s="69">
        <v>58.25</v>
      </c>
      <c r="D765" s="69">
        <v>63.25</v>
      </c>
    </row>
    <row r="766" spans="2:4" x14ac:dyDescent="0.25">
      <c r="B766" s="82">
        <v>43880</v>
      </c>
      <c r="C766" s="69">
        <v>58.5</v>
      </c>
      <c r="D766" s="69">
        <v>63.5</v>
      </c>
    </row>
    <row r="767" spans="2:4" x14ac:dyDescent="0.25">
      <c r="B767" s="82">
        <v>43881</v>
      </c>
      <c r="C767" s="69">
        <v>58.5</v>
      </c>
      <c r="D767" s="69">
        <v>63.5</v>
      </c>
    </row>
    <row r="768" spans="2:4" x14ac:dyDescent="0.25">
      <c r="B768" s="82">
        <v>43882</v>
      </c>
      <c r="C768" s="69">
        <v>58.5</v>
      </c>
      <c r="D768" s="69">
        <v>63.5</v>
      </c>
    </row>
    <row r="769" spans="2:4" x14ac:dyDescent="0.25">
      <c r="B769" s="82">
        <v>43887</v>
      </c>
      <c r="C769" s="69">
        <v>58.75</v>
      </c>
      <c r="D769" s="69">
        <v>63.75</v>
      </c>
    </row>
    <row r="770" spans="2:4" x14ac:dyDescent="0.25">
      <c r="B770" s="82">
        <v>43888</v>
      </c>
      <c r="C770" s="69">
        <v>58.75</v>
      </c>
      <c r="D770" s="69">
        <v>63.75</v>
      </c>
    </row>
    <row r="771" spans="2:4" x14ac:dyDescent="0.25">
      <c r="B771" s="82">
        <v>43889</v>
      </c>
      <c r="C771" s="69">
        <v>59</v>
      </c>
      <c r="D771" s="69">
        <v>64</v>
      </c>
    </row>
    <row r="772" spans="2:4" x14ac:dyDescent="0.25">
      <c r="B772" s="82">
        <v>43892</v>
      </c>
      <c r="C772" s="69">
        <v>59</v>
      </c>
      <c r="D772" s="69">
        <v>64</v>
      </c>
    </row>
    <row r="773" spans="2:4" x14ac:dyDescent="0.25">
      <c r="B773" s="82">
        <v>43893</v>
      </c>
      <c r="C773" s="69">
        <v>59</v>
      </c>
      <c r="D773" s="69">
        <v>64</v>
      </c>
    </row>
    <row r="774" spans="2:4" x14ac:dyDescent="0.25">
      <c r="B774" s="82">
        <v>43894</v>
      </c>
      <c r="C774" s="69">
        <v>59</v>
      </c>
      <c r="D774" s="69">
        <v>64</v>
      </c>
    </row>
    <row r="775" spans="2:4" x14ac:dyDescent="0.25">
      <c r="B775" s="82">
        <v>43895</v>
      </c>
      <c r="C775" s="69">
        <v>59</v>
      </c>
      <c r="D775" s="69">
        <v>64</v>
      </c>
    </row>
    <row r="776" spans="2:4" x14ac:dyDescent="0.25">
      <c r="B776" s="82">
        <v>43896</v>
      </c>
      <c r="C776" s="69">
        <v>59</v>
      </c>
      <c r="D776" s="69">
        <v>64</v>
      </c>
    </row>
    <row r="777" spans="2:4" x14ac:dyDescent="0.25">
      <c r="B777" s="82">
        <v>43899</v>
      </c>
      <c r="C777" s="69">
        <v>59</v>
      </c>
      <c r="D777" s="69">
        <v>64</v>
      </c>
    </row>
    <row r="778" spans="2:4" x14ac:dyDescent="0.25">
      <c r="B778" s="82">
        <v>43900</v>
      </c>
      <c r="C778" s="69">
        <v>59</v>
      </c>
      <c r="D778" s="69">
        <v>64</v>
      </c>
    </row>
    <row r="779" spans="2:4" x14ac:dyDescent="0.25">
      <c r="B779" s="82">
        <v>43901</v>
      </c>
      <c r="C779" s="69">
        <v>59</v>
      </c>
      <c r="D779" s="69">
        <v>64</v>
      </c>
    </row>
    <row r="780" spans="2:4" x14ac:dyDescent="0.25">
      <c r="B780" s="82">
        <v>43902</v>
      </c>
      <c r="C780" s="69">
        <v>59.5</v>
      </c>
      <c r="D780" s="69">
        <v>64.5</v>
      </c>
    </row>
    <row r="781" spans="2:4" x14ac:dyDescent="0.25">
      <c r="B781" s="82">
        <v>43903</v>
      </c>
      <c r="C781" s="69">
        <v>59.5</v>
      </c>
      <c r="D781" s="69">
        <v>64.5</v>
      </c>
    </row>
    <row r="782" spans="2:4" x14ac:dyDescent="0.25">
      <c r="B782" s="82">
        <v>43906</v>
      </c>
      <c r="C782" s="69">
        <v>59.5</v>
      </c>
      <c r="D782" s="69">
        <v>64.5</v>
      </c>
    </row>
    <row r="783" spans="2:4" x14ac:dyDescent="0.25">
      <c r="B783" s="82">
        <v>43907</v>
      </c>
      <c r="C783" s="69">
        <v>59.5</v>
      </c>
      <c r="D783" s="69">
        <v>64.5</v>
      </c>
    </row>
    <row r="784" spans="2:4" x14ac:dyDescent="0.25">
      <c r="B784" s="82">
        <v>43908</v>
      </c>
      <c r="C784" s="69">
        <v>60</v>
      </c>
      <c r="D784" s="69">
        <v>65</v>
      </c>
    </row>
    <row r="785" spans="2:4" x14ac:dyDescent="0.25">
      <c r="B785" s="82">
        <v>43909</v>
      </c>
      <c r="C785" s="69">
        <v>60</v>
      </c>
      <c r="D785" s="69">
        <v>65</v>
      </c>
    </row>
    <row r="786" spans="2:4" x14ac:dyDescent="0.25">
      <c r="B786" s="82">
        <v>43910</v>
      </c>
      <c r="C786" s="69">
        <v>60</v>
      </c>
      <c r="D786" s="69">
        <v>65</v>
      </c>
    </row>
    <row r="787" spans="2:4" x14ac:dyDescent="0.25">
      <c r="B787" s="82">
        <v>43915</v>
      </c>
      <c r="C787" s="69">
        <v>60.25</v>
      </c>
      <c r="D787" s="69">
        <v>65.25</v>
      </c>
    </row>
    <row r="788" spans="2:4" x14ac:dyDescent="0.25">
      <c r="B788" s="82">
        <v>43916</v>
      </c>
      <c r="C788" s="69">
        <v>60.25</v>
      </c>
      <c r="D788" s="69">
        <v>65.25</v>
      </c>
    </row>
    <row r="789" spans="2:4" x14ac:dyDescent="0.25">
      <c r="B789" s="82">
        <v>43917</v>
      </c>
      <c r="C789" s="69">
        <v>60.5</v>
      </c>
      <c r="D789" s="69">
        <v>65.5</v>
      </c>
    </row>
    <row r="790" spans="2:4" x14ac:dyDescent="0.25">
      <c r="B790" s="82">
        <v>43920</v>
      </c>
      <c r="C790" s="69">
        <v>60.75</v>
      </c>
      <c r="D790" s="69">
        <v>65.75</v>
      </c>
    </row>
    <row r="791" spans="2:4" x14ac:dyDescent="0.25">
      <c r="B791" s="82">
        <v>43922</v>
      </c>
      <c r="C791" s="69">
        <v>61</v>
      </c>
      <c r="D791" s="69">
        <v>66</v>
      </c>
    </row>
    <row r="792" spans="2:4" x14ac:dyDescent="0.25">
      <c r="B792" s="82">
        <v>43923</v>
      </c>
      <c r="C792" s="69">
        <v>61</v>
      </c>
      <c r="D792" s="69">
        <v>66</v>
      </c>
    </row>
    <row r="793" spans="2:4" x14ac:dyDescent="0.25">
      <c r="B793" s="82">
        <v>43924</v>
      </c>
      <c r="C793" s="69">
        <v>61</v>
      </c>
      <c r="D793" s="69">
        <v>66</v>
      </c>
    </row>
    <row r="794" spans="2:4" x14ac:dyDescent="0.25">
      <c r="B794" s="82">
        <v>43927</v>
      </c>
      <c r="C794" s="69">
        <v>61.25</v>
      </c>
      <c r="D794" s="69">
        <v>66.25</v>
      </c>
    </row>
    <row r="795" spans="2:4" x14ac:dyDescent="0.25">
      <c r="B795" s="82">
        <v>43928</v>
      </c>
      <c r="C795" s="69">
        <v>61.5</v>
      </c>
      <c r="D795" s="69">
        <v>66.5</v>
      </c>
    </row>
    <row r="796" spans="2:4" x14ac:dyDescent="0.25">
      <c r="B796" s="82">
        <v>43929</v>
      </c>
      <c r="C796" s="69">
        <v>61.5</v>
      </c>
      <c r="D796" s="69">
        <v>66.5</v>
      </c>
    </row>
    <row r="797" spans="2:4" x14ac:dyDescent="0.25">
      <c r="B797" s="82">
        <v>43934</v>
      </c>
      <c r="C797" s="69">
        <v>61.75</v>
      </c>
      <c r="D797" s="69">
        <v>66.75</v>
      </c>
    </row>
    <row r="798" spans="2:4" x14ac:dyDescent="0.25">
      <c r="B798" s="82">
        <v>43935</v>
      </c>
      <c r="C798" s="69">
        <v>61.75</v>
      </c>
      <c r="D798" s="69">
        <v>66.75</v>
      </c>
    </row>
    <row r="799" spans="2:4" x14ac:dyDescent="0.25">
      <c r="B799" s="82">
        <v>43936</v>
      </c>
      <c r="C799" s="69">
        <v>61.75</v>
      </c>
      <c r="D799" s="69">
        <v>66.75</v>
      </c>
    </row>
    <row r="800" spans="2:4" x14ac:dyDescent="0.25">
      <c r="B800" s="82">
        <v>43937</v>
      </c>
      <c r="C800" s="69">
        <v>62.25</v>
      </c>
      <c r="D800" s="69">
        <v>67.25</v>
      </c>
    </row>
    <row r="801" spans="2:4" x14ac:dyDescent="0.25">
      <c r="B801" s="82">
        <v>43938</v>
      </c>
      <c r="C801" s="69">
        <v>62.25</v>
      </c>
      <c r="D801" s="69">
        <v>67.25</v>
      </c>
    </row>
    <row r="802" spans="2:4" x14ac:dyDescent="0.25">
      <c r="B802" s="82">
        <v>43941</v>
      </c>
      <c r="C802" s="69">
        <v>62.5</v>
      </c>
      <c r="D802" s="69">
        <v>67.5</v>
      </c>
    </row>
    <row r="803" spans="2:4" x14ac:dyDescent="0.25">
      <c r="B803" s="82">
        <v>43942</v>
      </c>
      <c r="C803" s="69">
        <v>62.75</v>
      </c>
      <c r="D803" s="69">
        <v>67.75</v>
      </c>
    </row>
    <row r="804" spans="2:4" x14ac:dyDescent="0.25">
      <c r="B804" s="82">
        <v>43943</v>
      </c>
      <c r="C804" s="69">
        <v>62.75</v>
      </c>
      <c r="D804" s="69">
        <v>67.75</v>
      </c>
    </row>
    <row r="805" spans="2:4" x14ac:dyDescent="0.25">
      <c r="B805" s="82">
        <v>43944</v>
      </c>
      <c r="C805" s="69">
        <v>62.75</v>
      </c>
      <c r="D805" s="69">
        <v>67.75</v>
      </c>
    </row>
    <row r="806" spans="2:4" x14ac:dyDescent="0.25">
      <c r="B806" s="82">
        <v>43945</v>
      </c>
      <c r="C806" s="69">
        <v>63.25</v>
      </c>
      <c r="D806" s="69">
        <v>68.25</v>
      </c>
    </row>
    <row r="807" spans="2:4" x14ac:dyDescent="0.25">
      <c r="B807" s="82">
        <v>43948</v>
      </c>
      <c r="C807" s="69">
        <v>63.25</v>
      </c>
      <c r="D807" s="69">
        <v>68.25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50"/>
  <sheetViews>
    <sheetView workbookViewId="0">
      <selection activeCell="M10" sqref="M10"/>
    </sheetView>
  </sheetViews>
  <sheetFormatPr baseColWidth="10" defaultRowHeight="15" x14ac:dyDescent="0.25"/>
  <cols>
    <col min="1" max="1" width="3.5703125" customWidth="1"/>
    <col min="2" max="2" width="15.85546875" customWidth="1"/>
    <col min="3" max="3" width="16.140625" bestFit="1" customWidth="1"/>
    <col min="10" max="10" width="12" bestFit="1" customWidth="1"/>
  </cols>
  <sheetData>
    <row r="2" spans="1:14" x14ac:dyDescent="0.25">
      <c r="B2" s="149" t="s">
        <v>623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</row>
    <row r="3" spans="1:14" x14ac:dyDescent="0.25"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1:14" x14ac:dyDescent="0.25">
      <c r="B4" s="84" t="s">
        <v>604</v>
      </c>
      <c r="C4" s="69"/>
      <c r="D4" s="69"/>
      <c r="E4" s="103"/>
      <c r="F4" s="153" t="s">
        <v>622</v>
      </c>
      <c r="G4" s="153"/>
      <c r="H4" s="153"/>
      <c r="I4" s="153"/>
      <c r="J4" s="153"/>
      <c r="K4" s="153"/>
      <c r="L4" s="103"/>
      <c r="M4" s="69"/>
    </row>
    <row r="5" spans="1:14" x14ac:dyDescent="0.25">
      <c r="B5" s="84"/>
      <c r="C5" s="69"/>
      <c r="D5" s="69"/>
      <c r="E5" s="69"/>
      <c r="F5" s="153"/>
      <c r="G5" s="153"/>
      <c r="H5" s="153"/>
      <c r="I5" s="153"/>
      <c r="J5" s="153"/>
      <c r="K5" s="153"/>
      <c r="L5" s="69"/>
      <c r="M5" s="69"/>
    </row>
    <row r="6" spans="1:14" x14ac:dyDescent="0.25">
      <c r="B6" s="85"/>
      <c r="C6" s="69"/>
      <c r="D6" s="69"/>
      <c r="E6" s="69"/>
      <c r="F6" s="153"/>
      <c r="G6" s="153"/>
      <c r="H6" s="153"/>
      <c r="I6" s="153"/>
      <c r="J6" s="153"/>
      <c r="K6" s="153"/>
      <c r="L6" s="69"/>
      <c r="M6" s="69"/>
    </row>
    <row r="7" spans="1:14" x14ac:dyDescent="0.25">
      <c r="B7" s="86" t="s">
        <v>605</v>
      </c>
      <c r="C7" s="86" t="s">
        <v>606</v>
      </c>
      <c r="D7" s="69"/>
      <c r="E7" s="69"/>
      <c r="F7" s="153"/>
      <c r="G7" s="153"/>
      <c r="H7" s="153"/>
      <c r="I7" s="153"/>
      <c r="J7" s="153"/>
      <c r="K7" s="153"/>
      <c r="L7" s="69"/>
      <c r="M7" s="69"/>
    </row>
    <row r="8" spans="1:14" ht="21" x14ac:dyDescent="0.35">
      <c r="B8" s="87">
        <f>DATEVALUE(CONCATENATE("1/",D24,"/",D25))</f>
        <v>42917</v>
      </c>
      <c r="C8" s="87">
        <f>DATEVALUE(CONCATENATE("1/",D30,"/",D31))</f>
        <v>43891</v>
      </c>
      <c r="D8" s="135" t="s">
        <v>607</v>
      </c>
      <c r="E8" s="69"/>
      <c r="F8" s="69"/>
      <c r="G8" s="69"/>
      <c r="H8" s="69"/>
      <c r="I8" s="69"/>
      <c r="J8" s="69"/>
      <c r="K8" s="69"/>
      <c r="L8" s="69"/>
      <c r="M8" s="69"/>
    </row>
    <row r="9" spans="1:14" x14ac:dyDescent="0.25"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</row>
    <row r="10" spans="1:14" ht="15" customHeight="1" x14ac:dyDescent="0.25">
      <c r="B10" s="154" t="s">
        <v>608</v>
      </c>
      <c r="C10" s="154"/>
      <c r="D10" s="154" t="s">
        <v>609</v>
      </c>
      <c r="E10" s="69"/>
      <c r="F10" s="150" t="s">
        <v>610</v>
      </c>
      <c r="G10" s="150" t="s">
        <v>611</v>
      </c>
      <c r="H10" s="154" t="s">
        <v>461</v>
      </c>
      <c r="I10" s="150" t="s">
        <v>628</v>
      </c>
      <c r="J10" s="150"/>
      <c r="K10" s="69"/>
      <c r="L10" s="69"/>
      <c r="M10" s="69"/>
    </row>
    <row r="11" spans="1:14" x14ac:dyDescent="0.25">
      <c r="B11" s="154"/>
      <c r="C11" s="154"/>
      <c r="D11" s="154"/>
      <c r="E11" s="69"/>
      <c r="F11" s="150"/>
      <c r="G11" s="150"/>
      <c r="H11" s="154"/>
      <c r="I11" s="155" t="s">
        <v>629</v>
      </c>
      <c r="J11" s="156"/>
      <c r="K11" s="69"/>
      <c r="L11" s="69"/>
      <c r="M11" s="69"/>
    </row>
    <row r="12" spans="1:14" x14ac:dyDescent="0.25">
      <c r="A12">
        <v>1</v>
      </c>
      <c r="B12" s="49" t="s">
        <v>616</v>
      </c>
      <c r="C12" s="88">
        <v>0.68</v>
      </c>
      <c r="D12" s="44" t="s">
        <v>619</v>
      </c>
      <c r="E12" s="89"/>
      <c r="F12" s="46">
        <f>VLOOKUP(B8,'3. Evolución de Factores'!B7:D48,3,FALSE)</f>
        <v>278.39999999999998</v>
      </c>
      <c r="G12" s="114">
        <f>VLOOKUP(C8,'3. Evolución de Factores'!B7:D48,3,FALSE)</f>
        <v>284.60000000000002</v>
      </c>
      <c r="H12" s="126">
        <f>G12/F12</f>
        <v>1.0222701149425288</v>
      </c>
      <c r="I12" s="157">
        <f>C12*H12</f>
        <v>0.69514367816091971</v>
      </c>
      <c r="J12" s="158"/>
      <c r="K12" s="69"/>
      <c r="L12" s="69"/>
      <c r="M12" s="69"/>
    </row>
    <row r="13" spans="1:14" x14ac:dyDescent="0.25">
      <c r="A13">
        <v>2</v>
      </c>
      <c r="B13" s="49" t="s">
        <v>465</v>
      </c>
      <c r="C13" s="88">
        <v>0.21</v>
      </c>
      <c r="D13" s="128" t="s">
        <v>630</v>
      </c>
      <c r="E13" s="89"/>
      <c r="F13" s="112"/>
      <c r="G13" s="119"/>
      <c r="H13" s="125" t="e">
        <f t="shared" ref="H13:H15" si="0">G13/F13</f>
        <v>#DIV/0!</v>
      </c>
      <c r="I13" s="159">
        <v>0.21</v>
      </c>
      <c r="J13" s="160"/>
      <c r="K13" s="69"/>
      <c r="L13" s="69"/>
      <c r="M13" s="69"/>
    </row>
    <row r="14" spans="1:14" x14ac:dyDescent="0.25">
      <c r="A14">
        <v>3</v>
      </c>
      <c r="B14" s="49" t="s">
        <v>617</v>
      </c>
      <c r="C14" s="88">
        <v>0.06</v>
      </c>
      <c r="D14" s="44" t="s">
        <v>620</v>
      </c>
      <c r="E14" s="113"/>
      <c r="F14" s="124">
        <f>VLOOKUP(B8,'3. Evolución de Factores'!G7:I44,3,FALSE)</f>
        <v>110</v>
      </c>
      <c r="G14" s="124">
        <f>VLOOKUP(C8,'3. Evolución de Factores'!G7:I44,3,FALSE)</f>
        <v>256.45980359999993</v>
      </c>
      <c r="H14" s="126">
        <f t="shared" si="0"/>
        <v>2.3314527599999995</v>
      </c>
      <c r="I14" s="157">
        <f>H14*C14/H16</f>
        <v>3.6720380969999994E-2</v>
      </c>
      <c r="J14" s="158"/>
      <c r="K14" s="69"/>
      <c r="L14" s="69"/>
      <c r="M14" s="69"/>
    </row>
    <row r="15" spans="1:14" x14ac:dyDescent="0.25">
      <c r="A15">
        <v>4</v>
      </c>
      <c r="B15" s="49" t="s">
        <v>618</v>
      </c>
      <c r="C15" s="88">
        <v>0.05</v>
      </c>
      <c r="D15" s="106" t="s">
        <v>612</v>
      </c>
      <c r="E15" s="89"/>
      <c r="F15" s="114">
        <f>VLOOKUP(B8,'3. Evolución de Factores'!N7:T56,7,FALSE)</f>
        <v>121.76773875984975</v>
      </c>
      <c r="G15" s="114">
        <f>VLOOKUP(C8,'3. Evolución de Factores'!N7:T56,7,FALSE)</f>
        <v>379.69522795773065</v>
      </c>
      <c r="H15" s="126">
        <f t="shared" si="0"/>
        <v>3.1181923210922502</v>
      </c>
      <c r="I15" s="157">
        <f>H15*C14/H16</f>
        <v>4.9111529057202945E-2</v>
      </c>
      <c r="J15" s="158"/>
      <c r="K15" s="69"/>
      <c r="L15" s="69"/>
      <c r="M15" s="69"/>
    </row>
    <row r="16" spans="1:14" ht="30" customHeight="1" x14ac:dyDescent="0.25">
      <c r="A16" s="107">
        <v>5</v>
      </c>
      <c r="B16" s="108" t="s">
        <v>466</v>
      </c>
      <c r="C16" s="109" t="s">
        <v>625</v>
      </c>
      <c r="D16" s="110" t="s">
        <v>621</v>
      </c>
      <c r="E16" s="69"/>
      <c r="F16" s="111">
        <f>VLOOKUP(B8,'3. Evolución de Factores'!Y7:Z48,2,FALSE)</f>
        <v>16.8</v>
      </c>
      <c r="G16" s="120">
        <f>VLOOKUP(C8,'3. Evolución de Factores'!Y7:Z48,2,FALSE)</f>
        <v>64</v>
      </c>
      <c r="H16" s="127">
        <f>G16/F16</f>
        <v>3.8095238095238093</v>
      </c>
      <c r="I16" s="151" t="s">
        <v>613</v>
      </c>
      <c r="J16" s="162">
        <f>SUM(I12:J15)</f>
        <v>0.99097558818812259</v>
      </c>
      <c r="K16" s="152" t="str">
        <f>CONCATENATE("Interpretación: los precios del Período n deberían ser ",MROUND(J16,0.0001)," veces los del Período Base ingresado.")</f>
        <v>Interpretación: los precios del Período n deberían ser 0,991 veces los del Período Base ingresado.</v>
      </c>
      <c r="L16" s="152"/>
      <c r="M16" s="152"/>
      <c r="N16" s="152"/>
    </row>
    <row r="17" spans="2:14" x14ac:dyDescent="0.25">
      <c r="B17" s="69"/>
      <c r="C17" s="69"/>
      <c r="D17" s="69"/>
      <c r="E17" s="69"/>
      <c r="F17" s="69"/>
      <c r="G17" s="69"/>
      <c r="I17" s="151"/>
      <c r="J17" s="162"/>
      <c r="K17" s="152"/>
      <c r="L17" s="152"/>
      <c r="M17" s="152"/>
      <c r="N17" s="152"/>
    </row>
    <row r="19" spans="2:14" hidden="1" x14ac:dyDescent="0.25"/>
    <row r="20" spans="2:14" ht="21" hidden="1" x14ac:dyDescent="0.35">
      <c r="B20" s="90">
        <f>DATEVALUE(CONCATENATE("1/",D24,"/",D25))</f>
        <v>42917</v>
      </c>
      <c r="C20" s="91">
        <v>0</v>
      </c>
      <c r="D20" s="92" t="s">
        <v>614</v>
      </c>
    </row>
    <row r="21" spans="2:14" hidden="1" x14ac:dyDescent="0.25">
      <c r="B21" s="93"/>
      <c r="C21" s="91">
        <v>0</v>
      </c>
      <c r="D21" s="94">
        <v>43160</v>
      </c>
    </row>
    <row r="22" spans="2:14" hidden="1" x14ac:dyDescent="0.25">
      <c r="B22" s="93"/>
      <c r="C22" s="93">
        <v>4</v>
      </c>
      <c r="D22" s="93"/>
    </row>
    <row r="23" spans="2:14" hidden="1" x14ac:dyDescent="0.25">
      <c r="B23" s="93"/>
      <c r="C23" s="93">
        <f>(C22+3)/12</f>
        <v>0.58333333333333337</v>
      </c>
      <c r="D23" s="93">
        <f>INT(C23-0.001)</f>
        <v>0</v>
      </c>
    </row>
    <row r="24" spans="2:14" hidden="1" x14ac:dyDescent="0.25">
      <c r="B24" s="93"/>
      <c r="C24" s="93"/>
      <c r="D24" s="93">
        <f>MROUND(IF((C23-D23)*12=0,12,(C23-D23)*12),1)</f>
        <v>7</v>
      </c>
    </row>
    <row r="25" spans="2:14" hidden="1" x14ac:dyDescent="0.25">
      <c r="B25" s="93"/>
      <c r="C25" s="93"/>
      <c r="D25" s="93">
        <f>+D23+17</f>
        <v>17</v>
      </c>
    </row>
    <row r="26" spans="2:14" ht="21" hidden="1" x14ac:dyDescent="0.35">
      <c r="B26" s="90">
        <f>DATEVALUE(CONCATENATE("1/",D30,"/",D31))</f>
        <v>43891</v>
      </c>
      <c r="C26" s="93"/>
      <c r="D26" s="93"/>
    </row>
    <row r="27" spans="2:14" hidden="1" x14ac:dyDescent="0.25">
      <c r="B27" s="93"/>
      <c r="C27" s="93"/>
      <c r="D27" s="93"/>
    </row>
    <row r="28" spans="2:14" hidden="1" x14ac:dyDescent="0.25">
      <c r="B28" s="93"/>
      <c r="C28" s="93">
        <v>36</v>
      </c>
      <c r="D28" s="93"/>
    </row>
    <row r="29" spans="2:14" hidden="1" x14ac:dyDescent="0.25">
      <c r="B29" s="93"/>
      <c r="C29" s="93">
        <f>(C28+3)/12</f>
        <v>3.25</v>
      </c>
      <c r="D29" s="93">
        <f>INT(C29-0.001)</f>
        <v>3</v>
      </c>
    </row>
    <row r="30" spans="2:14" hidden="1" x14ac:dyDescent="0.25">
      <c r="B30" s="93"/>
      <c r="C30" s="93"/>
      <c r="D30" s="93">
        <f>MROUND(IF((C29-D29)*12=0,12,(C29-D29)*12),1)</f>
        <v>3</v>
      </c>
    </row>
    <row r="31" spans="2:14" hidden="1" x14ac:dyDescent="0.25">
      <c r="B31" s="93"/>
      <c r="C31" s="93"/>
      <c r="D31" s="93">
        <f>+D29+17</f>
        <v>20</v>
      </c>
    </row>
    <row r="32" spans="2:14" hidden="1" x14ac:dyDescent="0.25"/>
    <row r="50" spans="10:10" x14ac:dyDescent="0.25">
      <c r="J50" s="43"/>
    </row>
  </sheetData>
  <mergeCells count="16">
    <mergeCell ref="B2:L2"/>
    <mergeCell ref="I10:J10"/>
    <mergeCell ref="J16:J17"/>
    <mergeCell ref="I16:I17"/>
    <mergeCell ref="K16:N17"/>
    <mergeCell ref="F4:K7"/>
    <mergeCell ref="B10:C11"/>
    <mergeCell ref="D10:D11"/>
    <mergeCell ref="F10:F11"/>
    <mergeCell ref="G10:G11"/>
    <mergeCell ref="H10:H11"/>
    <mergeCell ref="I11:J11"/>
    <mergeCell ref="I12:J12"/>
    <mergeCell ref="I13:J13"/>
    <mergeCell ref="I14:J14"/>
    <mergeCell ref="I15:J1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Spinner 1">
              <controlPr defaultSize="0" autoPict="0">
                <anchor moveWithCells="1" sizeWithCells="1">
                  <from>
                    <xdr:col>1</xdr:col>
                    <xdr:colOff>371475</xdr:colOff>
                    <xdr:row>4</xdr:row>
                    <xdr:rowOff>38100</xdr:rowOff>
                  </from>
                  <to>
                    <xdr:col>1</xdr:col>
                    <xdr:colOff>638175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Spinner 2">
              <controlPr defaultSize="0" autoPict="0">
                <anchor moveWithCells="1" sizeWithCells="1">
                  <from>
                    <xdr:col>2</xdr:col>
                    <xdr:colOff>371475</xdr:colOff>
                    <xdr:row>4</xdr:row>
                    <xdr:rowOff>38100</xdr:rowOff>
                  </from>
                  <to>
                    <xdr:col>2</xdr:col>
                    <xdr:colOff>638175</xdr:colOff>
                    <xdr:row>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D56"/>
  <sheetViews>
    <sheetView zoomScaleNormal="100" workbookViewId="0">
      <selection activeCell="J53" sqref="J53"/>
    </sheetView>
  </sheetViews>
  <sheetFormatPr baseColWidth="10" defaultRowHeight="15" x14ac:dyDescent="0.25"/>
  <cols>
    <col min="6" max="6" width="2.7109375" style="121" customWidth="1"/>
    <col min="10" max="10" width="12.42578125" customWidth="1"/>
    <col min="12" max="12" width="12.85546875" customWidth="1"/>
    <col min="13" max="13" width="3.42578125" style="121" customWidth="1"/>
    <col min="15" max="15" width="14.42578125" customWidth="1"/>
    <col min="16" max="16" width="25" customWidth="1"/>
    <col min="21" max="21" width="3.5703125" style="121" customWidth="1"/>
  </cols>
  <sheetData>
    <row r="2" spans="2:26" x14ac:dyDescent="0.25">
      <c r="B2" s="83" t="s">
        <v>588</v>
      </c>
      <c r="G2" s="83" t="s">
        <v>589</v>
      </c>
      <c r="N2" s="161" t="s">
        <v>599</v>
      </c>
      <c r="O2" s="161"/>
      <c r="V2" s="161" t="s">
        <v>603</v>
      </c>
      <c r="W2" s="161"/>
    </row>
    <row r="4" spans="2:26" x14ac:dyDescent="0.25">
      <c r="G4" s="69" t="s">
        <v>590</v>
      </c>
      <c r="I4" s="69"/>
      <c r="J4" s="70"/>
      <c r="K4" s="70"/>
      <c r="L4" s="69"/>
      <c r="M4" s="123"/>
    </row>
    <row r="5" spans="2:26" x14ac:dyDescent="0.25">
      <c r="H5" s="69"/>
      <c r="I5" s="69"/>
      <c r="J5" s="70"/>
      <c r="K5" s="70"/>
      <c r="L5" s="69"/>
      <c r="M5" s="123"/>
    </row>
    <row r="6" spans="2:26" ht="30" x14ac:dyDescent="0.25">
      <c r="C6" s="71" t="s">
        <v>591</v>
      </c>
      <c r="D6" s="71" t="s">
        <v>592</v>
      </c>
      <c r="H6" s="71" t="s">
        <v>591</v>
      </c>
      <c r="I6" s="71" t="s">
        <v>592</v>
      </c>
      <c r="J6" s="97" t="s">
        <v>626</v>
      </c>
      <c r="K6" s="97" t="s">
        <v>593</v>
      </c>
      <c r="L6" s="96" t="s">
        <v>594</v>
      </c>
      <c r="M6" s="123"/>
      <c r="O6" s="78" t="s">
        <v>597</v>
      </c>
      <c r="P6" s="79" t="s">
        <v>598</v>
      </c>
      <c r="Q6" s="79"/>
      <c r="R6" s="69"/>
      <c r="S6" s="71" t="s">
        <v>591</v>
      </c>
      <c r="T6" s="71" t="s">
        <v>592</v>
      </c>
      <c r="V6" s="102" t="s">
        <v>602</v>
      </c>
      <c r="W6" s="102" t="s">
        <v>600</v>
      </c>
      <c r="X6" s="102" t="s">
        <v>601</v>
      </c>
      <c r="Y6" s="71" t="s">
        <v>591</v>
      </c>
      <c r="Z6" s="71" t="s">
        <v>592</v>
      </c>
    </row>
    <row r="7" spans="2:26" x14ac:dyDescent="0.25">
      <c r="B7" s="105">
        <v>42736</v>
      </c>
      <c r="C7" s="95">
        <v>201701</v>
      </c>
      <c r="D7" s="95">
        <v>273.60000000000002</v>
      </c>
      <c r="G7" s="105">
        <v>42795</v>
      </c>
      <c r="H7" s="99">
        <v>201703</v>
      </c>
      <c r="I7" s="118">
        <v>100</v>
      </c>
      <c r="N7" s="105">
        <v>42491</v>
      </c>
      <c r="O7" s="80">
        <v>42491</v>
      </c>
      <c r="P7" s="81">
        <v>1.5</v>
      </c>
      <c r="Q7" s="81">
        <f>(P7+100)/100</f>
        <v>1.0149999999999999</v>
      </c>
      <c r="R7" s="69">
        <v>2</v>
      </c>
      <c r="S7" s="95">
        <v>201605</v>
      </c>
      <c r="T7" s="98">
        <v>100</v>
      </c>
      <c r="V7" s="82">
        <v>42766</v>
      </c>
      <c r="W7" s="69">
        <v>15.7</v>
      </c>
      <c r="X7" s="69">
        <v>16.100000000000001</v>
      </c>
      <c r="Y7" s="105">
        <v>42767</v>
      </c>
      <c r="Z7" s="101">
        <f t="shared" ref="Z7:Z18" si="0">X7</f>
        <v>16.100000000000001</v>
      </c>
    </row>
    <row r="8" spans="2:26" x14ac:dyDescent="0.25">
      <c r="B8" s="105">
        <v>42767</v>
      </c>
      <c r="C8" s="95">
        <v>201702</v>
      </c>
      <c r="D8" s="95">
        <v>276.89999999999998</v>
      </c>
      <c r="G8" s="105">
        <v>42826</v>
      </c>
      <c r="H8" s="99">
        <v>201704</v>
      </c>
      <c r="I8" s="118">
        <f>I7</f>
        <v>100</v>
      </c>
      <c r="N8" s="105">
        <v>42522</v>
      </c>
      <c r="O8" s="80">
        <v>42522</v>
      </c>
      <c r="P8" s="81">
        <v>3.6</v>
      </c>
      <c r="Q8" s="81">
        <f t="shared" ref="Q8:Q54" si="1">(P8+100)/100</f>
        <v>1.036</v>
      </c>
      <c r="R8" s="69">
        <v>3</v>
      </c>
      <c r="S8" s="95">
        <v>201606</v>
      </c>
      <c r="T8" s="98">
        <f>T7+P8</f>
        <v>103.6</v>
      </c>
      <c r="V8" s="82">
        <v>42790</v>
      </c>
      <c r="W8" s="69">
        <v>15.3</v>
      </c>
      <c r="X8" s="69">
        <v>15.7</v>
      </c>
      <c r="Y8" s="105">
        <v>42795</v>
      </c>
      <c r="Z8" s="101">
        <f t="shared" si="0"/>
        <v>15.7</v>
      </c>
    </row>
    <row r="9" spans="2:26" x14ac:dyDescent="0.25">
      <c r="B9" s="105">
        <v>42795</v>
      </c>
      <c r="C9" s="95">
        <v>201703</v>
      </c>
      <c r="D9" s="95">
        <v>279.60000000000002</v>
      </c>
      <c r="G9" s="105">
        <v>42856</v>
      </c>
      <c r="H9" s="99">
        <v>201705</v>
      </c>
      <c r="I9" s="118">
        <f t="shared" ref="I9:I17" si="2">I8</f>
        <v>100</v>
      </c>
      <c r="N9" s="105">
        <v>42552</v>
      </c>
      <c r="O9" s="80">
        <v>42552</v>
      </c>
      <c r="P9" s="81">
        <v>2.9</v>
      </c>
      <c r="Q9" s="81">
        <f t="shared" si="1"/>
        <v>1.0290000000000001</v>
      </c>
      <c r="R9" s="69">
        <v>4</v>
      </c>
      <c r="S9" s="95">
        <v>201607</v>
      </c>
      <c r="T9" s="98">
        <f>T8*Q9</f>
        <v>106.60440000000001</v>
      </c>
      <c r="V9" s="82">
        <v>42825</v>
      </c>
      <c r="W9" s="69">
        <v>15.2</v>
      </c>
      <c r="X9" s="69">
        <v>15.6</v>
      </c>
      <c r="Y9" s="105">
        <v>42826</v>
      </c>
      <c r="Z9" s="101">
        <f t="shared" si="0"/>
        <v>15.6</v>
      </c>
    </row>
    <row r="10" spans="2:26" x14ac:dyDescent="0.25">
      <c r="B10" s="105">
        <v>42826</v>
      </c>
      <c r="C10" s="95">
        <v>201704</v>
      </c>
      <c r="D10" s="95">
        <v>280.89999999999998</v>
      </c>
      <c r="G10" s="105">
        <v>42887</v>
      </c>
      <c r="H10" s="99">
        <v>201706</v>
      </c>
      <c r="I10" s="118">
        <f t="shared" si="2"/>
        <v>100</v>
      </c>
      <c r="N10" s="105">
        <v>42583</v>
      </c>
      <c r="O10" s="80">
        <v>42583</v>
      </c>
      <c r="P10" s="81">
        <v>2.7</v>
      </c>
      <c r="Q10" s="81">
        <f t="shared" si="1"/>
        <v>1.0270000000000001</v>
      </c>
      <c r="R10" s="69">
        <v>5</v>
      </c>
      <c r="S10" s="95">
        <v>201608</v>
      </c>
      <c r="T10" s="98">
        <f t="shared" ref="T10:T50" si="3">T9*Q10</f>
        <v>109.48271880000003</v>
      </c>
      <c r="V10" s="82">
        <v>42853</v>
      </c>
      <c r="W10" s="69">
        <v>15.2</v>
      </c>
      <c r="X10" s="69">
        <v>15.6</v>
      </c>
      <c r="Y10" s="105">
        <v>42856</v>
      </c>
      <c r="Z10" s="101">
        <f t="shared" si="0"/>
        <v>15.6</v>
      </c>
    </row>
    <row r="11" spans="2:26" x14ac:dyDescent="0.25">
      <c r="B11" s="105">
        <v>42856</v>
      </c>
      <c r="C11" s="95">
        <v>201705</v>
      </c>
      <c r="D11" s="95">
        <v>280.3</v>
      </c>
      <c r="G11" s="105">
        <v>42917</v>
      </c>
      <c r="H11" s="99">
        <v>201707</v>
      </c>
      <c r="I11" s="118">
        <f>I10+J11</f>
        <v>110</v>
      </c>
      <c r="J11">
        <v>10</v>
      </c>
      <c r="N11" s="105">
        <v>42614</v>
      </c>
      <c r="O11" s="80">
        <v>42614</v>
      </c>
      <c r="P11" s="81">
        <v>0.4</v>
      </c>
      <c r="Q11" s="81">
        <f t="shared" si="1"/>
        <v>1.004</v>
      </c>
      <c r="R11" s="69">
        <v>6</v>
      </c>
      <c r="S11" s="95">
        <v>201609</v>
      </c>
      <c r="T11" s="98">
        <f t="shared" si="3"/>
        <v>109.92064967520002</v>
      </c>
      <c r="V11" s="82">
        <v>42886</v>
      </c>
      <c r="W11" s="69">
        <v>15.9</v>
      </c>
      <c r="X11" s="69">
        <v>16.3</v>
      </c>
      <c r="Y11" s="105">
        <v>42887</v>
      </c>
      <c r="Z11" s="101">
        <f t="shared" si="0"/>
        <v>16.3</v>
      </c>
    </row>
    <row r="12" spans="2:26" x14ac:dyDescent="0.25">
      <c r="B12" s="105">
        <v>42887</v>
      </c>
      <c r="C12" s="95">
        <v>201706</v>
      </c>
      <c r="D12" s="95">
        <v>280.3</v>
      </c>
      <c r="G12" s="105">
        <v>42948</v>
      </c>
      <c r="H12" s="99">
        <v>201708</v>
      </c>
      <c r="I12" s="118">
        <f t="shared" si="2"/>
        <v>110</v>
      </c>
      <c r="N12" s="105">
        <v>42644</v>
      </c>
      <c r="O12" s="80">
        <v>42644</v>
      </c>
      <c r="P12" s="81">
        <v>0.4</v>
      </c>
      <c r="Q12" s="81">
        <f t="shared" si="1"/>
        <v>1.004</v>
      </c>
      <c r="R12" s="69">
        <v>7</v>
      </c>
      <c r="S12" s="95">
        <v>201610</v>
      </c>
      <c r="T12" s="98">
        <f t="shared" si="3"/>
        <v>110.36033227390082</v>
      </c>
      <c r="V12" s="82">
        <v>42916</v>
      </c>
      <c r="W12" s="69">
        <v>16.399999999999999</v>
      </c>
      <c r="X12" s="69">
        <v>16.8</v>
      </c>
      <c r="Y12" s="105">
        <v>42917</v>
      </c>
      <c r="Z12" s="101">
        <f t="shared" si="0"/>
        <v>16.8</v>
      </c>
    </row>
    <row r="13" spans="2:26" x14ac:dyDescent="0.25">
      <c r="B13" s="105">
        <v>42917</v>
      </c>
      <c r="C13" s="95">
        <v>201707</v>
      </c>
      <c r="D13" s="95">
        <v>278.39999999999998</v>
      </c>
      <c r="G13" s="105">
        <v>42979</v>
      </c>
      <c r="H13" s="99">
        <v>201709</v>
      </c>
      <c r="I13" s="118">
        <f t="shared" si="2"/>
        <v>110</v>
      </c>
      <c r="N13" s="105">
        <v>42675</v>
      </c>
      <c r="O13" s="80">
        <v>42675</v>
      </c>
      <c r="P13" s="81">
        <v>0.6</v>
      </c>
      <c r="Q13" s="81">
        <f t="shared" si="1"/>
        <v>1.006</v>
      </c>
      <c r="R13" s="69">
        <v>8</v>
      </c>
      <c r="S13" s="95">
        <v>201611</v>
      </c>
      <c r="T13" s="98">
        <f t="shared" si="3"/>
        <v>111.02249426754423</v>
      </c>
      <c r="V13" s="82">
        <v>42947</v>
      </c>
      <c r="W13" s="69">
        <v>17.45</v>
      </c>
      <c r="X13" s="69">
        <v>17.850000000000001</v>
      </c>
      <c r="Y13" s="105">
        <v>42948</v>
      </c>
      <c r="Z13" s="101">
        <f t="shared" si="0"/>
        <v>17.850000000000001</v>
      </c>
    </row>
    <row r="14" spans="2:26" x14ac:dyDescent="0.25">
      <c r="B14" s="105">
        <v>42948</v>
      </c>
      <c r="C14" s="95">
        <v>201708</v>
      </c>
      <c r="D14" s="95">
        <v>280.3</v>
      </c>
      <c r="G14" s="105">
        <v>43009</v>
      </c>
      <c r="H14" s="99">
        <v>201710</v>
      </c>
      <c r="I14" s="118">
        <f>I13+J14</f>
        <v>120</v>
      </c>
      <c r="J14">
        <v>10</v>
      </c>
      <c r="N14" s="105">
        <v>42705</v>
      </c>
      <c r="O14" s="80">
        <v>42705</v>
      </c>
      <c r="P14" s="81">
        <v>1.1000000000000001</v>
      </c>
      <c r="Q14" s="81">
        <f t="shared" si="1"/>
        <v>1.0109999999999999</v>
      </c>
      <c r="R14" s="69">
        <v>9</v>
      </c>
      <c r="S14" s="95">
        <v>201612</v>
      </c>
      <c r="T14" s="98">
        <f t="shared" si="3"/>
        <v>112.24374170448721</v>
      </c>
      <c r="V14" s="82">
        <v>42978</v>
      </c>
      <c r="W14" s="69">
        <v>17.100000000000001</v>
      </c>
      <c r="X14" s="69">
        <v>17.5</v>
      </c>
      <c r="Y14" s="105">
        <v>42979</v>
      </c>
      <c r="Z14" s="101">
        <f t="shared" si="0"/>
        <v>17.5</v>
      </c>
    </row>
    <row r="15" spans="2:26" x14ac:dyDescent="0.25">
      <c r="B15" s="105">
        <v>42979</v>
      </c>
      <c r="C15" s="95">
        <v>201709</v>
      </c>
      <c r="D15" s="95">
        <v>280.60000000000002</v>
      </c>
      <c r="G15" s="105">
        <v>43040</v>
      </c>
      <c r="H15" s="99">
        <v>201711</v>
      </c>
      <c r="I15" s="118">
        <f t="shared" si="2"/>
        <v>120</v>
      </c>
      <c r="N15" s="105">
        <v>42736</v>
      </c>
      <c r="O15" s="80">
        <v>42736</v>
      </c>
      <c r="P15" s="81">
        <v>0.8</v>
      </c>
      <c r="Q15" s="81">
        <f t="shared" si="1"/>
        <v>1.008</v>
      </c>
      <c r="R15" s="69">
        <v>10</v>
      </c>
      <c r="S15" s="95">
        <v>201701</v>
      </c>
      <c r="T15" s="98">
        <f t="shared" si="3"/>
        <v>113.14169163812311</v>
      </c>
      <c r="V15" s="82">
        <v>43007</v>
      </c>
      <c r="W15" s="69">
        <v>17.100000000000001</v>
      </c>
      <c r="X15" s="69">
        <v>17.5</v>
      </c>
      <c r="Y15" s="105">
        <v>43009</v>
      </c>
      <c r="Z15" s="101">
        <f t="shared" si="0"/>
        <v>17.5</v>
      </c>
    </row>
    <row r="16" spans="2:26" x14ac:dyDescent="0.25">
      <c r="B16" s="105">
        <v>43009</v>
      </c>
      <c r="C16" s="95">
        <v>201710</v>
      </c>
      <c r="D16" s="95">
        <v>284.10000000000002</v>
      </c>
      <c r="G16" s="105">
        <v>43070</v>
      </c>
      <c r="H16" s="99">
        <v>201712</v>
      </c>
      <c r="I16" s="118">
        <f t="shared" si="2"/>
        <v>120</v>
      </c>
      <c r="N16" s="105">
        <v>42767</v>
      </c>
      <c r="O16" s="80">
        <v>42767</v>
      </c>
      <c r="P16" s="81">
        <v>1.5</v>
      </c>
      <c r="Q16" s="81">
        <f t="shared" si="1"/>
        <v>1.0149999999999999</v>
      </c>
      <c r="R16" s="69">
        <v>11</v>
      </c>
      <c r="S16" s="95">
        <v>201702</v>
      </c>
      <c r="T16" s="98">
        <f t="shared" si="3"/>
        <v>114.83881701269495</v>
      </c>
      <c r="V16" s="82">
        <v>43039</v>
      </c>
      <c r="W16" s="69">
        <v>17.45</v>
      </c>
      <c r="X16" s="69">
        <v>17.850000000000001</v>
      </c>
      <c r="Y16" s="105">
        <v>43040</v>
      </c>
      <c r="Z16" s="101">
        <f t="shared" si="0"/>
        <v>17.850000000000001</v>
      </c>
    </row>
    <row r="17" spans="2:30" x14ac:dyDescent="0.25">
      <c r="B17" s="105">
        <v>43040</v>
      </c>
      <c r="C17" s="95">
        <v>201711</v>
      </c>
      <c r="D17" s="95">
        <v>287.2</v>
      </c>
      <c r="G17" s="105">
        <v>43101</v>
      </c>
      <c r="H17" s="99">
        <v>201801</v>
      </c>
      <c r="I17" s="118">
        <f t="shared" si="2"/>
        <v>120</v>
      </c>
      <c r="N17" s="105">
        <v>42795</v>
      </c>
      <c r="O17" s="80">
        <v>42795</v>
      </c>
      <c r="P17" s="81">
        <v>1.7</v>
      </c>
      <c r="Q17" s="81">
        <f t="shared" si="1"/>
        <v>1.0170000000000001</v>
      </c>
      <c r="R17" s="69">
        <v>12</v>
      </c>
      <c r="S17" s="95">
        <v>201703</v>
      </c>
      <c r="T17" s="98">
        <f t="shared" si="3"/>
        <v>116.79107690191077</v>
      </c>
      <c r="V17" s="82">
        <v>43069</v>
      </c>
      <c r="W17" s="69">
        <v>17.100000000000001</v>
      </c>
      <c r="X17" s="69">
        <v>17.5</v>
      </c>
      <c r="Y17" s="105">
        <v>43070</v>
      </c>
      <c r="Z17" s="101">
        <f t="shared" si="0"/>
        <v>17.5</v>
      </c>
    </row>
    <row r="18" spans="2:30" x14ac:dyDescent="0.25">
      <c r="B18" s="105">
        <v>43070</v>
      </c>
      <c r="C18" s="95">
        <v>201712</v>
      </c>
      <c r="D18" s="95">
        <v>287.7</v>
      </c>
      <c r="G18" s="105">
        <v>43132</v>
      </c>
      <c r="H18" s="99">
        <v>201802</v>
      </c>
      <c r="I18" s="118">
        <f>I17+J18</f>
        <v>122.53</v>
      </c>
      <c r="J18">
        <v>2.5299999999999998</v>
      </c>
      <c r="N18" s="105">
        <v>42826</v>
      </c>
      <c r="O18" s="80">
        <v>42826</v>
      </c>
      <c r="P18" s="81">
        <v>0.9</v>
      </c>
      <c r="Q18" s="81">
        <f t="shared" si="1"/>
        <v>1.0090000000000001</v>
      </c>
      <c r="R18" s="69">
        <v>13</v>
      </c>
      <c r="S18" s="95">
        <v>201704</v>
      </c>
      <c r="T18" s="98">
        <f t="shared" si="3"/>
        <v>117.84219659402798</v>
      </c>
      <c r="V18" s="82">
        <v>43098</v>
      </c>
      <c r="W18" s="69">
        <v>18.399999999999999</v>
      </c>
      <c r="X18" s="69">
        <v>18.899999999999999</v>
      </c>
      <c r="Y18" s="105">
        <v>43101</v>
      </c>
      <c r="Z18" s="101">
        <f t="shared" si="0"/>
        <v>18.899999999999999</v>
      </c>
    </row>
    <row r="19" spans="2:30" x14ac:dyDescent="0.25">
      <c r="B19" s="105">
        <v>43101</v>
      </c>
      <c r="C19" s="95">
        <v>201801</v>
      </c>
      <c r="D19" s="95">
        <v>290.2</v>
      </c>
      <c r="G19" s="105">
        <v>43160</v>
      </c>
      <c r="H19" s="99">
        <v>201803</v>
      </c>
      <c r="I19" s="118">
        <f>I18+J19</f>
        <v>125.4</v>
      </c>
      <c r="J19" s="72">
        <v>2.87</v>
      </c>
      <c r="K19" s="115" t="s">
        <v>595</v>
      </c>
      <c r="L19" s="74"/>
      <c r="N19" s="105">
        <v>42856</v>
      </c>
      <c r="O19" s="80">
        <v>42856</v>
      </c>
      <c r="P19" s="81">
        <v>0.5</v>
      </c>
      <c r="Q19" s="81">
        <f t="shared" si="1"/>
        <v>1.0049999999999999</v>
      </c>
      <c r="R19" s="69">
        <v>14</v>
      </c>
      <c r="S19" s="95">
        <v>201705</v>
      </c>
      <c r="T19" s="98">
        <f t="shared" si="3"/>
        <v>118.43140757699811</v>
      </c>
      <c r="V19" s="82">
        <v>43131</v>
      </c>
      <c r="W19" s="69">
        <v>19.399999999999999</v>
      </c>
      <c r="X19" s="69">
        <v>19.899999999999999</v>
      </c>
      <c r="Y19" s="105">
        <v>43132</v>
      </c>
      <c r="Z19" s="101">
        <f>X19</f>
        <v>19.899999999999999</v>
      </c>
    </row>
    <row r="20" spans="2:30" x14ac:dyDescent="0.25">
      <c r="B20" s="105">
        <v>43132</v>
      </c>
      <c r="C20" s="95">
        <v>201802</v>
      </c>
      <c r="D20" s="95">
        <v>291.8</v>
      </c>
      <c r="G20" s="105">
        <v>43191</v>
      </c>
      <c r="H20" s="99">
        <v>201804</v>
      </c>
      <c r="I20" s="118">
        <v>134.80500000000001</v>
      </c>
      <c r="J20" s="116">
        <v>7.5</v>
      </c>
      <c r="K20" s="117" t="s">
        <v>596</v>
      </c>
      <c r="L20" s="69"/>
      <c r="N20" s="105">
        <v>42887</v>
      </c>
      <c r="O20" s="80">
        <v>42887</v>
      </c>
      <c r="P20" s="81">
        <v>0.9</v>
      </c>
      <c r="Q20" s="81">
        <f t="shared" si="1"/>
        <v>1.0090000000000001</v>
      </c>
      <c r="R20" s="69">
        <v>15</v>
      </c>
      <c r="S20" s="95">
        <v>201706</v>
      </c>
      <c r="T20" s="98">
        <f t="shared" si="3"/>
        <v>119.49729024519111</v>
      </c>
      <c r="V20" s="82">
        <v>43159</v>
      </c>
      <c r="W20" s="69">
        <v>19.850000000000001</v>
      </c>
      <c r="X20" s="69">
        <v>20.350000000000001</v>
      </c>
      <c r="Y20" s="105">
        <v>43160</v>
      </c>
      <c r="Z20" s="101">
        <f>X20</f>
        <v>20.350000000000001</v>
      </c>
      <c r="AB20" s="82"/>
      <c r="AC20" s="69"/>
      <c r="AD20" s="69"/>
    </row>
    <row r="21" spans="2:30" x14ac:dyDescent="0.25">
      <c r="B21" s="105">
        <v>43160</v>
      </c>
      <c r="C21" s="95">
        <v>201803</v>
      </c>
      <c r="D21" s="95">
        <v>293.5</v>
      </c>
      <c r="G21" s="105">
        <v>43221</v>
      </c>
      <c r="H21" s="99">
        <v>201805</v>
      </c>
      <c r="I21" s="118">
        <v>134.80500000000001</v>
      </c>
      <c r="J21" s="72"/>
      <c r="K21" s="69"/>
      <c r="L21" s="69"/>
      <c r="N21" s="105">
        <v>42917</v>
      </c>
      <c r="O21" s="80">
        <v>42917</v>
      </c>
      <c r="P21" s="81">
        <v>1.9</v>
      </c>
      <c r="Q21" s="81">
        <f t="shared" si="1"/>
        <v>1.0190000000000001</v>
      </c>
      <c r="R21" s="69">
        <v>16</v>
      </c>
      <c r="S21" s="95">
        <v>201707</v>
      </c>
      <c r="T21" s="98">
        <f t="shared" si="3"/>
        <v>121.76773875984975</v>
      </c>
      <c r="V21" s="82">
        <v>43187</v>
      </c>
      <c r="W21" s="69">
        <v>19.899999999999999</v>
      </c>
      <c r="X21" s="69">
        <v>20.399999999999999</v>
      </c>
      <c r="Y21" s="105">
        <v>43191</v>
      </c>
      <c r="Z21" s="101">
        <f t="shared" ref="Z21:Z46" si="4">X21</f>
        <v>20.399999999999999</v>
      </c>
    </row>
    <row r="22" spans="2:30" x14ac:dyDescent="0.25">
      <c r="B22" s="105">
        <v>43191</v>
      </c>
      <c r="C22" s="95">
        <v>201804</v>
      </c>
      <c r="D22" s="95">
        <v>292.39999999999998</v>
      </c>
      <c r="G22" s="105">
        <v>43252</v>
      </c>
      <c r="H22" s="99">
        <v>201806</v>
      </c>
      <c r="I22" s="118">
        <v>134.80500000000001</v>
      </c>
      <c r="J22" s="72"/>
      <c r="K22" s="69"/>
      <c r="L22" s="69"/>
      <c r="N22" s="105">
        <v>42948</v>
      </c>
      <c r="O22" s="80">
        <v>42948</v>
      </c>
      <c r="P22" s="81">
        <v>2.6</v>
      </c>
      <c r="Q22" s="81">
        <f t="shared" si="1"/>
        <v>1.026</v>
      </c>
      <c r="R22" s="69">
        <v>17</v>
      </c>
      <c r="S22" s="95">
        <v>201708</v>
      </c>
      <c r="T22" s="98">
        <f t="shared" si="3"/>
        <v>124.93369996760585</v>
      </c>
      <c r="V22" s="82">
        <v>43217</v>
      </c>
      <c r="W22" s="69">
        <v>20.3</v>
      </c>
      <c r="X22" s="69">
        <v>20.8</v>
      </c>
      <c r="Y22" s="105">
        <v>43221</v>
      </c>
      <c r="Z22" s="101">
        <f t="shared" si="4"/>
        <v>20.8</v>
      </c>
    </row>
    <row r="23" spans="2:30" x14ac:dyDescent="0.25">
      <c r="B23" s="105">
        <v>43221</v>
      </c>
      <c r="C23" s="95">
        <v>201805</v>
      </c>
      <c r="D23" s="95">
        <v>293.3</v>
      </c>
      <c r="G23" s="105">
        <v>43282</v>
      </c>
      <c r="H23" s="99">
        <v>201807</v>
      </c>
      <c r="I23" s="118">
        <v>141.07499999999999</v>
      </c>
      <c r="J23" s="72">
        <v>5</v>
      </c>
      <c r="K23" s="69"/>
      <c r="L23" s="69"/>
      <c r="N23" s="105">
        <v>42979</v>
      </c>
      <c r="O23" s="80">
        <v>42979</v>
      </c>
      <c r="P23" s="81">
        <v>1.9</v>
      </c>
      <c r="Q23" s="81">
        <f t="shared" si="1"/>
        <v>1.0190000000000001</v>
      </c>
      <c r="R23" s="69">
        <v>18</v>
      </c>
      <c r="S23" s="95">
        <v>201709</v>
      </c>
      <c r="T23" s="98">
        <f t="shared" si="3"/>
        <v>127.30744026699037</v>
      </c>
      <c r="V23" s="82">
        <v>43251</v>
      </c>
      <c r="W23" s="69">
        <v>24.4</v>
      </c>
      <c r="X23" s="69">
        <v>25.4</v>
      </c>
      <c r="Y23" s="105">
        <v>43252</v>
      </c>
      <c r="Z23" s="101">
        <f t="shared" si="4"/>
        <v>25.4</v>
      </c>
    </row>
    <row r="24" spans="2:30" x14ac:dyDescent="0.25">
      <c r="B24" s="105">
        <v>43252</v>
      </c>
      <c r="C24" s="95">
        <v>201806</v>
      </c>
      <c r="D24" s="95">
        <v>294.3</v>
      </c>
      <c r="G24" s="105">
        <v>43313</v>
      </c>
      <c r="H24" s="99">
        <v>201808</v>
      </c>
      <c r="I24" s="118">
        <v>141.07499999999999</v>
      </c>
      <c r="J24" s="72"/>
      <c r="K24" s="69"/>
      <c r="L24" s="69"/>
      <c r="N24" s="105">
        <v>43009</v>
      </c>
      <c r="O24" s="80">
        <v>43009</v>
      </c>
      <c r="P24" s="81">
        <v>1</v>
      </c>
      <c r="Q24" s="81">
        <f t="shared" si="1"/>
        <v>1.01</v>
      </c>
      <c r="R24" s="69">
        <v>19</v>
      </c>
      <c r="S24" s="95">
        <v>201710</v>
      </c>
      <c r="T24" s="98">
        <f t="shared" si="3"/>
        <v>128.58051466966026</v>
      </c>
      <c r="V24" s="82">
        <v>43280</v>
      </c>
      <c r="W24" s="69">
        <v>28.4</v>
      </c>
      <c r="X24" s="69">
        <v>29.4</v>
      </c>
      <c r="Y24" s="105">
        <v>43282</v>
      </c>
      <c r="Z24" s="101">
        <f t="shared" si="4"/>
        <v>29.4</v>
      </c>
    </row>
    <row r="25" spans="2:30" x14ac:dyDescent="0.25">
      <c r="B25" s="105">
        <v>43282</v>
      </c>
      <c r="C25" s="95">
        <v>201807</v>
      </c>
      <c r="D25" s="95">
        <v>296</v>
      </c>
      <c r="G25" s="105">
        <v>43344</v>
      </c>
      <c r="H25" s="99">
        <v>201809</v>
      </c>
      <c r="I25" s="118">
        <v>141.07499999999999</v>
      </c>
      <c r="J25" s="72"/>
      <c r="K25" s="69"/>
      <c r="L25" s="69"/>
      <c r="N25" s="105">
        <v>43040</v>
      </c>
      <c r="O25" s="80">
        <v>43040</v>
      </c>
      <c r="P25" s="81">
        <v>1.5</v>
      </c>
      <c r="Q25" s="81">
        <f t="shared" si="1"/>
        <v>1.0149999999999999</v>
      </c>
      <c r="R25" s="69">
        <v>20</v>
      </c>
      <c r="S25" s="95">
        <v>201711</v>
      </c>
      <c r="T25" s="98">
        <f t="shared" si="3"/>
        <v>130.50922238970514</v>
      </c>
      <c r="V25" s="82">
        <v>43312</v>
      </c>
      <c r="W25" s="69">
        <v>26.9</v>
      </c>
      <c r="X25" s="69">
        <v>27.9</v>
      </c>
      <c r="Y25" s="105">
        <v>43313</v>
      </c>
      <c r="Z25" s="101">
        <f t="shared" si="4"/>
        <v>27.9</v>
      </c>
    </row>
    <row r="26" spans="2:30" x14ac:dyDescent="0.25">
      <c r="B26" s="105">
        <v>43313</v>
      </c>
      <c r="C26" s="95">
        <v>201808</v>
      </c>
      <c r="D26" s="95">
        <v>298.2</v>
      </c>
      <c r="G26" s="105">
        <v>43374</v>
      </c>
      <c r="H26" s="99">
        <v>201810</v>
      </c>
      <c r="I26" s="118">
        <v>150.47999999999999</v>
      </c>
      <c r="J26" s="72">
        <v>7.5</v>
      </c>
      <c r="K26" s="69"/>
      <c r="L26" s="69"/>
      <c r="N26" s="105">
        <v>43070</v>
      </c>
      <c r="O26" s="80">
        <v>43070</v>
      </c>
      <c r="P26" s="81">
        <v>1.5</v>
      </c>
      <c r="Q26" s="81">
        <f t="shared" si="1"/>
        <v>1.0149999999999999</v>
      </c>
      <c r="R26" s="69">
        <v>21</v>
      </c>
      <c r="S26" s="95">
        <v>201712</v>
      </c>
      <c r="T26" s="98">
        <f t="shared" si="3"/>
        <v>132.4668607255507</v>
      </c>
      <c r="V26" s="82">
        <v>43343</v>
      </c>
      <c r="W26" s="69">
        <v>36.200000000000003</v>
      </c>
      <c r="X26" s="69">
        <v>37.4</v>
      </c>
      <c r="Y26" s="105">
        <v>43344</v>
      </c>
      <c r="Z26" s="101">
        <f t="shared" si="4"/>
        <v>37.4</v>
      </c>
    </row>
    <row r="27" spans="2:30" x14ac:dyDescent="0.25">
      <c r="B27" s="105">
        <v>43344</v>
      </c>
      <c r="C27" s="95">
        <v>201809</v>
      </c>
      <c r="D27" s="95">
        <v>299.5</v>
      </c>
      <c r="G27" s="105">
        <v>43405</v>
      </c>
      <c r="H27" s="99">
        <v>201811</v>
      </c>
      <c r="I27" s="118">
        <v>163.02000000000001</v>
      </c>
      <c r="J27" s="72">
        <v>10</v>
      </c>
      <c r="K27" s="69"/>
      <c r="L27" s="69"/>
      <c r="N27" s="105">
        <v>43101</v>
      </c>
      <c r="O27" s="80">
        <v>43101</v>
      </c>
      <c r="P27" s="81">
        <v>1.6</v>
      </c>
      <c r="Q27" s="81">
        <f t="shared" si="1"/>
        <v>1.016</v>
      </c>
      <c r="R27" s="69">
        <v>22</v>
      </c>
      <c r="S27" s="95">
        <v>201801</v>
      </c>
      <c r="T27" s="98">
        <f t="shared" si="3"/>
        <v>134.58633049715951</v>
      </c>
      <c r="V27" s="82">
        <v>43371</v>
      </c>
      <c r="W27" s="69">
        <v>40.299999999999997</v>
      </c>
      <c r="X27" s="69">
        <v>42.1</v>
      </c>
      <c r="Y27" s="105">
        <v>43374</v>
      </c>
      <c r="Z27" s="101">
        <f t="shared" si="4"/>
        <v>42.1</v>
      </c>
    </row>
    <row r="28" spans="2:30" x14ac:dyDescent="0.25">
      <c r="B28" s="105">
        <v>43374</v>
      </c>
      <c r="C28" s="95">
        <v>201810</v>
      </c>
      <c r="D28" s="95">
        <v>301</v>
      </c>
      <c r="G28" s="105">
        <v>43435</v>
      </c>
      <c r="H28" s="99">
        <v>201812</v>
      </c>
      <c r="I28" s="118">
        <v>163.02000000000001</v>
      </c>
      <c r="J28" s="72"/>
      <c r="K28" s="69"/>
      <c r="L28" s="69"/>
      <c r="N28" s="105">
        <v>43132</v>
      </c>
      <c r="O28" s="80">
        <v>43132</v>
      </c>
      <c r="P28" s="81">
        <v>4.5999999999999996</v>
      </c>
      <c r="Q28" s="81">
        <f t="shared" si="1"/>
        <v>1.046</v>
      </c>
      <c r="R28" s="69">
        <v>23</v>
      </c>
      <c r="S28" s="95">
        <v>201802</v>
      </c>
      <c r="T28" s="98">
        <f t="shared" si="3"/>
        <v>140.77730170002886</v>
      </c>
      <c r="V28" s="82">
        <v>43404</v>
      </c>
      <c r="W28" s="69">
        <v>35</v>
      </c>
      <c r="X28" s="69">
        <v>36.799999999999997</v>
      </c>
      <c r="Y28" s="105">
        <v>43405</v>
      </c>
      <c r="Z28" s="101">
        <f t="shared" si="4"/>
        <v>36.799999999999997</v>
      </c>
    </row>
    <row r="29" spans="2:30" x14ac:dyDescent="0.25">
      <c r="B29" s="105">
        <v>43405</v>
      </c>
      <c r="C29" s="95">
        <v>201811</v>
      </c>
      <c r="D29" s="95">
        <v>298.60000000000002</v>
      </c>
      <c r="G29" s="105">
        <v>43466</v>
      </c>
      <c r="H29" s="99">
        <v>201901</v>
      </c>
      <c r="I29" s="118">
        <v>163.02000000000001</v>
      </c>
      <c r="J29" s="72"/>
      <c r="K29" s="69"/>
      <c r="L29" s="69"/>
      <c r="N29" s="105">
        <v>43160</v>
      </c>
      <c r="O29" s="80">
        <v>43160</v>
      </c>
      <c r="P29" s="81">
        <v>4.8</v>
      </c>
      <c r="Q29" s="81">
        <f t="shared" si="1"/>
        <v>1.048</v>
      </c>
      <c r="R29" s="69">
        <v>24</v>
      </c>
      <c r="S29" s="95">
        <v>201803</v>
      </c>
      <c r="T29" s="98">
        <f t="shared" si="3"/>
        <v>147.53461218163025</v>
      </c>
      <c r="V29" s="82">
        <v>43433</v>
      </c>
      <c r="W29" s="69">
        <v>36.799999999999997</v>
      </c>
      <c r="X29" s="69">
        <v>38.6</v>
      </c>
      <c r="Y29" s="105">
        <v>43435</v>
      </c>
      <c r="Z29" s="101">
        <f t="shared" si="4"/>
        <v>38.6</v>
      </c>
    </row>
    <row r="30" spans="2:30" x14ac:dyDescent="0.25">
      <c r="B30" s="105">
        <v>43435</v>
      </c>
      <c r="C30" s="95">
        <v>201812</v>
      </c>
      <c r="D30" s="95">
        <v>293</v>
      </c>
      <c r="G30" s="105">
        <v>43497</v>
      </c>
      <c r="H30" s="99">
        <v>201902</v>
      </c>
      <c r="I30" s="118">
        <v>175.56</v>
      </c>
      <c r="J30" s="72">
        <v>10</v>
      </c>
      <c r="K30" s="69"/>
      <c r="L30" s="69"/>
      <c r="N30" s="105">
        <v>43191</v>
      </c>
      <c r="O30" s="80">
        <v>43191</v>
      </c>
      <c r="P30" s="81">
        <v>1.9</v>
      </c>
      <c r="Q30" s="81">
        <f t="shared" si="1"/>
        <v>1.0190000000000001</v>
      </c>
      <c r="R30" s="69">
        <v>25</v>
      </c>
      <c r="S30" s="95">
        <v>201804</v>
      </c>
      <c r="T30" s="98">
        <f t="shared" si="3"/>
        <v>150.33776981308125</v>
      </c>
      <c r="V30" s="82">
        <v>43462</v>
      </c>
      <c r="W30" s="69">
        <v>36.799999999999997</v>
      </c>
      <c r="X30" s="69">
        <v>38.6</v>
      </c>
      <c r="Y30" s="105">
        <v>43466</v>
      </c>
      <c r="Z30" s="101">
        <f t="shared" si="4"/>
        <v>38.6</v>
      </c>
    </row>
    <row r="31" spans="2:30" x14ac:dyDescent="0.25">
      <c r="B31" s="105">
        <v>43466</v>
      </c>
      <c r="C31" s="95">
        <v>201901</v>
      </c>
      <c r="D31" s="95">
        <v>293.39999999999998</v>
      </c>
      <c r="G31" s="105">
        <v>43525</v>
      </c>
      <c r="H31" s="99">
        <v>201903</v>
      </c>
      <c r="I31" s="118">
        <v>193.99379999999999</v>
      </c>
      <c r="J31" s="73">
        <v>14.7</v>
      </c>
      <c r="K31" s="74" t="s">
        <v>595</v>
      </c>
      <c r="L31" s="74"/>
      <c r="N31" s="105">
        <v>43221</v>
      </c>
      <c r="O31" s="80">
        <v>43221</v>
      </c>
      <c r="P31" s="81">
        <v>1.8</v>
      </c>
      <c r="Q31" s="81">
        <f t="shared" si="1"/>
        <v>1.018</v>
      </c>
      <c r="R31" s="69">
        <v>26</v>
      </c>
      <c r="S31" s="95">
        <v>201805</v>
      </c>
      <c r="T31" s="98">
        <f t="shared" si="3"/>
        <v>153.04384966971671</v>
      </c>
      <c r="V31" s="82">
        <v>43496</v>
      </c>
      <c r="W31" s="69">
        <v>36.4</v>
      </c>
      <c r="X31" s="69">
        <v>38.200000000000003</v>
      </c>
      <c r="Y31" s="105">
        <v>43497</v>
      </c>
      <c r="Z31" s="101">
        <f t="shared" si="4"/>
        <v>38.200000000000003</v>
      </c>
    </row>
    <row r="32" spans="2:30" x14ac:dyDescent="0.25">
      <c r="B32" s="105">
        <v>43497</v>
      </c>
      <c r="C32" s="95">
        <v>201902</v>
      </c>
      <c r="D32" s="95">
        <v>292</v>
      </c>
      <c r="G32" s="105">
        <v>43556</v>
      </c>
      <c r="H32" s="99">
        <v>201904</v>
      </c>
      <c r="I32" s="118">
        <v>193.99379999999999</v>
      </c>
      <c r="J32" s="75"/>
      <c r="K32" s="69" t="s">
        <v>596</v>
      </c>
      <c r="L32" s="69"/>
      <c r="N32" s="105">
        <v>43252</v>
      </c>
      <c r="O32" s="80">
        <v>43252</v>
      </c>
      <c r="P32" s="81">
        <v>7.5</v>
      </c>
      <c r="Q32" s="81">
        <f t="shared" si="1"/>
        <v>1.075</v>
      </c>
      <c r="R32" s="69">
        <v>27</v>
      </c>
      <c r="S32" s="95">
        <v>201806</v>
      </c>
      <c r="T32" s="98">
        <f t="shared" si="3"/>
        <v>164.52213839494544</v>
      </c>
      <c r="V32" s="82">
        <v>43524</v>
      </c>
      <c r="W32" s="69">
        <v>38.299999999999997</v>
      </c>
      <c r="X32" s="69">
        <v>40.1</v>
      </c>
      <c r="Y32" s="105">
        <v>43525</v>
      </c>
      <c r="Z32" s="101">
        <f t="shared" si="4"/>
        <v>40.1</v>
      </c>
    </row>
    <row r="33" spans="2:27" x14ac:dyDescent="0.25">
      <c r="B33" s="105">
        <v>43525</v>
      </c>
      <c r="C33" s="95">
        <v>201903</v>
      </c>
      <c r="D33" s="95">
        <v>291.7</v>
      </c>
      <c r="G33" s="105">
        <v>43586</v>
      </c>
      <c r="H33" s="99">
        <v>201905</v>
      </c>
      <c r="I33" s="118">
        <v>193.99379999999999</v>
      </c>
      <c r="J33" s="75"/>
      <c r="K33" s="75"/>
      <c r="M33" s="123"/>
      <c r="N33" s="105">
        <v>43282</v>
      </c>
      <c r="O33" s="80">
        <v>43282</v>
      </c>
      <c r="P33" s="81">
        <v>6.5</v>
      </c>
      <c r="Q33" s="81">
        <f t="shared" si="1"/>
        <v>1.0649999999999999</v>
      </c>
      <c r="R33" s="69">
        <v>28</v>
      </c>
      <c r="S33" s="95">
        <v>201807</v>
      </c>
      <c r="T33" s="98">
        <f t="shared" si="3"/>
        <v>175.2160773906169</v>
      </c>
      <c r="V33" s="82">
        <v>43553</v>
      </c>
      <c r="W33" s="69">
        <v>42.3</v>
      </c>
      <c r="X33" s="69">
        <v>44.3</v>
      </c>
      <c r="Y33" s="105">
        <v>43556</v>
      </c>
      <c r="Z33" s="101">
        <f t="shared" si="4"/>
        <v>44.3</v>
      </c>
    </row>
    <row r="34" spans="2:27" x14ac:dyDescent="0.25">
      <c r="B34" s="105">
        <v>43556</v>
      </c>
      <c r="C34" s="95">
        <v>201904</v>
      </c>
      <c r="D34" s="95">
        <v>291.7</v>
      </c>
      <c r="G34" s="105">
        <v>43617</v>
      </c>
      <c r="H34" s="99">
        <v>201906</v>
      </c>
      <c r="I34" s="118">
        <v>213.39317999999997</v>
      </c>
      <c r="J34" s="75">
        <v>10</v>
      </c>
      <c r="K34" s="76"/>
      <c r="M34" s="123"/>
      <c r="N34" s="105">
        <v>43313</v>
      </c>
      <c r="O34" s="80">
        <v>43313</v>
      </c>
      <c r="P34" s="81">
        <v>4.7</v>
      </c>
      <c r="Q34" s="81">
        <f t="shared" si="1"/>
        <v>1.0469999999999999</v>
      </c>
      <c r="R34" s="69">
        <v>29</v>
      </c>
      <c r="S34" s="95">
        <v>201808</v>
      </c>
      <c r="T34" s="98">
        <f t="shared" si="3"/>
        <v>183.45123302797589</v>
      </c>
      <c r="V34" s="82">
        <v>43585</v>
      </c>
      <c r="W34" s="69">
        <v>43.2</v>
      </c>
      <c r="X34" s="69">
        <v>45.2</v>
      </c>
      <c r="Y34" s="105">
        <v>43586</v>
      </c>
      <c r="Z34" s="101">
        <f t="shared" si="4"/>
        <v>45.2</v>
      </c>
    </row>
    <row r="35" spans="2:27" x14ac:dyDescent="0.25">
      <c r="B35" s="105">
        <v>43586</v>
      </c>
      <c r="C35" s="95">
        <v>201905</v>
      </c>
      <c r="D35" s="95">
        <v>290.39999999999998</v>
      </c>
      <c r="G35" s="105">
        <v>43647</v>
      </c>
      <c r="H35" s="99">
        <v>201907</v>
      </c>
      <c r="I35" s="118">
        <v>213.39317999999997</v>
      </c>
      <c r="J35" s="75"/>
      <c r="K35" s="75"/>
      <c r="M35" s="123"/>
      <c r="N35" s="105">
        <v>43344</v>
      </c>
      <c r="O35" s="80">
        <v>43344</v>
      </c>
      <c r="P35" s="81">
        <v>4.9000000000000004</v>
      </c>
      <c r="Q35" s="81">
        <f t="shared" si="1"/>
        <v>1.0490000000000002</v>
      </c>
      <c r="R35" s="69">
        <v>30</v>
      </c>
      <c r="S35" s="95">
        <v>201809</v>
      </c>
      <c r="T35" s="98">
        <f t="shared" si="3"/>
        <v>192.44034344634673</v>
      </c>
      <c r="V35" s="82">
        <v>43616</v>
      </c>
      <c r="W35" s="69">
        <v>43.8</v>
      </c>
      <c r="X35" s="69">
        <v>45.8</v>
      </c>
      <c r="Y35" s="105">
        <v>43617</v>
      </c>
      <c r="Z35" s="101">
        <f t="shared" si="4"/>
        <v>45.8</v>
      </c>
    </row>
    <row r="36" spans="2:27" x14ac:dyDescent="0.25">
      <c r="B36" s="105">
        <v>43617</v>
      </c>
      <c r="C36" s="95">
        <v>201906</v>
      </c>
      <c r="D36" s="95">
        <v>289.60000000000002</v>
      </c>
      <c r="G36" s="105">
        <v>43678</v>
      </c>
      <c r="H36" s="99">
        <v>201908</v>
      </c>
      <c r="I36" s="118">
        <v>213.39317999999997</v>
      </c>
      <c r="J36" s="75"/>
      <c r="K36" s="75"/>
      <c r="M36" s="123"/>
      <c r="N36" s="105">
        <v>43374</v>
      </c>
      <c r="O36" s="80">
        <v>43374</v>
      </c>
      <c r="P36" s="81">
        <v>16</v>
      </c>
      <c r="Q36" s="81">
        <f t="shared" si="1"/>
        <v>1.1599999999999999</v>
      </c>
      <c r="R36" s="69">
        <v>31</v>
      </c>
      <c r="S36" s="95">
        <v>201810</v>
      </c>
      <c r="T36" s="98">
        <f t="shared" si="3"/>
        <v>223.23079839776219</v>
      </c>
      <c r="V36" s="82">
        <v>43644</v>
      </c>
      <c r="W36" s="69">
        <v>41.5</v>
      </c>
      <c r="X36" s="69">
        <v>43.5</v>
      </c>
      <c r="Y36" s="105">
        <v>43647</v>
      </c>
      <c r="Z36" s="101">
        <f t="shared" si="4"/>
        <v>43.5</v>
      </c>
    </row>
    <row r="37" spans="2:27" x14ac:dyDescent="0.25">
      <c r="B37" s="105">
        <v>43647</v>
      </c>
      <c r="C37" s="95">
        <v>201907</v>
      </c>
      <c r="D37" s="95">
        <v>288.10000000000002</v>
      </c>
      <c r="G37" s="105">
        <v>43709</v>
      </c>
      <c r="H37" s="99">
        <v>201909</v>
      </c>
      <c r="I37" s="118">
        <v>213.39317999999997</v>
      </c>
      <c r="J37" s="75"/>
      <c r="K37" s="75"/>
      <c r="M37" s="123"/>
      <c r="N37" s="105">
        <v>43405</v>
      </c>
      <c r="O37" s="80">
        <v>43405</v>
      </c>
      <c r="P37" s="81">
        <v>3</v>
      </c>
      <c r="Q37" s="81">
        <f t="shared" si="1"/>
        <v>1.03</v>
      </c>
      <c r="R37" s="69">
        <v>32</v>
      </c>
      <c r="S37" s="95">
        <v>201811</v>
      </c>
      <c r="T37" s="98">
        <f t="shared" si="3"/>
        <v>229.92772234969505</v>
      </c>
      <c r="V37" s="82">
        <v>43677</v>
      </c>
      <c r="W37" s="69">
        <v>42.9</v>
      </c>
      <c r="X37" s="69">
        <v>44.9</v>
      </c>
      <c r="Y37" s="105">
        <v>43678</v>
      </c>
      <c r="Z37" s="101">
        <f t="shared" si="4"/>
        <v>44.9</v>
      </c>
    </row>
    <row r="38" spans="2:27" x14ac:dyDescent="0.25">
      <c r="B38" s="105">
        <v>43678</v>
      </c>
      <c r="C38" s="95">
        <v>201908</v>
      </c>
      <c r="D38" s="95">
        <v>286.5</v>
      </c>
      <c r="G38" s="105">
        <v>43739</v>
      </c>
      <c r="H38" s="99">
        <v>201910</v>
      </c>
      <c r="I38" s="118">
        <v>239.00036159999996</v>
      </c>
      <c r="J38" s="75">
        <v>13.2</v>
      </c>
      <c r="K38" s="75"/>
      <c r="M38" s="123"/>
      <c r="N38" s="105">
        <v>43435</v>
      </c>
      <c r="O38" s="80">
        <v>43435</v>
      </c>
      <c r="P38" s="81">
        <v>0.1</v>
      </c>
      <c r="Q38" s="81">
        <f t="shared" si="1"/>
        <v>1.0009999999999999</v>
      </c>
      <c r="R38" s="69">
        <v>33</v>
      </c>
      <c r="S38" s="95">
        <v>201812</v>
      </c>
      <c r="T38" s="98">
        <f t="shared" si="3"/>
        <v>230.1576500720447</v>
      </c>
      <c r="V38" s="82">
        <v>43707</v>
      </c>
      <c r="W38" s="69">
        <v>57</v>
      </c>
      <c r="X38" s="69">
        <v>61</v>
      </c>
      <c r="Y38" s="105">
        <v>43709</v>
      </c>
      <c r="Z38" s="101">
        <f t="shared" si="4"/>
        <v>61</v>
      </c>
    </row>
    <row r="39" spans="2:27" x14ac:dyDescent="0.25">
      <c r="B39" s="105">
        <v>43709</v>
      </c>
      <c r="C39" s="95">
        <v>201909</v>
      </c>
      <c r="D39" s="95">
        <v>285.10000000000002</v>
      </c>
      <c r="G39" s="105">
        <v>43770</v>
      </c>
      <c r="H39" s="99">
        <v>201911</v>
      </c>
      <c r="I39" s="118">
        <v>239.00036159999996</v>
      </c>
      <c r="J39" s="75"/>
      <c r="K39" s="75"/>
      <c r="M39" s="123"/>
      <c r="N39" s="105">
        <v>43466</v>
      </c>
      <c r="O39" s="80">
        <v>43466</v>
      </c>
      <c r="P39" s="81">
        <v>1.3</v>
      </c>
      <c r="Q39" s="81">
        <f t="shared" si="1"/>
        <v>1.0129999999999999</v>
      </c>
      <c r="R39" s="69">
        <v>34</v>
      </c>
      <c r="S39" s="95">
        <v>201901</v>
      </c>
      <c r="T39" s="98">
        <f t="shared" si="3"/>
        <v>233.14969952298125</v>
      </c>
      <c r="V39" s="82">
        <v>43738</v>
      </c>
      <c r="W39" s="69">
        <v>55.5</v>
      </c>
      <c r="X39" s="69">
        <v>59</v>
      </c>
      <c r="Y39" s="105">
        <v>43739</v>
      </c>
      <c r="Z39" s="101">
        <f t="shared" si="4"/>
        <v>59</v>
      </c>
    </row>
    <row r="40" spans="2:27" x14ac:dyDescent="0.25">
      <c r="B40" s="105">
        <v>43739</v>
      </c>
      <c r="C40" s="95">
        <v>201910</v>
      </c>
      <c r="D40" s="95">
        <v>288.5</v>
      </c>
      <c r="G40" s="105">
        <v>43800</v>
      </c>
      <c r="H40" s="99">
        <v>201912</v>
      </c>
      <c r="I40" s="118">
        <v>239.00036159999996</v>
      </c>
      <c r="J40" s="75"/>
      <c r="K40" s="75"/>
      <c r="M40" s="123"/>
      <c r="N40" s="105">
        <v>43497</v>
      </c>
      <c r="O40" s="80">
        <v>43497</v>
      </c>
      <c r="P40" s="81">
        <v>0.6</v>
      </c>
      <c r="Q40" s="81">
        <f t="shared" si="1"/>
        <v>1.006</v>
      </c>
      <c r="R40" s="69">
        <v>35</v>
      </c>
      <c r="S40" s="95">
        <v>201902</v>
      </c>
      <c r="T40" s="98">
        <f t="shared" si="3"/>
        <v>234.54859772011915</v>
      </c>
      <c r="V40" s="82">
        <v>43769</v>
      </c>
      <c r="W40" s="69">
        <v>58.5</v>
      </c>
      <c r="X40" s="69">
        <v>63.5</v>
      </c>
      <c r="Y40" s="105">
        <v>43770</v>
      </c>
      <c r="Z40" s="101">
        <f t="shared" si="4"/>
        <v>63.5</v>
      </c>
    </row>
    <row r="41" spans="2:27" x14ac:dyDescent="0.25">
      <c r="B41" s="105">
        <v>43770</v>
      </c>
      <c r="C41" s="95">
        <v>201911</v>
      </c>
      <c r="D41" s="95">
        <v>287.39999999999998</v>
      </c>
      <c r="G41" s="105">
        <v>43831</v>
      </c>
      <c r="H41" s="99">
        <v>202001</v>
      </c>
      <c r="I41" s="118">
        <v>256.45980359999993</v>
      </c>
      <c r="J41" s="75">
        <v>9</v>
      </c>
      <c r="K41" s="75"/>
      <c r="M41" s="123"/>
      <c r="N41" s="105">
        <v>43525</v>
      </c>
      <c r="O41" s="80">
        <v>43525</v>
      </c>
      <c r="P41" s="81">
        <v>3.4</v>
      </c>
      <c r="Q41" s="81">
        <f t="shared" si="1"/>
        <v>1.034</v>
      </c>
      <c r="R41" s="69">
        <v>36</v>
      </c>
      <c r="S41" s="95">
        <v>201903</v>
      </c>
      <c r="T41" s="98">
        <f t="shared" si="3"/>
        <v>242.52325004260319</v>
      </c>
      <c r="V41" s="82">
        <v>43798</v>
      </c>
      <c r="W41" s="69">
        <v>57.75</v>
      </c>
      <c r="X41" s="69">
        <v>62.25</v>
      </c>
      <c r="Y41" s="105">
        <v>43800</v>
      </c>
      <c r="Z41" s="101">
        <f t="shared" si="4"/>
        <v>62.25</v>
      </c>
    </row>
    <row r="42" spans="2:27" x14ac:dyDescent="0.25">
      <c r="B42" s="105">
        <v>43800</v>
      </c>
      <c r="C42" s="95">
        <v>201912</v>
      </c>
      <c r="D42" s="95">
        <v>284.10000000000002</v>
      </c>
      <c r="E42" s="43" t="s">
        <v>615</v>
      </c>
      <c r="F42" s="122"/>
      <c r="G42" s="105">
        <v>43862</v>
      </c>
      <c r="H42" s="99">
        <v>202002</v>
      </c>
      <c r="I42" s="118">
        <v>256.45980359999993</v>
      </c>
      <c r="K42" s="75"/>
      <c r="L42" s="70"/>
      <c r="M42" s="123"/>
      <c r="N42" s="105">
        <v>43556</v>
      </c>
      <c r="O42" s="80">
        <v>43556</v>
      </c>
      <c r="P42" s="81">
        <v>4.0999999999999996</v>
      </c>
      <c r="Q42" s="81">
        <f t="shared" si="1"/>
        <v>1.0409999999999999</v>
      </c>
      <c r="R42" s="69">
        <v>37</v>
      </c>
      <c r="S42" s="95">
        <v>201904</v>
      </c>
      <c r="T42" s="98">
        <f t="shared" si="3"/>
        <v>252.46670329434991</v>
      </c>
      <c r="V42" s="82">
        <v>43829</v>
      </c>
      <c r="W42" s="69">
        <v>58</v>
      </c>
      <c r="X42" s="69">
        <v>63</v>
      </c>
      <c r="Y42" s="105">
        <v>43831</v>
      </c>
      <c r="Z42" s="101">
        <f t="shared" si="4"/>
        <v>63</v>
      </c>
    </row>
    <row r="43" spans="2:27" x14ac:dyDescent="0.25">
      <c r="B43" s="105">
        <v>43831</v>
      </c>
      <c r="C43" s="95">
        <v>202001</v>
      </c>
      <c r="D43" s="95">
        <v>286.60000000000002</v>
      </c>
      <c r="E43" s="43" t="s">
        <v>615</v>
      </c>
      <c r="F43" s="122"/>
      <c r="G43" s="105">
        <v>43891</v>
      </c>
      <c r="H43" s="99">
        <v>202003</v>
      </c>
      <c r="I43" s="118">
        <v>256.45980359999993</v>
      </c>
      <c r="K43" s="75"/>
      <c r="L43" s="75"/>
      <c r="M43" s="123"/>
      <c r="N43" s="105">
        <v>43586</v>
      </c>
      <c r="O43" s="80">
        <v>43586</v>
      </c>
      <c r="P43" s="81">
        <v>4.5999999999999996</v>
      </c>
      <c r="Q43" s="81">
        <f t="shared" si="1"/>
        <v>1.046</v>
      </c>
      <c r="R43" s="69">
        <v>38</v>
      </c>
      <c r="S43" s="95">
        <v>201905</v>
      </c>
      <c r="T43" s="98">
        <f t="shared" si="3"/>
        <v>264.08017164589</v>
      </c>
      <c r="V43" s="82">
        <v>43861</v>
      </c>
      <c r="W43" s="69">
        <v>58</v>
      </c>
      <c r="X43" s="69">
        <v>63</v>
      </c>
      <c r="Y43" s="105">
        <v>43862</v>
      </c>
      <c r="Z43" s="101">
        <f t="shared" si="4"/>
        <v>63</v>
      </c>
    </row>
    <row r="44" spans="2:27" x14ac:dyDescent="0.25">
      <c r="B44" s="105">
        <v>43862</v>
      </c>
      <c r="C44" s="95">
        <v>202002</v>
      </c>
      <c r="D44" s="95">
        <v>285.3</v>
      </c>
      <c r="E44" s="43" t="s">
        <v>615</v>
      </c>
      <c r="F44" s="122"/>
      <c r="G44" s="105">
        <v>43922</v>
      </c>
      <c r="H44" s="99">
        <v>202004</v>
      </c>
      <c r="I44" s="118">
        <v>256.45980359999999</v>
      </c>
      <c r="N44" s="105">
        <v>43617</v>
      </c>
      <c r="O44" s="80">
        <v>43617</v>
      </c>
      <c r="P44" s="81">
        <v>4.9000000000000004</v>
      </c>
      <c r="Q44" s="81">
        <f t="shared" si="1"/>
        <v>1.0490000000000002</v>
      </c>
      <c r="R44" s="69">
        <v>39</v>
      </c>
      <c r="S44" s="95">
        <v>201906</v>
      </c>
      <c r="T44" s="98">
        <f t="shared" si="3"/>
        <v>277.02010005653864</v>
      </c>
      <c r="V44" s="82">
        <v>43889</v>
      </c>
      <c r="W44" s="69">
        <v>59</v>
      </c>
      <c r="X44" s="69">
        <v>64</v>
      </c>
      <c r="Y44" s="105">
        <v>43891</v>
      </c>
      <c r="Z44" s="101">
        <f t="shared" si="4"/>
        <v>64</v>
      </c>
    </row>
    <row r="45" spans="2:27" x14ac:dyDescent="0.25">
      <c r="B45" s="105">
        <v>43891</v>
      </c>
      <c r="C45" s="95">
        <v>202003</v>
      </c>
      <c r="D45" s="95">
        <v>284.60000000000002</v>
      </c>
      <c r="E45" s="43" t="s">
        <v>615</v>
      </c>
      <c r="F45" s="122"/>
      <c r="H45" s="95"/>
      <c r="I45" s="95"/>
      <c r="N45" s="105">
        <v>43647</v>
      </c>
      <c r="O45" s="80">
        <v>43647</v>
      </c>
      <c r="P45" s="81">
        <v>1.7</v>
      </c>
      <c r="Q45" s="81">
        <f t="shared" si="1"/>
        <v>1.0170000000000001</v>
      </c>
      <c r="R45" s="69">
        <v>40</v>
      </c>
      <c r="S45" s="95">
        <v>201907</v>
      </c>
      <c r="T45" s="98">
        <f t="shared" si="3"/>
        <v>281.72944175749984</v>
      </c>
      <c r="V45" s="82">
        <v>43920</v>
      </c>
      <c r="W45" s="69">
        <v>60.75</v>
      </c>
      <c r="X45" s="69">
        <v>65.75</v>
      </c>
      <c r="Y45" s="105">
        <v>43922</v>
      </c>
      <c r="Z45" s="101">
        <f t="shared" si="4"/>
        <v>65.75</v>
      </c>
    </row>
    <row r="46" spans="2:27" x14ac:dyDescent="0.25">
      <c r="B46" s="105">
        <v>43922</v>
      </c>
      <c r="C46" s="95">
        <v>202004</v>
      </c>
      <c r="D46" s="101" t="s">
        <v>627</v>
      </c>
      <c r="H46" s="95"/>
      <c r="I46" s="95"/>
      <c r="N46" s="105">
        <v>43678</v>
      </c>
      <c r="O46" s="80">
        <v>43678</v>
      </c>
      <c r="P46" s="81">
        <v>0.1</v>
      </c>
      <c r="Q46" s="81">
        <f t="shared" si="1"/>
        <v>1.0009999999999999</v>
      </c>
      <c r="R46" s="69">
        <v>41</v>
      </c>
      <c r="S46" s="95">
        <v>201908</v>
      </c>
      <c r="T46" s="98">
        <f t="shared" si="3"/>
        <v>282.01117119925732</v>
      </c>
      <c r="V46" s="82">
        <v>43948</v>
      </c>
      <c r="W46" s="69">
        <v>63.25</v>
      </c>
      <c r="X46" s="69">
        <v>68.25</v>
      </c>
      <c r="Y46" s="105">
        <v>43952</v>
      </c>
      <c r="Z46" s="101">
        <f t="shared" si="4"/>
        <v>68.25</v>
      </c>
      <c r="AA46" s="43" t="s">
        <v>615</v>
      </c>
    </row>
    <row r="47" spans="2:27" x14ac:dyDescent="0.25">
      <c r="B47" s="105">
        <v>43952</v>
      </c>
      <c r="C47" s="95">
        <v>202005</v>
      </c>
      <c r="D47" s="101" t="s">
        <v>627</v>
      </c>
      <c r="N47" s="105">
        <v>43709</v>
      </c>
      <c r="O47" s="80">
        <v>43709</v>
      </c>
      <c r="P47" s="81">
        <v>11.2</v>
      </c>
      <c r="Q47" s="81">
        <f t="shared" si="1"/>
        <v>1.1120000000000001</v>
      </c>
      <c r="R47" s="69">
        <v>42</v>
      </c>
      <c r="S47" s="95">
        <v>201909</v>
      </c>
      <c r="T47" s="98">
        <f t="shared" si="3"/>
        <v>313.59642237357417</v>
      </c>
      <c r="Y47" s="105">
        <v>43983</v>
      </c>
      <c r="Z47" s="101"/>
    </row>
    <row r="48" spans="2:27" x14ac:dyDescent="0.25">
      <c r="C48" s="95">
        <v>202006</v>
      </c>
      <c r="D48" s="101" t="s">
        <v>627</v>
      </c>
      <c r="N48" s="105">
        <v>43739</v>
      </c>
      <c r="O48" s="80">
        <v>43739</v>
      </c>
      <c r="P48" s="81">
        <v>4.2</v>
      </c>
      <c r="Q48" s="81">
        <f t="shared" si="1"/>
        <v>1.042</v>
      </c>
      <c r="R48" s="69">
        <v>43</v>
      </c>
      <c r="S48" s="95">
        <v>201910</v>
      </c>
      <c r="T48" s="98">
        <f t="shared" si="3"/>
        <v>326.76747211326432</v>
      </c>
      <c r="Y48" s="105">
        <v>44013</v>
      </c>
      <c r="Z48" s="101"/>
    </row>
    <row r="49" spans="14:20" x14ac:dyDescent="0.25">
      <c r="N49" s="105">
        <v>43770</v>
      </c>
      <c r="O49" s="80">
        <v>43770</v>
      </c>
      <c r="P49" s="81">
        <v>3.6</v>
      </c>
      <c r="Q49" s="81">
        <f t="shared" si="1"/>
        <v>1.036</v>
      </c>
      <c r="R49" s="69">
        <v>44</v>
      </c>
      <c r="S49" s="95">
        <v>201911</v>
      </c>
      <c r="T49" s="98">
        <f t="shared" si="3"/>
        <v>338.53110110934182</v>
      </c>
    </row>
    <row r="50" spans="14:20" x14ac:dyDescent="0.25">
      <c r="N50" s="105">
        <v>43800</v>
      </c>
      <c r="O50" s="80">
        <v>43800</v>
      </c>
      <c r="P50" s="81">
        <v>5.4</v>
      </c>
      <c r="Q50" s="81">
        <f t="shared" si="1"/>
        <v>1.054</v>
      </c>
      <c r="R50" s="69">
        <v>45</v>
      </c>
      <c r="S50" s="95">
        <v>201912</v>
      </c>
      <c r="T50" s="98">
        <f t="shared" si="3"/>
        <v>356.81178056924631</v>
      </c>
    </row>
    <row r="51" spans="14:20" x14ac:dyDescent="0.25">
      <c r="N51" s="105">
        <v>43831</v>
      </c>
      <c r="O51" s="80">
        <v>43831</v>
      </c>
      <c r="P51" s="81">
        <v>3.7</v>
      </c>
      <c r="Q51" s="81">
        <f t="shared" si="1"/>
        <v>1.0369999999999999</v>
      </c>
      <c r="R51" s="69">
        <v>46</v>
      </c>
      <c r="S51" s="95">
        <v>202001</v>
      </c>
      <c r="T51" s="98">
        <f>T50*Q51</f>
        <v>370.01381645030841</v>
      </c>
    </row>
    <row r="52" spans="14:20" x14ac:dyDescent="0.25">
      <c r="N52" s="105">
        <v>43862</v>
      </c>
      <c r="O52" s="80">
        <v>43862</v>
      </c>
      <c r="P52" s="81">
        <v>1.5</v>
      </c>
      <c r="Q52" s="81">
        <f t="shared" si="1"/>
        <v>1.0149999999999999</v>
      </c>
      <c r="R52" s="69">
        <v>47</v>
      </c>
      <c r="S52" s="95">
        <v>202002</v>
      </c>
      <c r="T52" s="98">
        <f t="shared" ref="T52:T54" si="5">T51*Q52</f>
        <v>375.56402369706302</v>
      </c>
    </row>
    <row r="53" spans="14:20" x14ac:dyDescent="0.25">
      <c r="N53" s="105">
        <v>43891</v>
      </c>
      <c r="O53" s="80">
        <v>43891</v>
      </c>
      <c r="P53" s="81">
        <v>1.1000000000000001</v>
      </c>
      <c r="Q53" s="81">
        <f t="shared" si="1"/>
        <v>1.0109999999999999</v>
      </c>
      <c r="R53" s="69">
        <v>48</v>
      </c>
      <c r="S53" s="95">
        <v>202003</v>
      </c>
      <c r="T53" s="98">
        <f t="shared" si="5"/>
        <v>379.69522795773065</v>
      </c>
    </row>
    <row r="54" spans="14:20" x14ac:dyDescent="0.25">
      <c r="N54" s="105">
        <v>43922</v>
      </c>
      <c r="O54" s="80">
        <v>43922</v>
      </c>
      <c r="P54" s="81">
        <v>1</v>
      </c>
      <c r="Q54" s="81">
        <f t="shared" si="1"/>
        <v>1.01</v>
      </c>
      <c r="R54" s="69">
        <v>49</v>
      </c>
      <c r="S54" s="95">
        <v>202004</v>
      </c>
      <c r="T54" s="98">
        <f t="shared" si="5"/>
        <v>383.49218023730793</v>
      </c>
    </row>
    <row r="55" spans="14:20" x14ac:dyDescent="0.25">
      <c r="N55" s="105">
        <v>43952</v>
      </c>
      <c r="O55" s="80">
        <v>43952</v>
      </c>
      <c r="P55" s="81"/>
      <c r="Q55" s="81"/>
      <c r="R55" s="69"/>
      <c r="S55" s="95">
        <v>202005</v>
      </c>
      <c r="T55" s="100" t="s">
        <v>627</v>
      </c>
    </row>
    <row r="56" spans="14:20" x14ac:dyDescent="0.25">
      <c r="S56" s="95">
        <v>202006</v>
      </c>
      <c r="T56" s="95"/>
    </row>
  </sheetData>
  <mergeCells count="2">
    <mergeCell ref="N2:O2"/>
    <mergeCell ref="V2:W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"/>
  <sheetViews>
    <sheetView workbookViewId="0">
      <selection activeCell="I17" sqref="I17"/>
    </sheetView>
  </sheetViews>
  <sheetFormatPr baseColWidth="10" defaultRowHeight="15" x14ac:dyDescent="0.25"/>
  <sheetData>
    <row r="1" spans="2:14" ht="15.75" thickBot="1" x14ac:dyDescent="0.3"/>
    <row r="2" spans="2:14" x14ac:dyDescent="0.25">
      <c r="B2" s="77" t="s">
        <v>588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9"/>
    </row>
    <row r="3" spans="2:14" ht="15.75" thickBot="1" x14ac:dyDescent="0.3">
      <c r="B3" s="60" t="s">
        <v>467</v>
      </c>
      <c r="C3" s="55" t="s">
        <v>468</v>
      </c>
      <c r="D3" s="55" t="s">
        <v>469</v>
      </c>
      <c r="E3" s="55" t="s">
        <v>470</v>
      </c>
      <c r="F3" s="55" t="s">
        <v>471</v>
      </c>
      <c r="G3" s="55" t="s">
        <v>472</v>
      </c>
      <c r="H3" s="55" t="s">
        <v>473</v>
      </c>
      <c r="I3" s="55" t="s">
        <v>474</v>
      </c>
      <c r="J3" s="55" t="s">
        <v>475</v>
      </c>
      <c r="K3" s="55" t="s">
        <v>476</v>
      </c>
      <c r="L3" s="55" t="s">
        <v>477</v>
      </c>
      <c r="M3" s="55" t="s">
        <v>478</v>
      </c>
      <c r="N3" s="61" t="s">
        <v>479</v>
      </c>
    </row>
    <row r="4" spans="2:14" ht="15.75" thickBot="1" x14ac:dyDescent="0.3">
      <c r="B4" s="62">
        <v>2010</v>
      </c>
      <c r="C4" s="56" t="s">
        <v>480</v>
      </c>
      <c r="D4" s="56" t="s">
        <v>481</v>
      </c>
      <c r="E4" s="56" t="s">
        <v>482</v>
      </c>
      <c r="F4" s="56" t="s">
        <v>483</v>
      </c>
      <c r="G4" s="56" t="s">
        <v>484</v>
      </c>
      <c r="H4" s="56" t="s">
        <v>485</v>
      </c>
      <c r="I4" s="56" t="s">
        <v>486</v>
      </c>
      <c r="J4" s="56" t="s">
        <v>487</v>
      </c>
      <c r="K4" s="56" t="s">
        <v>488</v>
      </c>
      <c r="L4" s="56" t="s">
        <v>489</v>
      </c>
      <c r="M4" s="56" t="s">
        <v>490</v>
      </c>
      <c r="N4" s="63" t="s">
        <v>491</v>
      </c>
    </row>
    <row r="5" spans="2:14" ht="15.75" thickBot="1" x14ac:dyDescent="0.3">
      <c r="B5" s="64">
        <v>2011</v>
      </c>
      <c r="C5" s="57" t="s">
        <v>492</v>
      </c>
      <c r="D5" s="57" t="s">
        <v>493</v>
      </c>
      <c r="E5" s="57" t="s">
        <v>494</v>
      </c>
      <c r="F5" s="57" t="s">
        <v>495</v>
      </c>
      <c r="G5" s="57" t="s">
        <v>496</v>
      </c>
      <c r="H5" s="57" t="s">
        <v>497</v>
      </c>
      <c r="I5" s="57" t="s">
        <v>498</v>
      </c>
      <c r="J5" s="57" t="s">
        <v>499</v>
      </c>
      <c r="K5" s="57" t="s">
        <v>500</v>
      </c>
      <c r="L5" s="57" t="s">
        <v>501</v>
      </c>
      <c r="M5" s="57" t="s">
        <v>502</v>
      </c>
      <c r="N5" s="65" t="s">
        <v>503</v>
      </c>
    </row>
    <row r="6" spans="2:14" ht="15.75" thickBot="1" x14ac:dyDescent="0.3">
      <c r="B6" s="62">
        <v>2012</v>
      </c>
      <c r="C6" s="56" t="s">
        <v>504</v>
      </c>
      <c r="D6" s="56" t="s">
        <v>505</v>
      </c>
      <c r="E6" s="56" t="s">
        <v>506</v>
      </c>
      <c r="F6" s="56" t="s">
        <v>507</v>
      </c>
      <c r="G6" s="56" t="s">
        <v>508</v>
      </c>
      <c r="H6" s="56" t="s">
        <v>509</v>
      </c>
      <c r="I6" s="56" t="s">
        <v>510</v>
      </c>
      <c r="J6" s="56" t="s">
        <v>511</v>
      </c>
      <c r="K6" s="56" t="s">
        <v>512</v>
      </c>
      <c r="L6" s="56" t="s">
        <v>513</v>
      </c>
      <c r="M6" s="56" t="s">
        <v>514</v>
      </c>
      <c r="N6" s="63" t="s">
        <v>515</v>
      </c>
    </row>
    <row r="7" spans="2:14" ht="15.75" thickBot="1" x14ac:dyDescent="0.3">
      <c r="B7" s="64">
        <v>2013</v>
      </c>
      <c r="C7" s="57" t="s">
        <v>516</v>
      </c>
      <c r="D7" s="57" t="s">
        <v>517</v>
      </c>
      <c r="E7" s="57" t="s">
        <v>518</v>
      </c>
      <c r="F7" s="57" t="s">
        <v>498</v>
      </c>
      <c r="G7" s="57" t="s">
        <v>496</v>
      </c>
      <c r="H7" s="57" t="s">
        <v>519</v>
      </c>
      <c r="I7" s="57" t="s">
        <v>520</v>
      </c>
      <c r="J7" s="57" t="s">
        <v>521</v>
      </c>
      <c r="K7" s="57" t="s">
        <v>522</v>
      </c>
      <c r="L7" s="57" t="s">
        <v>523</v>
      </c>
      <c r="M7" s="57" t="s">
        <v>512</v>
      </c>
      <c r="N7" s="65" t="s">
        <v>524</v>
      </c>
    </row>
    <row r="8" spans="2:14" ht="15.75" thickBot="1" x14ac:dyDescent="0.3">
      <c r="B8" s="62">
        <v>2014</v>
      </c>
      <c r="C8" s="56" t="s">
        <v>498</v>
      </c>
      <c r="D8" s="56" t="s">
        <v>525</v>
      </c>
      <c r="E8" s="56" t="s">
        <v>519</v>
      </c>
      <c r="F8" s="56" t="s">
        <v>526</v>
      </c>
      <c r="G8" s="56" t="s">
        <v>500</v>
      </c>
      <c r="H8" s="56" t="s">
        <v>527</v>
      </c>
      <c r="I8" s="56" t="s">
        <v>528</v>
      </c>
      <c r="J8" s="56" t="s">
        <v>529</v>
      </c>
      <c r="K8" s="56" t="s">
        <v>530</v>
      </c>
      <c r="L8" s="56" t="s">
        <v>531</v>
      </c>
      <c r="M8" s="56" t="s">
        <v>532</v>
      </c>
      <c r="N8" s="63" t="s">
        <v>533</v>
      </c>
    </row>
    <row r="9" spans="2:14" ht="15.75" thickBot="1" x14ac:dyDescent="0.3">
      <c r="B9" s="64">
        <v>2015</v>
      </c>
      <c r="C9" s="57" t="s">
        <v>534</v>
      </c>
      <c r="D9" s="57" t="s">
        <v>535</v>
      </c>
      <c r="E9" s="57" t="s">
        <v>536</v>
      </c>
      <c r="F9" s="57" t="s">
        <v>535</v>
      </c>
      <c r="G9" s="57" t="s">
        <v>537</v>
      </c>
      <c r="H9" s="57" t="s">
        <v>538</v>
      </c>
      <c r="I9" s="57" t="s">
        <v>539</v>
      </c>
      <c r="J9" s="57" t="s">
        <v>540</v>
      </c>
      <c r="K9" s="57" t="s">
        <v>541</v>
      </c>
      <c r="L9" s="57" t="s">
        <v>542</v>
      </c>
      <c r="M9" s="57" t="s">
        <v>543</v>
      </c>
      <c r="N9" s="65" t="s">
        <v>544</v>
      </c>
    </row>
    <row r="10" spans="2:14" ht="15.75" thickBot="1" x14ac:dyDescent="0.3">
      <c r="B10" s="62">
        <v>2016</v>
      </c>
      <c r="C10" s="56" t="s">
        <v>545</v>
      </c>
      <c r="D10" s="56" t="s">
        <v>546</v>
      </c>
      <c r="E10" s="56" t="s">
        <v>547</v>
      </c>
      <c r="F10" s="56" t="s">
        <v>548</v>
      </c>
      <c r="G10" s="56" t="s">
        <v>549</v>
      </c>
      <c r="H10" s="56" t="s">
        <v>550</v>
      </c>
      <c r="I10" s="56" t="s">
        <v>551</v>
      </c>
      <c r="J10" s="56" t="s">
        <v>552</v>
      </c>
      <c r="K10" s="56" t="s">
        <v>535</v>
      </c>
      <c r="L10" s="56" t="s">
        <v>553</v>
      </c>
      <c r="M10" s="56" t="s">
        <v>554</v>
      </c>
      <c r="N10" s="63" t="s">
        <v>555</v>
      </c>
    </row>
    <row r="11" spans="2:14" ht="15.75" thickBot="1" x14ac:dyDescent="0.3">
      <c r="B11" s="64">
        <v>2017</v>
      </c>
      <c r="C11" s="57" t="s">
        <v>511</v>
      </c>
      <c r="D11" s="57" t="s">
        <v>556</v>
      </c>
      <c r="E11" s="57" t="s">
        <v>557</v>
      </c>
      <c r="F11" s="57" t="s">
        <v>500</v>
      </c>
      <c r="G11" s="57" t="s">
        <v>558</v>
      </c>
      <c r="H11" s="57" t="s">
        <v>558</v>
      </c>
      <c r="I11" s="57" t="s">
        <v>559</v>
      </c>
      <c r="J11" s="57" t="s">
        <v>558</v>
      </c>
      <c r="K11" s="57" t="s">
        <v>496</v>
      </c>
      <c r="L11" s="57" t="s">
        <v>529</v>
      </c>
      <c r="M11" s="57" t="s">
        <v>560</v>
      </c>
      <c r="N11" s="65" t="s">
        <v>561</v>
      </c>
    </row>
    <row r="12" spans="2:14" ht="15.75" thickBot="1" x14ac:dyDescent="0.3">
      <c r="B12" s="62">
        <v>2018</v>
      </c>
      <c r="C12" s="56" t="s">
        <v>562</v>
      </c>
      <c r="D12" s="56" t="s">
        <v>563</v>
      </c>
      <c r="E12" s="56" t="s">
        <v>564</v>
      </c>
      <c r="F12" s="56" t="s">
        <v>565</v>
      </c>
      <c r="G12" s="56" t="s">
        <v>566</v>
      </c>
      <c r="H12" s="56" t="s">
        <v>567</v>
      </c>
      <c r="I12" s="56" t="s">
        <v>568</v>
      </c>
      <c r="J12" s="56" t="s">
        <v>569</v>
      </c>
      <c r="K12" s="56" t="s">
        <v>570</v>
      </c>
      <c r="L12" s="56" t="s">
        <v>571</v>
      </c>
      <c r="M12" s="56" t="s">
        <v>572</v>
      </c>
      <c r="N12" s="63" t="s">
        <v>573</v>
      </c>
    </row>
    <row r="13" spans="2:14" ht="15.75" thickBot="1" x14ac:dyDescent="0.3">
      <c r="B13" s="64">
        <v>2019</v>
      </c>
      <c r="C13" s="57" t="s">
        <v>574</v>
      </c>
      <c r="D13" s="57" t="s">
        <v>575</v>
      </c>
      <c r="E13" s="57" t="s">
        <v>576</v>
      </c>
      <c r="F13" s="57" t="s">
        <v>576</v>
      </c>
      <c r="G13" s="57" t="s">
        <v>577</v>
      </c>
      <c r="H13" s="57" t="s">
        <v>578</v>
      </c>
      <c r="I13" s="57" t="s">
        <v>579</v>
      </c>
      <c r="J13" s="57" t="s">
        <v>580</v>
      </c>
      <c r="K13" s="57" t="s">
        <v>581</v>
      </c>
      <c r="L13" s="57" t="s">
        <v>582</v>
      </c>
      <c r="M13" s="57" t="s">
        <v>583</v>
      </c>
      <c r="N13" s="65" t="s">
        <v>584</v>
      </c>
    </row>
    <row r="14" spans="2:14" ht="15.75" thickBot="1" x14ac:dyDescent="0.3">
      <c r="B14" s="66">
        <v>2020</v>
      </c>
      <c r="C14" s="67" t="s">
        <v>585</v>
      </c>
      <c r="D14" s="67" t="s">
        <v>586</v>
      </c>
      <c r="E14" s="67" t="s">
        <v>587</v>
      </c>
      <c r="F14" s="67"/>
      <c r="G14" s="67"/>
      <c r="H14" s="67"/>
      <c r="I14" s="67"/>
      <c r="J14" s="67"/>
      <c r="K14" s="67"/>
      <c r="L14" s="67"/>
      <c r="M14" s="67"/>
      <c r="N14" s="68"/>
    </row>
    <row r="15" spans="2:14" x14ac:dyDescent="0.25">
      <c r="E15">
        <f>284.6/291.7</f>
        <v>0.97565992458004813</v>
      </c>
    </row>
    <row r="18" spans="4:6" x14ac:dyDescent="0.25">
      <c r="D18" s="69"/>
      <c r="E18" s="69"/>
      <c r="F18" s="6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4"/>
  <sheetViews>
    <sheetView topLeftCell="A125" workbookViewId="0">
      <selection activeCell="D146" sqref="D146"/>
    </sheetView>
  </sheetViews>
  <sheetFormatPr baseColWidth="10" defaultRowHeight="15" x14ac:dyDescent="0.25"/>
  <cols>
    <col min="4" max="4" width="43" bestFit="1" customWidth="1"/>
  </cols>
  <sheetData>
    <row r="2" spans="2:7" ht="30.75" thickBot="1" x14ac:dyDescent="0.3">
      <c r="B2" s="19" t="s">
        <v>169</v>
      </c>
      <c r="C2" s="19" t="s">
        <v>170</v>
      </c>
      <c r="D2" s="19" t="s">
        <v>171</v>
      </c>
      <c r="E2" s="20" t="s">
        <v>172</v>
      </c>
      <c r="F2" s="19" t="s">
        <v>173</v>
      </c>
      <c r="G2" s="19" t="s">
        <v>174</v>
      </c>
    </row>
    <row r="3" spans="2:7" ht="15.75" thickBot="1" x14ac:dyDescent="0.3">
      <c r="B3" s="21">
        <v>1</v>
      </c>
      <c r="C3" s="22">
        <v>50600314</v>
      </c>
      <c r="D3" s="23" t="s">
        <v>175</v>
      </c>
      <c r="E3" s="22">
        <v>1</v>
      </c>
      <c r="F3" s="22" t="s">
        <v>176</v>
      </c>
      <c r="G3" s="23" t="s">
        <v>177</v>
      </c>
    </row>
    <row r="4" spans="2:7" ht="15.75" thickBot="1" x14ac:dyDescent="0.3">
      <c r="B4" s="24">
        <v>2</v>
      </c>
      <c r="C4" s="25">
        <v>50600316</v>
      </c>
      <c r="D4" s="26" t="s">
        <v>178</v>
      </c>
      <c r="E4" s="25">
        <v>1</v>
      </c>
      <c r="F4" s="25" t="s">
        <v>176</v>
      </c>
      <c r="G4" s="26" t="s">
        <v>179</v>
      </c>
    </row>
    <row r="5" spans="2:7" ht="15.75" thickBot="1" x14ac:dyDescent="0.3">
      <c r="B5" s="24">
        <v>3</v>
      </c>
      <c r="C5" s="25">
        <v>50600317</v>
      </c>
      <c r="D5" s="26" t="s">
        <v>180</v>
      </c>
      <c r="E5" s="25">
        <v>1</v>
      </c>
      <c r="F5" s="25" t="s">
        <v>176</v>
      </c>
      <c r="G5" s="26" t="s">
        <v>181</v>
      </c>
    </row>
    <row r="6" spans="2:7" ht="15.75" thickBot="1" x14ac:dyDescent="0.3">
      <c r="B6" s="24">
        <v>4</v>
      </c>
      <c r="C6" s="25">
        <v>50600319</v>
      </c>
      <c r="D6" s="26" t="s">
        <v>182</v>
      </c>
      <c r="E6" s="25">
        <v>1</v>
      </c>
      <c r="F6" s="25" t="s">
        <v>176</v>
      </c>
      <c r="G6" s="26" t="s">
        <v>183</v>
      </c>
    </row>
    <row r="7" spans="2:7" ht="15.75" thickBot="1" x14ac:dyDescent="0.3">
      <c r="B7" s="24">
        <v>5</v>
      </c>
      <c r="C7" s="25">
        <v>50600418</v>
      </c>
      <c r="D7" s="26" t="s">
        <v>184</v>
      </c>
      <c r="E7" s="25">
        <v>1</v>
      </c>
      <c r="F7" s="25" t="s">
        <v>176</v>
      </c>
      <c r="G7" s="26" t="s">
        <v>185</v>
      </c>
    </row>
    <row r="8" spans="2:7" ht="15.75" thickBot="1" x14ac:dyDescent="0.3">
      <c r="B8" s="24">
        <v>6</v>
      </c>
      <c r="C8" s="25">
        <v>50600428</v>
      </c>
      <c r="D8" s="26" t="s">
        <v>28</v>
      </c>
      <c r="E8" s="25">
        <v>1</v>
      </c>
      <c r="F8" s="25" t="s">
        <v>176</v>
      </c>
      <c r="G8" s="26" t="s">
        <v>186</v>
      </c>
    </row>
    <row r="9" spans="2:7" ht="15.75" thickBot="1" x14ac:dyDescent="0.3">
      <c r="B9" s="24">
        <v>7</v>
      </c>
      <c r="C9" s="25">
        <v>50600430</v>
      </c>
      <c r="D9" s="26" t="s">
        <v>29</v>
      </c>
      <c r="E9" s="25">
        <v>1</v>
      </c>
      <c r="F9" s="25" t="s">
        <v>176</v>
      </c>
      <c r="G9" s="26" t="s">
        <v>187</v>
      </c>
    </row>
    <row r="10" spans="2:7" ht="15.75" thickBot="1" x14ac:dyDescent="0.3">
      <c r="B10" s="24">
        <v>8</v>
      </c>
      <c r="C10" s="25">
        <v>50600435</v>
      </c>
      <c r="D10" s="26" t="s">
        <v>188</v>
      </c>
      <c r="E10" s="25">
        <v>1</v>
      </c>
      <c r="F10" s="25" t="s">
        <v>176</v>
      </c>
      <c r="G10" s="26" t="s">
        <v>189</v>
      </c>
    </row>
    <row r="11" spans="2:7" ht="15.75" thickBot="1" x14ac:dyDescent="0.3">
      <c r="B11" s="24">
        <v>9</v>
      </c>
      <c r="C11" s="25">
        <v>50600710</v>
      </c>
      <c r="D11" s="26" t="s">
        <v>190</v>
      </c>
      <c r="E11" s="25">
        <v>1</v>
      </c>
      <c r="F11" s="25" t="s">
        <v>176</v>
      </c>
      <c r="G11" s="26" t="s">
        <v>191</v>
      </c>
    </row>
    <row r="12" spans="2:7" ht="15.75" thickBot="1" x14ac:dyDescent="0.3">
      <c r="B12" s="24">
        <v>10</v>
      </c>
      <c r="C12" s="25">
        <v>50600764</v>
      </c>
      <c r="D12" s="26" t="s">
        <v>192</v>
      </c>
      <c r="E12" s="25">
        <v>1</v>
      </c>
      <c r="F12" s="25" t="s">
        <v>176</v>
      </c>
      <c r="G12" s="26" t="s">
        <v>193</v>
      </c>
    </row>
    <row r="13" spans="2:7" ht="15.75" thickBot="1" x14ac:dyDescent="0.3">
      <c r="B13" s="24">
        <v>11</v>
      </c>
      <c r="C13" s="25">
        <v>50600810</v>
      </c>
      <c r="D13" s="26" t="s">
        <v>194</v>
      </c>
      <c r="E13" s="25">
        <v>1</v>
      </c>
      <c r="F13" s="25" t="s">
        <v>176</v>
      </c>
      <c r="G13" s="26" t="s">
        <v>189</v>
      </c>
    </row>
    <row r="14" spans="2:7" ht="15.75" thickBot="1" x14ac:dyDescent="0.3">
      <c r="B14" s="24">
        <v>12</v>
      </c>
      <c r="C14" s="25">
        <v>50600814</v>
      </c>
      <c r="D14" s="26" t="s">
        <v>195</v>
      </c>
      <c r="E14" s="25">
        <v>1</v>
      </c>
      <c r="F14" s="25" t="s">
        <v>176</v>
      </c>
      <c r="G14" s="26" t="s">
        <v>196</v>
      </c>
    </row>
    <row r="15" spans="2:7" ht="15.75" thickBot="1" x14ac:dyDescent="0.3">
      <c r="B15" s="24">
        <v>13</v>
      </c>
      <c r="C15" s="25">
        <v>50600871</v>
      </c>
      <c r="D15" s="26" t="s">
        <v>197</v>
      </c>
      <c r="E15" s="25">
        <v>1</v>
      </c>
      <c r="F15" s="25" t="s">
        <v>176</v>
      </c>
      <c r="G15" s="26" t="s">
        <v>198</v>
      </c>
    </row>
    <row r="16" spans="2:7" ht="15.75" thickBot="1" x14ac:dyDescent="0.3">
      <c r="B16" s="24">
        <v>14</v>
      </c>
      <c r="C16" s="25">
        <v>50600873</v>
      </c>
      <c r="D16" s="26" t="s">
        <v>199</v>
      </c>
      <c r="E16" s="25">
        <v>1</v>
      </c>
      <c r="F16" s="25" t="s">
        <v>176</v>
      </c>
      <c r="G16" s="26" t="s">
        <v>200</v>
      </c>
    </row>
    <row r="17" spans="2:7" ht="15.75" thickBot="1" x14ac:dyDescent="0.3">
      <c r="B17" s="24">
        <v>15</v>
      </c>
      <c r="C17" s="25">
        <v>50600926</v>
      </c>
      <c r="D17" s="26" t="s">
        <v>201</v>
      </c>
      <c r="E17" s="25">
        <v>1</v>
      </c>
      <c r="F17" s="25" t="s">
        <v>176</v>
      </c>
      <c r="G17" s="26" t="s">
        <v>202</v>
      </c>
    </row>
    <row r="18" spans="2:7" ht="15.75" thickBot="1" x14ac:dyDescent="0.3">
      <c r="B18" s="24">
        <v>16</v>
      </c>
      <c r="C18" s="25">
        <v>50600943</v>
      </c>
      <c r="D18" s="26" t="s">
        <v>38</v>
      </c>
      <c r="E18" s="25">
        <v>1</v>
      </c>
      <c r="F18" s="25" t="s">
        <v>176</v>
      </c>
      <c r="G18" s="26" t="s">
        <v>203</v>
      </c>
    </row>
    <row r="19" spans="2:7" ht="15.75" thickBot="1" x14ac:dyDescent="0.3">
      <c r="B19" s="24">
        <v>17</v>
      </c>
      <c r="C19" s="25">
        <v>50601018</v>
      </c>
      <c r="D19" s="26" t="s">
        <v>39</v>
      </c>
      <c r="E19" s="25">
        <v>1</v>
      </c>
      <c r="F19" s="25" t="s">
        <v>176</v>
      </c>
      <c r="G19" s="26" t="s">
        <v>204</v>
      </c>
    </row>
    <row r="20" spans="2:7" ht="15.75" thickBot="1" x14ac:dyDescent="0.3">
      <c r="B20" s="24">
        <v>18</v>
      </c>
      <c r="C20" s="25">
        <v>50695199</v>
      </c>
      <c r="D20" s="26" t="s">
        <v>205</v>
      </c>
      <c r="E20" s="25">
        <v>1</v>
      </c>
      <c r="F20" s="25" t="s">
        <v>176</v>
      </c>
      <c r="G20" s="26" t="s">
        <v>206</v>
      </c>
    </row>
    <row r="21" spans="2:7" ht="15.75" thickBot="1" x14ac:dyDescent="0.3">
      <c r="B21" s="24">
        <v>19</v>
      </c>
      <c r="C21" s="25">
        <v>50695239</v>
      </c>
      <c r="D21" s="26" t="s">
        <v>207</v>
      </c>
      <c r="E21" s="25">
        <v>1</v>
      </c>
      <c r="F21" s="25" t="s">
        <v>176</v>
      </c>
      <c r="G21" s="26" t="s">
        <v>208</v>
      </c>
    </row>
    <row r="22" spans="2:7" ht="15.75" thickBot="1" x14ac:dyDescent="0.3">
      <c r="B22" s="24">
        <v>20</v>
      </c>
      <c r="C22" s="25">
        <v>50695243</v>
      </c>
      <c r="D22" s="26" t="s">
        <v>209</v>
      </c>
      <c r="E22" s="25">
        <v>1</v>
      </c>
      <c r="F22" s="25" t="s">
        <v>176</v>
      </c>
      <c r="G22" s="26" t="s">
        <v>210</v>
      </c>
    </row>
    <row r="23" spans="2:7" ht="15.75" thickBot="1" x14ac:dyDescent="0.3">
      <c r="B23" s="24">
        <v>21</v>
      </c>
      <c r="C23" s="25">
        <v>50695244</v>
      </c>
      <c r="D23" s="26" t="s">
        <v>211</v>
      </c>
      <c r="E23" s="25">
        <v>1</v>
      </c>
      <c r="F23" s="25" t="s">
        <v>176</v>
      </c>
      <c r="G23" s="26" t="s">
        <v>212</v>
      </c>
    </row>
    <row r="24" spans="2:7" ht="15.75" thickBot="1" x14ac:dyDescent="0.3">
      <c r="B24" s="24">
        <v>22</v>
      </c>
      <c r="C24" s="25">
        <v>50695315</v>
      </c>
      <c r="D24" s="26" t="s">
        <v>213</v>
      </c>
      <c r="E24" s="25">
        <v>1</v>
      </c>
      <c r="F24" s="25" t="s">
        <v>176</v>
      </c>
      <c r="G24" s="26" t="s">
        <v>202</v>
      </c>
    </row>
    <row r="25" spans="2:7" ht="15.75" thickBot="1" x14ac:dyDescent="0.3">
      <c r="B25" s="24">
        <v>23</v>
      </c>
      <c r="C25" s="25">
        <v>50695619</v>
      </c>
      <c r="D25" s="26" t="s">
        <v>45</v>
      </c>
      <c r="E25" s="25">
        <v>1</v>
      </c>
      <c r="F25" s="25" t="s">
        <v>176</v>
      </c>
      <c r="G25" s="26" t="s">
        <v>214</v>
      </c>
    </row>
    <row r="26" spans="2:7" ht="15.75" thickBot="1" x14ac:dyDescent="0.3">
      <c r="B26" s="24">
        <v>24</v>
      </c>
      <c r="C26" s="25">
        <v>1000002542</v>
      </c>
      <c r="D26" s="26" t="s">
        <v>215</v>
      </c>
      <c r="E26" s="25">
        <v>1</v>
      </c>
      <c r="F26" s="25" t="s">
        <v>176</v>
      </c>
      <c r="G26" s="26" t="s">
        <v>216</v>
      </c>
    </row>
    <row r="27" spans="2:7" ht="15.75" thickBot="1" x14ac:dyDescent="0.3">
      <c r="B27" s="24">
        <v>25</v>
      </c>
      <c r="C27" s="25">
        <v>1000015872</v>
      </c>
      <c r="D27" s="26" t="s">
        <v>217</v>
      </c>
      <c r="E27" s="25">
        <v>1</v>
      </c>
      <c r="F27" s="25" t="s">
        <v>176</v>
      </c>
      <c r="G27" s="26" t="s">
        <v>218</v>
      </c>
    </row>
    <row r="28" spans="2:7" ht="15.75" thickBot="1" x14ac:dyDescent="0.3">
      <c r="B28" s="24">
        <v>26</v>
      </c>
      <c r="C28" s="25">
        <v>1000018345</v>
      </c>
      <c r="D28" s="26" t="s">
        <v>48</v>
      </c>
      <c r="E28" s="25">
        <v>1</v>
      </c>
      <c r="F28" s="25" t="s">
        <v>176</v>
      </c>
      <c r="G28" s="26" t="s">
        <v>219</v>
      </c>
    </row>
    <row r="29" spans="2:7" ht="15.75" thickBot="1" x14ac:dyDescent="0.3">
      <c r="B29" s="24">
        <v>27</v>
      </c>
      <c r="C29" s="25">
        <v>1000020984</v>
      </c>
      <c r="D29" s="26" t="s">
        <v>49</v>
      </c>
      <c r="E29" s="25">
        <v>1</v>
      </c>
      <c r="F29" s="25" t="s">
        <v>176</v>
      </c>
      <c r="G29" s="26" t="s">
        <v>220</v>
      </c>
    </row>
    <row r="30" spans="2:7" ht="15.75" thickBot="1" x14ac:dyDescent="0.3">
      <c r="B30" s="24">
        <v>28</v>
      </c>
      <c r="C30" s="25">
        <v>1000037230</v>
      </c>
      <c r="D30" s="26" t="s">
        <v>221</v>
      </c>
      <c r="E30" s="25">
        <v>1</v>
      </c>
      <c r="F30" s="25" t="s">
        <v>176</v>
      </c>
      <c r="G30" s="26" t="s">
        <v>222</v>
      </c>
    </row>
    <row r="31" spans="2:7" ht="15.75" thickBot="1" x14ac:dyDescent="0.3">
      <c r="B31" s="24">
        <v>29</v>
      </c>
      <c r="C31" s="25">
        <v>1000044717</v>
      </c>
      <c r="D31" s="26" t="s">
        <v>223</v>
      </c>
      <c r="E31" s="25">
        <v>1</v>
      </c>
      <c r="F31" s="25" t="s">
        <v>176</v>
      </c>
      <c r="G31" s="26" t="s">
        <v>224</v>
      </c>
    </row>
    <row r="32" spans="2:7" ht="15.75" thickBot="1" x14ac:dyDescent="0.3">
      <c r="B32" s="24">
        <v>30</v>
      </c>
      <c r="C32" s="25">
        <v>1000180611</v>
      </c>
      <c r="D32" s="26" t="s">
        <v>225</v>
      </c>
      <c r="E32" s="25">
        <v>1</v>
      </c>
      <c r="F32" s="25" t="s">
        <v>176</v>
      </c>
      <c r="G32" s="26" t="s">
        <v>226</v>
      </c>
    </row>
    <row r="33" spans="2:7" ht="15.75" thickBot="1" x14ac:dyDescent="0.3">
      <c r="B33" s="24">
        <v>31</v>
      </c>
      <c r="C33" s="25">
        <v>1000191573</v>
      </c>
      <c r="D33" s="26" t="s">
        <v>227</v>
      </c>
      <c r="E33" s="25">
        <v>1</v>
      </c>
      <c r="F33" s="25" t="s">
        <v>176</v>
      </c>
      <c r="G33" s="26" t="s">
        <v>228</v>
      </c>
    </row>
    <row r="34" spans="2:7" ht="15.75" thickBot="1" x14ac:dyDescent="0.3">
      <c r="B34" s="24">
        <v>32</v>
      </c>
      <c r="C34" s="25">
        <v>1000204746</v>
      </c>
      <c r="D34" s="26" t="s">
        <v>54</v>
      </c>
      <c r="E34" s="25">
        <v>1</v>
      </c>
      <c r="F34" s="25" t="s">
        <v>176</v>
      </c>
      <c r="G34" s="26" t="s">
        <v>229</v>
      </c>
    </row>
    <row r="35" spans="2:7" ht="15.75" thickBot="1" x14ac:dyDescent="0.3">
      <c r="B35" s="24">
        <v>33</v>
      </c>
      <c r="C35" s="25">
        <v>1000232729</v>
      </c>
      <c r="D35" s="26" t="s">
        <v>230</v>
      </c>
      <c r="E35" s="25">
        <v>1</v>
      </c>
      <c r="F35" s="25" t="s">
        <v>176</v>
      </c>
      <c r="G35" s="26" t="s">
        <v>231</v>
      </c>
    </row>
    <row r="36" spans="2:7" ht="15.75" thickBot="1" x14ac:dyDescent="0.3">
      <c r="B36" s="27">
        <v>34</v>
      </c>
      <c r="C36" s="28">
        <v>1000233672</v>
      </c>
      <c r="D36" s="29" t="s">
        <v>56</v>
      </c>
      <c r="E36" s="28">
        <v>1</v>
      </c>
      <c r="F36" s="28" t="s">
        <v>232</v>
      </c>
      <c r="G36" s="29" t="s">
        <v>229</v>
      </c>
    </row>
    <row r="37" spans="2:7" ht="15.75" thickBot="1" x14ac:dyDescent="0.3">
      <c r="B37" s="24">
        <v>35</v>
      </c>
      <c r="C37" s="25">
        <v>1000234869</v>
      </c>
      <c r="D37" s="26" t="s">
        <v>57</v>
      </c>
      <c r="E37" s="25">
        <v>1</v>
      </c>
      <c r="F37" s="25" t="s">
        <v>176</v>
      </c>
      <c r="G37" s="26" t="s">
        <v>233</v>
      </c>
    </row>
    <row r="38" spans="2:7" ht="15.75" thickBot="1" x14ac:dyDescent="0.3">
      <c r="B38" s="24">
        <v>36</v>
      </c>
      <c r="C38" s="25">
        <v>1000235302</v>
      </c>
      <c r="D38" s="26" t="s">
        <v>234</v>
      </c>
      <c r="E38" s="25">
        <v>1</v>
      </c>
      <c r="F38" s="25" t="s">
        <v>176</v>
      </c>
      <c r="G38" s="26" t="s">
        <v>235</v>
      </c>
    </row>
    <row r="39" spans="2:7" ht="15.75" thickBot="1" x14ac:dyDescent="0.3">
      <c r="B39" s="24">
        <v>37</v>
      </c>
      <c r="C39" s="25">
        <v>1000236748</v>
      </c>
      <c r="D39" s="26" t="s">
        <v>236</v>
      </c>
      <c r="E39" s="25">
        <v>1</v>
      </c>
      <c r="F39" s="25" t="s">
        <v>176</v>
      </c>
      <c r="G39" s="26" t="s">
        <v>237</v>
      </c>
    </row>
    <row r="40" spans="2:7" ht="15.75" thickBot="1" x14ac:dyDescent="0.3">
      <c r="B40" s="24">
        <v>38</v>
      </c>
      <c r="C40" s="25">
        <v>1000241736</v>
      </c>
      <c r="D40" s="26" t="s">
        <v>238</v>
      </c>
      <c r="E40" s="25">
        <v>1</v>
      </c>
      <c r="F40" s="25" t="s">
        <v>176</v>
      </c>
      <c r="G40" s="26" t="s">
        <v>219</v>
      </c>
    </row>
    <row r="41" spans="2:7" ht="15.75" thickBot="1" x14ac:dyDescent="0.3">
      <c r="B41" s="24">
        <v>39</v>
      </c>
      <c r="C41" s="25">
        <v>1000247040</v>
      </c>
      <c r="D41" s="26" t="s">
        <v>239</v>
      </c>
      <c r="E41" s="25">
        <v>1</v>
      </c>
      <c r="F41" s="25" t="s">
        <v>176</v>
      </c>
      <c r="G41" s="26" t="s">
        <v>219</v>
      </c>
    </row>
    <row r="42" spans="2:7" ht="15.75" thickBot="1" x14ac:dyDescent="0.3">
      <c r="B42" s="24">
        <v>40</v>
      </c>
      <c r="C42" s="25">
        <v>1000304870</v>
      </c>
      <c r="D42" s="26" t="s">
        <v>62</v>
      </c>
      <c r="E42" s="25">
        <v>1</v>
      </c>
      <c r="F42" s="25" t="s">
        <v>176</v>
      </c>
      <c r="G42" s="26" t="s">
        <v>240</v>
      </c>
    </row>
    <row r="43" spans="2:7" ht="15.75" thickBot="1" x14ac:dyDescent="0.3">
      <c r="B43" s="24">
        <v>41</v>
      </c>
      <c r="C43" s="25">
        <v>1000304874</v>
      </c>
      <c r="D43" s="26" t="s">
        <v>63</v>
      </c>
      <c r="E43" s="25">
        <v>1</v>
      </c>
      <c r="F43" s="25" t="s">
        <v>176</v>
      </c>
      <c r="G43" s="26" t="s">
        <v>220</v>
      </c>
    </row>
    <row r="44" spans="2:7" ht="15.75" thickBot="1" x14ac:dyDescent="0.3">
      <c r="B44" s="24">
        <v>42</v>
      </c>
      <c r="C44" s="25">
        <v>1000304875</v>
      </c>
      <c r="D44" s="26" t="s">
        <v>64</v>
      </c>
      <c r="E44" s="25">
        <v>1</v>
      </c>
      <c r="F44" s="25" t="s">
        <v>176</v>
      </c>
      <c r="G44" s="26" t="s">
        <v>241</v>
      </c>
    </row>
    <row r="45" spans="2:7" ht="15.75" thickBot="1" x14ac:dyDescent="0.3">
      <c r="B45" s="24">
        <v>43</v>
      </c>
      <c r="C45" s="25">
        <v>1000304898</v>
      </c>
      <c r="D45" s="26" t="s">
        <v>242</v>
      </c>
      <c r="E45" s="25">
        <v>1</v>
      </c>
      <c r="F45" s="25" t="s">
        <v>176</v>
      </c>
      <c r="G45" s="26" t="s">
        <v>243</v>
      </c>
    </row>
    <row r="46" spans="2:7" ht="15.75" thickBot="1" x14ac:dyDescent="0.3">
      <c r="B46" s="24">
        <v>44</v>
      </c>
      <c r="C46" s="25">
        <v>1000518676</v>
      </c>
      <c r="D46" s="26" t="s">
        <v>66</v>
      </c>
      <c r="E46" s="25">
        <v>1</v>
      </c>
      <c r="F46" s="25" t="s">
        <v>176</v>
      </c>
      <c r="G46" s="26" t="s">
        <v>244</v>
      </c>
    </row>
    <row r="47" spans="2:7" ht="15.75" thickBot="1" x14ac:dyDescent="0.3">
      <c r="B47" s="24">
        <v>45</v>
      </c>
      <c r="C47" s="25">
        <v>1000536997</v>
      </c>
      <c r="D47" s="26" t="s">
        <v>245</v>
      </c>
      <c r="E47" s="25">
        <v>1</v>
      </c>
      <c r="F47" s="25" t="s">
        <v>176</v>
      </c>
      <c r="G47" s="26" t="s">
        <v>246</v>
      </c>
    </row>
    <row r="48" spans="2:7" ht="15.75" thickBot="1" x14ac:dyDescent="0.3">
      <c r="B48" s="24">
        <v>46</v>
      </c>
      <c r="C48" s="25">
        <v>1000539909</v>
      </c>
      <c r="D48" s="26" t="s">
        <v>68</v>
      </c>
      <c r="E48" s="25">
        <v>1</v>
      </c>
      <c r="F48" s="25" t="s">
        <v>176</v>
      </c>
      <c r="G48" s="26" t="s">
        <v>247</v>
      </c>
    </row>
    <row r="49" spans="2:7" ht="15.75" thickBot="1" x14ac:dyDescent="0.3">
      <c r="B49" s="24">
        <v>47</v>
      </c>
      <c r="C49" s="25">
        <v>1000544294</v>
      </c>
      <c r="D49" s="26" t="s">
        <v>69</v>
      </c>
      <c r="E49" s="25">
        <v>1</v>
      </c>
      <c r="F49" s="25" t="s">
        <v>176</v>
      </c>
      <c r="G49" s="26" t="s">
        <v>248</v>
      </c>
    </row>
    <row r="50" spans="2:7" ht="15.75" thickBot="1" x14ac:dyDescent="0.3">
      <c r="B50" s="24">
        <v>48</v>
      </c>
      <c r="C50" s="25">
        <v>1000544297</v>
      </c>
      <c r="D50" s="26" t="s">
        <v>70</v>
      </c>
      <c r="E50" s="25">
        <v>1</v>
      </c>
      <c r="F50" s="25" t="s">
        <v>176</v>
      </c>
      <c r="G50" s="26" t="s">
        <v>249</v>
      </c>
    </row>
    <row r="51" spans="2:7" ht="15.75" thickBot="1" x14ac:dyDescent="0.3">
      <c r="B51" s="24">
        <v>49</v>
      </c>
      <c r="C51" s="25">
        <v>1000544318</v>
      </c>
      <c r="D51" s="26" t="s">
        <v>71</v>
      </c>
      <c r="E51" s="25">
        <v>1</v>
      </c>
      <c r="F51" s="25" t="s">
        <v>176</v>
      </c>
      <c r="G51" s="26" t="s">
        <v>250</v>
      </c>
    </row>
    <row r="52" spans="2:7" ht="15.75" thickBot="1" x14ac:dyDescent="0.3">
      <c r="B52" s="24">
        <v>50</v>
      </c>
      <c r="C52" s="25">
        <v>1000544319</v>
      </c>
      <c r="D52" s="26" t="s">
        <v>72</v>
      </c>
      <c r="E52" s="25">
        <v>1</v>
      </c>
      <c r="F52" s="25" t="s">
        <v>176</v>
      </c>
      <c r="G52" s="26" t="s">
        <v>251</v>
      </c>
    </row>
    <row r="53" spans="2:7" ht="15.75" thickBot="1" x14ac:dyDescent="0.3">
      <c r="B53" s="24">
        <v>51</v>
      </c>
      <c r="C53" s="25">
        <v>1000544321</v>
      </c>
      <c r="D53" s="26" t="s">
        <v>73</v>
      </c>
      <c r="E53" s="25">
        <v>1</v>
      </c>
      <c r="F53" s="25" t="s">
        <v>176</v>
      </c>
      <c r="G53" s="26" t="s">
        <v>252</v>
      </c>
    </row>
    <row r="54" spans="2:7" ht="15.75" thickBot="1" x14ac:dyDescent="0.3">
      <c r="B54" s="24">
        <v>52</v>
      </c>
      <c r="C54" s="25">
        <v>1000544322</v>
      </c>
      <c r="D54" s="26" t="s">
        <v>74</v>
      </c>
      <c r="E54" s="25">
        <v>1</v>
      </c>
      <c r="F54" s="25" t="s">
        <v>176</v>
      </c>
      <c r="G54" s="26" t="s">
        <v>253</v>
      </c>
    </row>
    <row r="55" spans="2:7" ht="15.75" thickBot="1" x14ac:dyDescent="0.3">
      <c r="B55" s="24">
        <v>53</v>
      </c>
      <c r="C55" s="25">
        <v>1000544323</v>
      </c>
      <c r="D55" s="26" t="s">
        <v>75</v>
      </c>
      <c r="E55" s="25">
        <v>1</v>
      </c>
      <c r="F55" s="25" t="s">
        <v>176</v>
      </c>
      <c r="G55" s="26" t="s">
        <v>254</v>
      </c>
    </row>
    <row r="56" spans="2:7" ht="15.75" thickBot="1" x14ac:dyDescent="0.3">
      <c r="B56" s="24">
        <v>54</v>
      </c>
      <c r="C56" s="25">
        <v>1000544325</v>
      </c>
      <c r="D56" s="26" t="s">
        <v>76</v>
      </c>
      <c r="E56" s="25">
        <v>1</v>
      </c>
      <c r="F56" s="25" t="s">
        <v>176</v>
      </c>
      <c r="G56" s="26" t="s">
        <v>186</v>
      </c>
    </row>
    <row r="57" spans="2:7" ht="15.75" thickBot="1" x14ac:dyDescent="0.3">
      <c r="B57" s="24">
        <v>55</v>
      </c>
      <c r="C57" s="25">
        <v>1000544326</v>
      </c>
      <c r="D57" s="26" t="s">
        <v>77</v>
      </c>
      <c r="E57" s="25">
        <v>1</v>
      </c>
      <c r="F57" s="25" t="s">
        <v>176</v>
      </c>
      <c r="G57" s="26" t="s">
        <v>255</v>
      </c>
    </row>
    <row r="58" spans="2:7" ht="15.75" thickBot="1" x14ac:dyDescent="0.3">
      <c r="B58" s="24">
        <v>56</v>
      </c>
      <c r="C58" s="25">
        <v>1000544327</v>
      </c>
      <c r="D58" s="26" t="s">
        <v>78</v>
      </c>
      <c r="E58" s="25">
        <v>1</v>
      </c>
      <c r="F58" s="25" t="s">
        <v>176</v>
      </c>
      <c r="G58" s="26" t="s">
        <v>256</v>
      </c>
    </row>
    <row r="59" spans="2:7" ht="15.75" thickBot="1" x14ac:dyDescent="0.3">
      <c r="B59" s="24">
        <v>57</v>
      </c>
      <c r="C59" s="25">
        <v>1000544328</v>
      </c>
      <c r="D59" s="26" t="s">
        <v>79</v>
      </c>
      <c r="E59" s="25">
        <v>1</v>
      </c>
      <c r="F59" s="25" t="s">
        <v>176</v>
      </c>
      <c r="G59" s="26" t="s">
        <v>237</v>
      </c>
    </row>
    <row r="60" spans="2:7" ht="15.75" thickBot="1" x14ac:dyDescent="0.3">
      <c r="B60" s="24">
        <v>58</v>
      </c>
      <c r="C60" s="25">
        <v>1000544329</v>
      </c>
      <c r="D60" s="26" t="s">
        <v>80</v>
      </c>
      <c r="E60" s="25">
        <v>1</v>
      </c>
      <c r="F60" s="25" t="s">
        <v>176</v>
      </c>
      <c r="G60" s="26" t="s">
        <v>257</v>
      </c>
    </row>
    <row r="61" spans="2:7" ht="15.75" thickBot="1" x14ac:dyDescent="0.3">
      <c r="B61" s="24">
        <v>59</v>
      </c>
      <c r="C61" s="25">
        <v>1000544330</v>
      </c>
      <c r="D61" s="26" t="s">
        <v>81</v>
      </c>
      <c r="E61" s="25">
        <v>1</v>
      </c>
      <c r="F61" s="25" t="s">
        <v>176</v>
      </c>
      <c r="G61" s="26" t="s">
        <v>258</v>
      </c>
    </row>
    <row r="62" spans="2:7" ht="15.75" thickBot="1" x14ac:dyDescent="0.3">
      <c r="B62" s="24">
        <v>60</v>
      </c>
      <c r="C62" s="25">
        <v>1000544333</v>
      </c>
      <c r="D62" s="26" t="s">
        <v>82</v>
      </c>
      <c r="E62" s="25">
        <v>1</v>
      </c>
      <c r="F62" s="25" t="s">
        <v>176</v>
      </c>
      <c r="G62" s="26" t="s">
        <v>229</v>
      </c>
    </row>
    <row r="63" spans="2:7" ht="15.75" thickBot="1" x14ac:dyDescent="0.3">
      <c r="B63" s="30">
        <v>61</v>
      </c>
      <c r="C63" s="31">
        <v>1000544333</v>
      </c>
      <c r="D63" s="32" t="s">
        <v>82</v>
      </c>
      <c r="E63" s="31">
        <v>1</v>
      </c>
      <c r="F63" s="31" t="s">
        <v>176</v>
      </c>
      <c r="G63" s="32" t="s">
        <v>259</v>
      </c>
    </row>
    <row r="64" spans="2:7" ht="15.75" thickBot="1" x14ac:dyDescent="0.3">
      <c r="B64" s="24">
        <v>62</v>
      </c>
      <c r="C64" s="25">
        <v>1000544335</v>
      </c>
      <c r="D64" s="26" t="s">
        <v>84</v>
      </c>
      <c r="E64" s="25">
        <v>1</v>
      </c>
      <c r="F64" s="25" t="s">
        <v>176</v>
      </c>
      <c r="G64" s="26" t="s">
        <v>260</v>
      </c>
    </row>
    <row r="65" spans="2:7" ht="15.75" thickBot="1" x14ac:dyDescent="0.3">
      <c r="B65" s="24">
        <v>63</v>
      </c>
      <c r="C65" s="25">
        <v>1000544337</v>
      </c>
      <c r="D65" s="26" t="s">
        <v>85</v>
      </c>
      <c r="E65" s="25">
        <v>1</v>
      </c>
      <c r="F65" s="25" t="s">
        <v>176</v>
      </c>
      <c r="G65" s="26" t="s">
        <v>261</v>
      </c>
    </row>
    <row r="66" spans="2:7" ht="15.75" thickBot="1" x14ac:dyDescent="0.3">
      <c r="B66" s="24">
        <v>64</v>
      </c>
      <c r="C66" s="25">
        <v>1000544338</v>
      </c>
      <c r="D66" s="26" t="s">
        <v>86</v>
      </c>
      <c r="E66" s="25">
        <v>1</v>
      </c>
      <c r="F66" s="25" t="s">
        <v>176</v>
      </c>
      <c r="G66" s="26" t="s">
        <v>229</v>
      </c>
    </row>
    <row r="67" spans="2:7" ht="15.75" thickBot="1" x14ac:dyDescent="0.3">
      <c r="B67" s="24">
        <v>65</v>
      </c>
      <c r="C67" s="25">
        <v>1000544339</v>
      </c>
      <c r="D67" s="26" t="s">
        <v>87</v>
      </c>
      <c r="E67" s="25">
        <v>1</v>
      </c>
      <c r="F67" s="25" t="s">
        <v>176</v>
      </c>
      <c r="G67" s="26" t="s">
        <v>262</v>
      </c>
    </row>
    <row r="68" spans="2:7" ht="15.75" thickBot="1" x14ac:dyDescent="0.3">
      <c r="B68" s="24">
        <v>66</v>
      </c>
      <c r="C68" s="25">
        <v>1000544340</v>
      </c>
      <c r="D68" s="26" t="s">
        <v>88</v>
      </c>
      <c r="E68" s="25">
        <v>1</v>
      </c>
      <c r="F68" s="25" t="s">
        <v>176</v>
      </c>
      <c r="G68" s="26" t="s">
        <v>263</v>
      </c>
    </row>
    <row r="69" spans="2:7" ht="15.75" thickBot="1" x14ac:dyDescent="0.3">
      <c r="B69" s="24">
        <v>67</v>
      </c>
      <c r="C69" s="25">
        <v>1000544341</v>
      </c>
      <c r="D69" s="26" t="s">
        <v>89</v>
      </c>
      <c r="E69" s="25">
        <v>1</v>
      </c>
      <c r="F69" s="25" t="s">
        <v>176</v>
      </c>
      <c r="G69" s="26" t="s">
        <v>202</v>
      </c>
    </row>
    <row r="70" spans="2:7" ht="15.75" thickBot="1" x14ac:dyDescent="0.3">
      <c r="B70" s="24">
        <v>68</v>
      </c>
      <c r="C70" s="25">
        <v>1000544347</v>
      </c>
      <c r="D70" s="26" t="s">
        <v>90</v>
      </c>
      <c r="E70" s="25">
        <v>1</v>
      </c>
      <c r="F70" s="25" t="s">
        <v>176</v>
      </c>
      <c r="G70" s="26" t="s">
        <v>264</v>
      </c>
    </row>
    <row r="71" spans="2:7" ht="15.75" thickBot="1" x14ac:dyDescent="0.3">
      <c r="B71" s="24">
        <v>69</v>
      </c>
      <c r="C71" s="25">
        <v>1000544348</v>
      </c>
      <c r="D71" s="26" t="s">
        <v>91</v>
      </c>
      <c r="E71" s="25">
        <v>1</v>
      </c>
      <c r="F71" s="25" t="s">
        <v>176</v>
      </c>
      <c r="G71" s="26" t="s">
        <v>214</v>
      </c>
    </row>
    <row r="72" spans="2:7" ht="15.75" thickBot="1" x14ac:dyDescent="0.3">
      <c r="B72" s="24">
        <v>70</v>
      </c>
      <c r="C72" s="25">
        <v>1000544350</v>
      </c>
      <c r="D72" s="26" t="s">
        <v>92</v>
      </c>
      <c r="E72" s="25">
        <v>1</v>
      </c>
      <c r="F72" s="25" t="s">
        <v>176</v>
      </c>
      <c r="G72" s="26" t="s">
        <v>265</v>
      </c>
    </row>
    <row r="73" spans="2:7" ht="15.75" thickBot="1" x14ac:dyDescent="0.3">
      <c r="B73" s="24">
        <v>71</v>
      </c>
      <c r="C73" s="25">
        <v>1000544351</v>
      </c>
      <c r="D73" s="26" t="s">
        <v>93</v>
      </c>
      <c r="E73" s="25">
        <v>1</v>
      </c>
      <c r="F73" s="25" t="s">
        <v>176</v>
      </c>
      <c r="G73" s="26" t="s">
        <v>202</v>
      </c>
    </row>
    <row r="74" spans="2:7" ht="15.75" thickBot="1" x14ac:dyDescent="0.3">
      <c r="B74" s="24">
        <v>72</v>
      </c>
      <c r="C74" s="25">
        <v>1000544352</v>
      </c>
      <c r="D74" s="26" t="s">
        <v>94</v>
      </c>
      <c r="E74" s="25">
        <v>1</v>
      </c>
      <c r="F74" s="25" t="s">
        <v>232</v>
      </c>
      <c r="G74" s="26" t="s">
        <v>266</v>
      </c>
    </row>
    <row r="75" spans="2:7" ht="15.75" thickBot="1" x14ac:dyDescent="0.3">
      <c r="B75" s="24">
        <v>73</v>
      </c>
      <c r="C75" s="25">
        <v>1000544353</v>
      </c>
      <c r="D75" s="26" t="s">
        <v>95</v>
      </c>
      <c r="E75" s="25">
        <v>1</v>
      </c>
      <c r="F75" s="25" t="s">
        <v>176</v>
      </c>
      <c r="G75" s="26" t="s">
        <v>214</v>
      </c>
    </row>
    <row r="76" spans="2:7" ht="15.75" thickBot="1" x14ac:dyDescent="0.3">
      <c r="B76" s="24">
        <v>74</v>
      </c>
      <c r="C76" s="25">
        <v>1000544355</v>
      </c>
      <c r="D76" s="26" t="s">
        <v>96</v>
      </c>
      <c r="E76" s="25">
        <v>1</v>
      </c>
      <c r="F76" s="25" t="s">
        <v>176</v>
      </c>
      <c r="G76" s="26" t="s">
        <v>267</v>
      </c>
    </row>
    <row r="77" spans="2:7" ht="15.75" thickBot="1" x14ac:dyDescent="0.3">
      <c r="B77" s="24">
        <v>75</v>
      </c>
      <c r="C77" s="25">
        <v>1000544363</v>
      </c>
      <c r="D77" s="26" t="s">
        <v>97</v>
      </c>
      <c r="E77" s="25">
        <v>1</v>
      </c>
      <c r="F77" s="25" t="s">
        <v>176</v>
      </c>
      <c r="G77" s="26" t="s">
        <v>244</v>
      </c>
    </row>
    <row r="78" spans="2:7" ht="15.75" thickBot="1" x14ac:dyDescent="0.3">
      <c r="B78" s="24">
        <v>76</v>
      </c>
      <c r="C78" s="25">
        <v>1000544364</v>
      </c>
      <c r="D78" s="26" t="s">
        <v>98</v>
      </c>
      <c r="E78" s="25">
        <v>1</v>
      </c>
      <c r="F78" s="25" t="s">
        <v>176</v>
      </c>
      <c r="G78" s="26" t="s">
        <v>179</v>
      </c>
    </row>
    <row r="79" spans="2:7" ht="15.75" thickBot="1" x14ac:dyDescent="0.3">
      <c r="B79" s="24">
        <v>77</v>
      </c>
      <c r="C79" s="25">
        <v>1000544366</v>
      </c>
      <c r="D79" s="26" t="s">
        <v>99</v>
      </c>
      <c r="E79" s="25">
        <v>1</v>
      </c>
      <c r="F79" s="25" t="s">
        <v>176</v>
      </c>
      <c r="G79" s="26" t="s">
        <v>268</v>
      </c>
    </row>
    <row r="80" spans="2:7" ht="15.75" thickBot="1" x14ac:dyDescent="0.3">
      <c r="B80" s="24">
        <v>78</v>
      </c>
      <c r="C80" s="25">
        <v>1000544368</v>
      </c>
      <c r="D80" s="26" t="s">
        <v>100</v>
      </c>
      <c r="E80" s="25">
        <v>1</v>
      </c>
      <c r="F80" s="25" t="s">
        <v>176</v>
      </c>
      <c r="G80" s="26" t="s">
        <v>269</v>
      </c>
    </row>
    <row r="81" spans="2:7" ht="15.75" thickBot="1" x14ac:dyDescent="0.3">
      <c r="B81" s="24">
        <v>79</v>
      </c>
      <c r="C81" s="25">
        <v>1000544370</v>
      </c>
      <c r="D81" s="26" t="s">
        <v>101</v>
      </c>
      <c r="E81" s="25">
        <v>1</v>
      </c>
      <c r="F81" s="25" t="s">
        <v>176</v>
      </c>
      <c r="G81" s="26" t="s">
        <v>270</v>
      </c>
    </row>
    <row r="82" spans="2:7" ht="15.75" thickBot="1" x14ac:dyDescent="0.3">
      <c r="B82" s="24">
        <v>80</v>
      </c>
      <c r="C82" s="25">
        <v>1000544371</v>
      </c>
      <c r="D82" s="26" t="s">
        <v>102</v>
      </c>
      <c r="E82" s="25">
        <v>1</v>
      </c>
      <c r="F82" s="25" t="s">
        <v>176</v>
      </c>
      <c r="G82" s="26" t="s">
        <v>271</v>
      </c>
    </row>
    <row r="83" spans="2:7" ht="15.75" thickBot="1" x14ac:dyDescent="0.3">
      <c r="B83" s="24">
        <v>81</v>
      </c>
      <c r="C83" s="25">
        <v>1000544372</v>
      </c>
      <c r="D83" s="26" t="s">
        <v>103</v>
      </c>
      <c r="E83" s="25">
        <v>1</v>
      </c>
      <c r="F83" s="25" t="s">
        <v>176</v>
      </c>
      <c r="G83" s="26" t="s">
        <v>272</v>
      </c>
    </row>
    <row r="84" spans="2:7" ht="15.75" thickBot="1" x14ac:dyDescent="0.3">
      <c r="B84" s="24">
        <v>82</v>
      </c>
      <c r="C84" s="25">
        <v>1000544375</v>
      </c>
      <c r="D84" s="26" t="s">
        <v>104</v>
      </c>
      <c r="E84" s="25">
        <v>1</v>
      </c>
      <c r="F84" s="25" t="s">
        <v>176</v>
      </c>
      <c r="G84" s="26" t="s">
        <v>273</v>
      </c>
    </row>
    <row r="85" spans="2:7" ht="15.75" thickBot="1" x14ac:dyDescent="0.3">
      <c r="B85" s="24">
        <v>83</v>
      </c>
      <c r="C85" s="25">
        <v>1000544377</v>
      </c>
      <c r="D85" s="26" t="s">
        <v>105</v>
      </c>
      <c r="E85" s="25">
        <v>1</v>
      </c>
      <c r="F85" s="25" t="s">
        <v>176</v>
      </c>
      <c r="G85" s="26" t="s">
        <v>274</v>
      </c>
    </row>
    <row r="86" spans="2:7" ht="15.75" thickBot="1" x14ac:dyDescent="0.3">
      <c r="B86" s="24">
        <v>84</v>
      </c>
      <c r="C86" s="25">
        <v>1000544378</v>
      </c>
      <c r="D86" s="26" t="s">
        <v>106</v>
      </c>
      <c r="E86" s="25">
        <v>1</v>
      </c>
      <c r="F86" s="25" t="s">
        <v>176</v>
      </c>
      <c r="G86" s="26" t="s">
        <v>275</v>
      </c>
    </row>
    <row r="87" spans="2:7" ht="15.75" thickBot="1" x14ac:dyDescent="0.3">
      <c r="B87" s="24">
        <v>85</v>
      </c>
      <c r="C87" s="25">
        <v>1000544380</v>
      </c>
      <c r="D87" s="26" t="s">
        <v>107</v>
      </c>
      <c r="E87" s="25">
        <v>1</v>
      </c>
      <c r="F87" s="25" t="s">
        <v>176</v>
      </c>
      <c r="G87" s="26" t="s">
        <v>181</v>
      </c>
    </row>
    <row r="88" spans="2:7" ht="15.75" thickBot="1" x14ac:dyDescent="0.3">
      <c r="B88" s="24">
        <v>86</v>
      </c>
      <c r="C88" s="25">
        <v>1000544400</v>
      </c>
      <c r="D88" s="26" t="s">
        <v>108</v>
      </c>
      <c r="E88" s="25">
        <v>1</v>
      </c>
      <c r="F88" s="25" t="s">
        <v>176</v>
      </c>
      <c r="G88" s="26" t="s">
        <v>276</v>
      </c>
    </row>
    <row r="89" spans="2:7" ht="15.75" thickBot="1" x14ac:dyDescent="0.3">
      <c r="B89" s="24">
        <v>87</v>
      </c>
      <c r="C89" s="25">
        <v>1000544401</v>
      </c>
      <c r="D89" s="26" t="s">
        <v>109</v>
      </c>
      <c r="E89" s="25">
        <v>1</v>
      </c>
      <c r="F89" s="25" t="s">
        <v>176</v>
      </c>
      <c r="G89" s="26" t="s">
        <v>277</v>
      </c>
    </row>
    <row r="90" spans="2:7" ht="15.75" thickBot="1" x14ac:dyDescent="0.3">
      <c r="B90" s="24">
        <v>88</v>
      </c>
      <c r="C90" s="25">
        <v>1000544403</v>
      </c>
      <c r="D90" s="26" t="s">
        <v>110</v>
      </c>
      <c r="E90" s="25">
        <v>1</v>
      </c>
      <c r="F90" s="25" t="s">
        <v>176</v>
      </c>
      <c r="G90" s="26" t="s">
        <v>278</v>
      </c>
    </row>
    <row r="91" spans="2:7" ht="15.75" thickBot="1" x14ac:dyDescent="0.3">
      <c r="B91" s="24">
        <v>89</v>
      </c>
      <c r="C91" s="25">
        <v>1000544404</v>
      </c>
      <c r="D91" s="26" t="s">
        <v>111</v>
      </c>
      <c r="E91" s="25">
        <v>1</v>
      </c>
      <c r="F91" s="25" t="s">
        <v>176</v>
      </c>
      <c r="G91" s="26" t="s">
        <v>279</v>
      </c>
    </row>
    <row r="92" spans="2:7" ht="15.75" thickBot="1" x14ac:dyDescent="0.3">
      <c r="B92" s="24">
        <v>90</v>
      </c>
      <c r="C92" s="25">
        <v>1000544415</v>
      </c>
      <c r="D92" s="26" t="s">
        <v>112</v>
      </c>
      <c r="E92" s="25">
        <v>1</v>
      </c>
      <c r="F92" s="25" t="s">
        <v>176</v>
      </c>
      <c r="G92" s="26" t="s">
        <v>280</v>
      </c>
    </row>
    <row r="93" spans="2:7" ht="15.75" thickBot="1" x14ac:dyDescent="0.3">
      <c r="B93" s="24">
        <v>91</v>
      </c>
      <c r="C93" s="25">
        <v>1000544417</v>
      </c>
      <c r="D93" s="26" t="s">
        <v>113</v>
      </c>
      <c r="E93" s="25">
        <v>1</v>
      </c>
      <c r="F93" s="25" t="s">
        <v>176</v>
      </c>
      <c r="G93" s="26" t="s">
        <v>281</v>
      </c>
    </row>
    <row r="94" spans="2:7" ht="15.75" thickBot="1" x14ac:dyDescent="0.3">
      <c r="B94" s="24">
        <v>92</v>
      </c>
      <c r="C94" s="25">
        <v>1000544419</v>
      </c>
      <c r="D94" s="26" t="s">
        <v>114</v>
      </c>
      <c r="E94" s="25">
        <v>1</v>
      </c>
      <c r="F94" s="25" t="s">
        <v>176</v>
      </c>
      <c r="G94" s="26" t="s">
        <v>282</v>
      </c>
    </row>
    <row r="95" spans="2:7" ht="15.75" thickBot="1" x14ac:dyDescent="0.3">
      <c r="B95" s="24">
        <v>93</v>
      </c>
      <c r="C95" s="25">
        <v>1000544420</v>
      </c>
      <c r="D95" s="26" t="s">
        <v>115</v>
      </c>
      <c r="E95" s="25">
        <v>1</v>
      </c>
      <c r="F95" s="25" t="s">
        <v>176</v>
      </c>
      <c r="G95" s="26" t="s">
        <v>283</v>
      </c>
    </row>
    <row r="96" spans="2:7" ht="15.75" thickBot="1" x14ac:dyDescent="0.3">
      <c r="B96" s="24">
        <v>94</v>
      </c>
      <c r="C96" s="25">
        <v>1000544421</v>
      </c>
      <c r="D96" s="26" t="s">
        <v>116</v>
      </c>
      <c r="E96" s="25">
        <v>1</v>
      </c>
      <c r="F96" s="25" t="s">
        <v>176</v>
      </c>
      <c r="G96" s="26" t="s">
        <v>284</v>
      </c>
    </row>
    <row r="97" spans="2:7" ht="15.75" thickBot="1" x14ac:dyDescent="0.3">
      <c r="B97" s="24">
        <v>95</v>
      </c>
      <c r="C97" s="25">
        <v>1000544422</v>
      </c>
      <c r="D97" s="26" t="s">
        <v>117</v>
      </c>
      <c r="E97" s="25">
        <v>1</v>
      </c>
      <c r="F97" s="25" t="s">
        <v>176</v>
      </c>
      <c r="G97" s="26" t="s">
        <v>185</v>
      </c>
    </row>
    <row r="98" spans="2:7" ht="15.75" thickBot="1" x14ac:dyDescent="0.3">
      <c r="B98" s="24">
        <v>96</v>
      </c>
      <c r="C98" s="25">
        <v>1000544434</v>
      </c>
      <c r="D98" s="26" t="s">
        <v>118</v>
      </c>
      <c r="E98" s="25">
        <v>1</v>
      </c>
      <c r="F98" s="25" t="s">
        <v>176</v>
      </c>
      <c r="G98" s="26" t="s">
        <v>285</v>
      </c>
    </row>
    <row r="99" spans="2:7" ht="15.75" thickBot="1" x14ac:dyDescent="0.3">
      <c r="B99" s="24">
        <v>97</v>
      </c>
      <c r="C99" s="25">
        <v>1000544435</v>
      </c>
      <c r="D99" s="26" t="s">
        <v>119</v>
      </c>
      <c r="E99" s="25">
        <v>1</v>
      </c>
      <c r="F99" s="25" t="s">
        <v>176</v>
      </c>
      <c r="G99" s="26" t="s">
        <v>286</v>
      </c>
    </row>
    <row r="100" spans="2:7" ht="15.75" thickBot="1" x14ac:dyDescent="0.3">
      <c r="B100" s="24">
        <v>98</v>
      </c>
      <c r="C100" s="25">
        <v>1000544436</v>
      </c>
      <c r="D100" s="26" t="s">
        <v>120</v>
      </c>
      <c r="E100" s="25">
        <v>1</v>
      </c>
      <c r="F100" s="25" t="s">
        <v>176</v>
      </c>
      <c r="G100" s="26" t="s">
        <v>287</v>
      </c>
    </row>
    <row r="101" spans="2:7" ht="15.75" thickBot="1" x14ac:dyDescent="0.3">
      <c r="B101" s="24">
        <v>99</v>
      </c>
      <c r="C101" s="25">
        <v>1000544509</v>
      </c>
      <c r="D101" s="26" t="s">
        <v>121</v>
      </c>
      <c r="E101" s="25">
        <v>1</v>
      </c>
      <c r="F101" s="25" t="s">
        <v>176</v>
      </c>
      <c r="G101" s="26" t="s">
        <v>219</v>
      </c>
    </row>
    <row r="102" spans="2:7" ht="15.75" thickBot="1" x14ac:dyDescent="0.3">
      <c r="B102" s="24">
        <v>100</v>
      </c>
      <c r="C102" s="25">
        <v>1000544634</v>
      </c>
      <c r="D102" s="26" t="s">
        <v>122</v>
      </c>
      <c r="E102" s="25">
        <v>1</v>
      </c>
      <c r="F102" s="25" t="s">
        <v>176</v>
      </c>
      <c r="G102" s="26" t="s">
        <v>288</v>
      </c>
    </row>
    <row r="103" spans="2:7" ht="15.75" thickBot="1" x14ac:dyDescent="0.3">
      <c r="B103" s="24">
        <v>101</v>
      </c>
      <c r="C103" s="25">
        <v>1000544637</v>
      </c>
      <c r="D103" s="26" t="s">
        <v>123</v>
      </c>
      <c r="E103" s="25">
        <v>1</v>
      </c>
      <c r="F103" s="25" t="s">
        <v>176</v>
      </c>
      <c r="G103" s="26" t="s">
        <v>289</v>
      </c>
    </row>
    <row r="104" spans="2:7" ht="15.75" thickBot="1" x14ac:dyDescent="0.3">
      <c r="B104" s="24">
        <v>102</v>
      </c>
      <c r="C104" s="25">
        <v>1000544640</v>
      </c>
      <c r="D104" s="26" t="s">
        <v>124</v>
      </c>
      <c r="E104" s="25">
        <v>1</v>
      </c>
      <c r="F104" s="25" t="s">
        <v>176</v>
      </c>
      <c r="G104" s="26" t="s">
        <v>220</v>
      </c>
    </row>
    <row r="105" spans="2:7" ht="15.75" thickBot="1" x14ac:dyDescent="0.3">
      <c r="B105" s="24">
        <v>103</v>
      </c>
      <c r="C105" s="25">
        <v>1000544642</v>
      </c>
      <c r="D105" s="26" t="s">
        <v>125</v>
      </c>
      <c r="E105" s="25">
        <v>1</v>
      </c>
      <c r="F105" s="25" t="s">
        <v>176</v>
      </c>
      <c r="G105" s="26" t="s">
        <v>290</v>
      </c>
    </row>
    <row r="106" spans="2:7" ht="15.75" thickBot="1" x14ac:dyDescent="0.3">
      <c r="B106" s="24">
        <v>104</v>
      </c>
      <c r="C106" s="25">
        <v>1000544647</v>
      </c>
      <c r="D106" s="26" t="s">
        <v>126</v>
      </c>
      <c r="E106" s="25">
        <v>1</v>
      </c>
      <c r="F106" s="25" t="s">
        <v>176</v>
      </c>
      <c r="G106" s="26" t="s">
        <v>291</v>
      </c>
    </row>
    <row r="107" spans="2:7" ht="15.75" thickBot="1" x14ac:dyDescent="0.3">
      <c r="B107" s="24">
        <v>105</v>
      </c>
      <c r="C107" s="25">
        <v>1000544648</v>
      </c>
      <c r="D107" s="26" t="s">
        <v>127</v>
      </c>
      <c r="E107" s="25">
        <v>1</v>
      </c>
      <c r="F107" s="25" t="s">
        <v>176</v>
      </c>
      <c r="G107" s="26" t="s">
        <v>292</v>
      </c>
    </row>
    <row r="108" spans="2:7" ht="15.75" thickBot="1" x14ac:dyDescent="0.3">
      <c r="B108" s="24">
        <v>106</v>
      </c>
      <c r="C108" s="25">
        <v>1000544666</v>
      </c>
      <c r="D108" s="26" t="s">
        <v>128</v>
      </c>
      <c r="E108" s="25">
        <v>1</v>
      </c>
      <c r="F108" s="25" t="s">
        <v>176</v>
      </c>
      <c r="G108" s="26" t="s">
        <v>293</v>
      </c>
    </row>
    <row r="109" spans="2:7" ht="15.75" thickBot="1" x14ac:dyDescent="0.3">
      <c r="B109" s="24">
        <v>107</v>
      </c>
      <c r="C109" s="25">
        <v>50600311</v>
      </c>
      <c r="D109" s="26" t="s">
        <v>294</v>
      </c>
      <c r="E109" s="25">
        <v>1</v>
      </c>
      <c r="F109" s="25" t="s">
        <v>176</v>
      </c>
      <c r="G109" s="26" t="s">
        <v>289</v>
      </c>
    </row>
    <row r="110" spans="2:7" ht="15.75" thickBot="1" x14ac:dyDescent="0.3">
      <c r="B110" s="24">
        <v>108</v>
      </c>
      <c r="C110" s="25">
        <v>1000048398</v>
      </c>
      <c r="D110" s="26" t="s">
        <v>130</v>
      </c>
      <c r="E110" s="25">
        <v>1</v>
      </c>
      <c r="F110" s="25" t="s">
        <v>176</v>
      </c>
      <c r="G110" s="26" t="s">
        <v>285</v>
      </c>
    </row>
    <row r="111" spans="2:7" ht="15.75" thickBot="1" x14ac:dyDescent="0.3">
      <c r="B111" s="24">
        <v>109</v>
      </c>
      <c r="C111" s="25">
        <v>1000555742</v>
      </c>
      <c r="D111" s="26" t="s">
        <v>131</v>
      </c>
      <c r="E111" s="25">
        <v>1</v>
      </c>
      <c r="F111" s="25" t="s">
        <v>176</v>
      </c>
      <c r="G111" s="26" t="s">
        <v>243</v>
      </c>
    </row>
    <row r="112" spans="2:7" ht="15.75" thickBot="1" x14ac:dyDescent="0.3">
      <c r="B112" s="24">
        <v>110</v>
      </c>
      <c r="C112" s="25">
        <v>1000276057</v>
      </c>
      <c r="D112" s="26" t="s">
        <v>295</v>
      </c>
      <c r="E112" s="25">
        <v>1</v>
      </c>
      <c r="F112" s="25" t="s">
        <v>176</v>
      </c>
      <c r="G112" s="26" t="s">
        <v>296</v>
      </c>
    </row>
    <row r="113" spans="2:7" ht="15.75" thickBot="1" x14ac:dyDescent="0.3">
      <c r="B113" s="24">
        <v>111</v>
      </c>
      <c r="C113" s="25">
        <v>1000232727</v>
      </c>
      <c r="D113" s="26" t="s">
        <v>297</v>
      </c>
      <c r="E113" s="25">
        <v>1</v>
      </c>
      <c r="F113" s="25" t="s">
        <v>176</v>
      </c>
      <c r="G113" s="26" t="s">
        <v>298</v>
      </c>
    </row>
    <row r="114" spans="2:7" ht="15.75" thickBot="1" x14ac:dyDescent="0.3">
      <c r="B114" s="24">
        <v>112</v>
      </c>
      <c r="C114" s="25">
        <v>1000549998</v>
      </c>
      <c r="D114" s="26" t="s">
        <v>134</v>
      </c>
      <c r="E114" s="25">
        <v>1</v>
      </c>
      <c r="F114" s="25" t="s">
        <v>176</v>
      </c>
      <c r="G114" s="26" t="s">
        <v>299</v>
      </c>
    </row>
    <row r="115" spans="2:7" ht="15.75" thickBot="1" x14ac:dyDescent="0.3">
      <c r="B115" s="24">
        <v>113</v>
      </c>
      <c r="C115" s="25">
        <v>1000553127</v>
      </c>
      <c r="D115" s="26" t="s">
        <v>135</v>
      </c>
      <c r="E115" s="25">
        <v>1</v>
      </c>
      <c r="F115" s="25" t="s">
        <v>176</v>
      </c>
      <c r="G115" s="26" t="s">
        <v>300</v>
      </c>
    </row>
    <row r="116" spans="2:7" ht="15.75" thickBot="1" x14ac:dyDescent="0.3">
      <c r="B116" s="24">
        <v>114</v>
      </c>
      <c r="C116" s="25">
        <v>50600418</v>
      </c>
      <c r="D116" s="26" t="s">
        <v>301</v>
      </c>
      <c r="E116" s="25">
        <v>1</v>
      </c>
      <c r="F116" s="25" t="s">
        <v>176</v>
      </c>
      <c r="G116" s="26" t="s">
        <v>185</v>
      </c>
    </row>
    <row r="117" spans="2:7" ht="15.75" thickBot="1" x14ac:dyDescent="0.3">
      <c r="B117" s="24">
        <v>115</v>
      </c>
      <c r="C117" s="25">
        <v>1000550003</v>
      </c>
      <c r="D117" s="26" t="s">
        <v>136</v>
      </c>
      <c r="E117" s="25">
        <v>1</v>
      </c>
      <c r="F117" s="25" t="s">
        <v>176</v>
      </c>
      <c r="G117" s="26" t="s">
        <v>282</v>
      </c>
    </row>
    <row r="118" spans="2:7" ht="15.75" thickBot="1" x14ac:dyDescent="0.3">
      <c r="B118" s="24">
        <v>116</v>
      </c>
      <c r="C118" s="25">
        <v>1000550001</v>
      </c>
      <c r="D118" s="26" t="s">
        <v>137</v>
      </c>
      <c r="E118" s="25">
        <v>1</v>
      </c>
      <c r="F118" s="25" t="s">
        <v>176</v>
      </c>
      <c r="G118" s="26" t="s">
        <v>302</v>
      </c>
    </row>
    <row r="119" spans="2:7" ht="15.75" thickBot="1" x14ac:dyDescent="0.3">
      <c r="B119" s="24">
        <v>117</v>
      </c>
      <c r="C119" s="25">
        <v>1000561457</v>
      </c>
      <c r="D119" s="26" t="s">
        <v>138</v>
      </c>
      <c r="E119" s="25">
        <v>1</v>
      </c>
      <c r="F119" s="25" t="s">
        <v>176</v>
      </c>
      <c r="G119" s="26" t="s">
        <v>303</v>
      </c>
    </row>
    <row r="120" spans="2:7" ht="15.75" thickBot="1" x14ac:dyDescent="0.3">
      <c r="B120" s="24">
        <v>118</v>
      </c>
      <c r="C120" s="25">
        <v>1000224390</v>
      </c>
      <c r="D120" s="26" t="s">
        <v>304</v>
      </c>
      <c r="E120" s="25">
        <v>1</v>
      </c>
      <c r="F120" s="25" t="s">
        <v>176</v>
      </c>
      <c r="G120" s="26" t="s">
        <v>305</v>
      </c>
    </row>
    <row r="121" spans="2:7" ht="15.75" thickBot="1" x14ac:dyDescent="0.3">
      <c r="B121" s="24">
        <v>119</v>
      </c>
      <c r="C121" s="25">
        <v>1000561458</v>
      </c>
      <c r="D121" s="26" t="s">
        <v>140</v>
      </c>
      <c r="E121" s="25">
        <v>1</v>
      </c>
      <c r="F121" s="25" t="s">
        <v>176</v>
      </c>
      <c r="G121" s="26" t="s">
        <v>306</v>
      </c>
    </row>
    <row r="122" spans="2:7" ht="15.75" thickBot="1" x14ac:dyDescent="0.3">
      <c r="B122" s="24">
        <v>120</v>
      </c>
      <c r="C122" s="25">
        <v>1000510682</v>
      </c>
      <c r="D122" s="26" t="s">
        <v>307</v>
      </c>
      <c r="E122" s="25">
        <v>1</v>
      </c>
      <c r="F122" s="25" t="s">
        <v>176</v>
      </c>
      <c r="G122" s="26" t="s">
        <v>308</v>
      </c>
    </row>
    <row r="123" spans="2:7" ht="15.75" thickBot="1" x14ac:dyDescent="0.3">
      <c r="B123" s="24">
        <v>121</v>
      </c>
      <c r="C123" s="25">
        <v>1000558124</v>
      </c>
      <c r="D123" s="26" t="s">
        <v>142</v>
      </c>
      <c r="E123" s="25">
        <v>1</v>
      </c>
      <c r="F123" s="25" t="s">
        <v>176</v>
      </c>
      <c r="G123" s="26" t="s">
        <v>309</v>
      </c>
    </row>
    <row r="124" spans="2:7" ht="15.75" thickBot="1" x14ac:dyDescent="0.3">
      <c r="B124" s="24">
        <v>122</v>
      </c>
      <c r="C124" s="25">
        <v>1000544438</v>
      </c>
      <c r="D124" s="26" t="s">
        <v>143</v>
      </c>
      <c r="E124" s="25">
        <v>1</v>
      </c>
      <c r="F124" s="25" t="s">
        <v>176</v>
      </c>
      <c r="G124" s="26" t="s">
        <v>259</v>
      </c>
    </row>
    <row r="125" spans="2:7" ht="15.75" thickBot="1" x14ac:dyDescent="0.3">
      <c r="B125" s="24">
        <v>123</v>
      </c>
      <c r="C125" s="25">
        <v>1000568102</v>
      </c>
      <c r="D125" s="26" t="s">
        <v>144</v>
      </c>
      <c r="E125" s="25">
        <v>1</v>
      </c>
      <c r="F125" s="25" t="s">
        <v>176</v>
      </c>
      <c r="G125" s="26" t="s">
        <v>229</v>
      </c>
    </row>
    <row r="126" spans="2:7" ht="15.75" thickBot="1" x14ac:dyDescent="0.3">
      <c r="B126" s="24">
        <v>124</v>
      </c>
      <c r="C126" s="25">
        <v>1000572931</v>
      </c>
      <c r="D126" s="26" t="s">
        <v>145</v>
      </c>
      <c r="E126" s="25">
        <v>1</v>
      </c>
      <c r="F126" s="25" t="s">
        <v>176</v>
      </c>
      <c r="G126" s="26" t="s">
        <v>256</v>
      </c>
    </row>
    <row r="127" spans="2:7" ht="15.75" thickBot="1" x14ac:dyDescent="0.3">
      <c r="B127" s="24">
        <v>125</v>
      </c>
      <c r="C127" s="25">
        <v>1000572932</v>
      </c>
      <c r="D127" s="26" t="s">
        <v>146</v>
      </c>
      <c r="E127" s="25">
        <v>1</v>
      </c>
      <c r="F127" s="25" t="s">
        <v>176</v>
      </c>
      <c r="G127" s="26" t="s">
        <v>310</v>
      </c>
    </row>
    <row r="128" spans="2:7" ht="15.75" thickBot="1" x14ac:dyDescent="0.3">
      <c r="B128" s="33">
        <v>126</v>
      </c>
      <c r="C128" s="34">
        <v>1000572931</v>
      </c>
      <c r="D128" s="35" t="s">
        <v>145</v>
      </c>
      <c r="E128" s="34">
        <v>1</v>
      </c>
      <c r="F128" s="34" t="s">
        <v>176</v>
      </c>
      <c r="G128" s="35" t="s">
        <v>311</v>
      </c>
    </row>
    <row r="129" spans="2:7" ht="15.75" thickBot="1" x14ac:dyDescent="0.3">
      <c r="B129" s="33">
        <v>127</v>
      </c>
      <c r="C129" s="34">
        <v>1000572932</v>
      </c>
      <c r="D129" s="35" t="s">
        <v>146</v>
      </c>
      <c r="E129" s="34">
        <v>1</v>
      </c>
      <c r="F129" s="34" t="s">
        <v>176</v>
      </c>
      <c r="G129" s="35" t="s">
        <v>312</v>
      </c>
    </row>
    <row r="130" spans="2:7" ht="15.75" thickBot="1" x14ac:dyDescent="0.3">
      <c r="B130" s="36">
        <v>128</v>
      </c>
      <c r="C130" s="37">
        <v>1000574896</v>
      </c>
      <c r="D130" s="38" t="s">
        <v>147</v>
      </c>
      <c r="E130" s="37">
        <v>1</v>
      </c>
      <c r="F130" s="37" t="s">
        <v>176</v>
      </c>
      <c r="G130" s="38" t="s">
        <v>313</v>
      </c>
    </row>
    <row r="131" spans="2:7" ht="15.75" thickBot="1" x14ac:dyDescent="0.3">
      <c r="B131" s="39">
        <v>129</v>
      </c>
      <c r="C131" s="22">
        <v>1000577384</v>
      </c>
      <c r="D131" s="23" t="s">
        <v>148</v>
      </c>
      <c r="E131" s="40">
        <v>1</v>
      </c>
      <c r="F131" s="40" t="s">
        <v>176</v>
      </c>
      <c r="G131" s="23" t="s">
        <v>314</v>
      </c>
    </row>
    <row r="132" spans="2:7" ht="15.75" thickBot="1" x14ac:dyDescent="0.3">
      <c r="B132" s="33">
        <v>130</v>
      </c>
      <c r="C132" s="25">
        <v>1000577366</v>
      </c>
      <c r="D132" s="26" t="s">
        <v>149</v>
      </c>
      <c r="E132" s="41">
        <v>1</v>
      </c>
      <c r="F132" s="41" t="s">
        <v>176</v>
      </c>
      <c r="G132" s="26" t="s">
        <v>315</v>
      </c>
    </row>
    <row r="133" spans="2:7" ht="15.75" thickBot="1" x14ac:dyDescent="0.3">
      <c r="B133" s="33">
        <v>131</v>
      </c>
      <c r="C133" s="25">
        <v>1000541237</v>
      </c>
      <c r="D133" s="26" t="s">
        <v>150</v>
      </c>
      <c r="E133" s="34">
        <v>1</v>
      </c>
      <c r="F133" s="34" t="s">
        <v>176</v>
      </c>
      <c r="G133" s="26" t="s">
        <v>284</v>
      </c>
    </row>
    <row r="134" spans="2:7" ht="15.75" thickBot="1" x14ac:dyDescent="0.3">
      <c r="B134" s="33">
        <v>132</v>
      </c>
      <c r="C134" s="34">
        <v>1000579471</v>
      </c>
      <c r="D134" s="35" t="s">
        <v>151</v>
      </c>
      <c r="E134" s="34">
        <v>1</v>
      </c>
      <c r="F134" s="34" t="s">
        <v>176</v>
      </c>
      <c r="G134" s="35" t="s">
        <v>316</v>
      </c>
    </row>
    <row r="135" spans="2:7" ht="15.75" thickBot="1" x14ac:dyDescent="0.3">
      <c r="B135" s="36">
        <v>133</v>
      </c>
      <c r="C135" s="34">
        <v>1000579481</v>
      </c>
      <c r="D135" s="35" t="s">
        <v>152</v>
      </c>
      <c r="E135" s="37">
        <v>1</v>
      </c>
      <c r="F135" s="37" t="s">
        <v>176</v>
      </c>
      <c r="G135" s="38" t="s">
        <v>317</v>
      </c>
    </row>
    <row r="136" spans="2:7" ht="15.75" thickBot="1" x14ac:dyDescent="0.3">
      <c r="B136" s="39">
        <v>134</v>
      </c>
      <c r="C136" s="34">
        <v>1000581772</v>
      </c>
      <c r="D136" s="35" t="s">
        <v>153</v>
      </c>
      <c r="E136" s="41">
        <v>1</v>
      </c>
      <c r="F136" s="41" t="s">
        <v>176</v>
      </c>
      <c r="G136" s="42" t="s">
        <v>318</v>
      </c>
    </row>
    <row r="137" spans="2:7" ht="15.75" thickBot="1" x14ac:dyDescent="0.3">
      <c r="B137" s="33">
        <v>135</v>
      </c>
      <c r="C137" s="34">
        <v>1000544348</v>
      </c>
      <c r="D137" s="35" t="s">
        <v>154</v>
      </c>
      <c r="E137" s="34">
        <v>1</v>
      </c>
      <c r="F137" s="34" t="s">
        <v>176</v>
      </c>
      <c r="G137" s="35" t="s">
        <v>319</v>
      </c>
    </row>
    <row r="138" spans="2:7" ht="15.75" thickBot="1" x14ac:dyDescent="0.3">
      <c r="B138" s="33">
        <v>136</v>
      </c>
      <c r="C138" s="34">
        <v>1000581775</v>
      </c>
      <c r="D138" s="35" t="s">
        <v>155</v>
      </c>
      <c r="E138" s="34">
        <v>1</v>
      </c>
      <c r="F138" s="34" t="s">
        <v>176</v>
      </c>
      <c r="G138" s="35" t="s">
        <v>320</v>
      </c>
    </row>
    <row r="139" spans="2:7" ht="15.75" thickBot="1" x14ac:dyDescent="0.3">
      <c r="B139" s="33">
        <v>137</v>
      </c>
      <c r="C139" s="34">
        <v>1000581773</v>
      </c>
      <c r="D139" s="35" t="s">
        <v>156</v>
      </c>
      <c r="E139" s="34">
        <v>1</v>
      </c>
      <c r="F139" s="34" t="s">
        <v>176</v>
      </c>
      <c r="G139" s="35" t="s">
        <v>321</v>
      </c>
    </row>
    <row r="140" spans="2:7" ht="15.75" thickBot="1" x14ac:dyDescent="0.3">
      <c r="B140" s="33">
        <v>138</v>
      </c>
      <c r="C140" s="34">
        <v>1000582063</v>
      </c>
      <c r="D140" s="35" t="s">
        <v>157</v>
      </c>
      <c r="E140" s="34">
        <v>1</v>
      </c>
      <c r="F140" s="34" t="s">
        <v>176</v>
      </c>
      <c r="G140" s="35" t="s">
        <v>322</v>
      </c>
    </row>
    <row r="141" spans="2:7" ht="15.75" thickBot="1" x14ac:dyDescent="0.3">
      <c r="B141" s="33">
        <v>139</v>
      </c>
      <c r="C141" s="34">
        <v>1000582064</v>
      </c>
      <c r="D141" s="35" t="s">
        <v>158</v>
      </c>
      <c r="E141" s="34">
        <v>1</v>
      </c>
      <c r="F141" s="34" t="s">
        <v>176</v>
      </c>
      <c r="G141" s="35" t="s">
        <v>323</v>
      </c>
    </row>
    <row r="142" spans="2:7" ht="15.75" thickBot="1" x14ac:dyDescent="0.3">
      <c r="B142" s="33">
        <v>140</v>
      </c>
      <c r="C142" s="34">
        <v>1000582014</v>
      </c>
      <c r="D142" s="35" t="s">
        <v>159</v>
      </c>
      <c r="E142" s="34">
        <v>1</v>
      </c>
      <c r="F142" s="34" t="s">
        <v>176</v>
      </c>
      <c r="G142" s="35" t="s">
        <v>324</v>
      </c>
    </row>
    <row r="143" spans="2:7" ht="15.75" thickBot="1" x14ac:dyDescent="0.3">
      <c r="B143" s="33">
        <v>141</v>
      </c>
      <c r="C143" s="34">
        <v>50600814</v>
      </c>
      <c r="D143" s="35" t="s">
        <v>195</v>
      </c>
      <c r="E143" s="34">
        <v>1</v>
      </c>
      <c r="F143" s="34" t="s">
        <v>176</v>
      </c>
      <c r="G143" s="35" t="s">
        <v>325</v>
      </c>
    </row>
    <row r="144" spans="2:7" ht="15.75" thickBot="1" x14ac:dyDescent="0.3">
      <c r="B144" s="33">
        <v>142</v>
      </c>
      <c r="C144" s="34">
        <v>1000582003</v>
      </c>
      <c r="D144" s="35" t="s">
        <v>160</v>
      </c>
      <c r="E144" s="34">
        <v>1</v>
      </c>
      <c r="F144" s="34" t="s">
        <v>176</v>
      </c>
      <c r="G144" s="35" t="s">
        <v>326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8D3BD3-60BE-4905-A24E-64384B7E39FF}"/>
</file>

<file path=customXml/itemProps2.xml><?xml version="1.0" encoding="utf-8"?>
<ds:datastoreItem xmlns:ds="http://schemas.openxmlformats.org/officeDocument/2006/customXml" ds:itemID="{F71B3AC3-5502-4C3C-B465-930EB83DD8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Evolucion EECC 46.9396</vt:lpstr>
      <vt:lpstr>1. Lista Prolija</vt:lpstr>
      <vt:lpstr>TC - Por día</vt:lpstr>
      <vt:lpstr>2. Fórmula de Ajuste</vt:lpstr>
      <vt:lpstr>3. Evolución de Factores</vt:lpstr>
      <vt:lpstr>WPU06</vt:lpstr>
      <vt:lpstr>Lista de Precios Vigente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 VEGA, NATALIA</dc:creator>
  <cp:lastModifiedBy>Picciotti, Juan (CRV)</cp:lastModifiedBy>
  <dcterms:created xsi:type="dcterms:W3CDTF">2020-04-27T17:59:22Z</dcterms:created>
  <dcterms:modified xsi:type="dcterms:W3CDTF">2020-04-30T13:49:20Z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01c5ec-e5b5-40ab-b632-dbf2eb8611fa_Enabled">
    <vt:lpwstr>True</vt:lpwstr>
  </property>
  <property fmtid="{D5CDD505-2E9C-101B-9397-08002B2CF9AE}" pid="3" name="MSIP_Label_b701c5ec-e5b5-40ab-b632-dbf2eb8611fa_SiteId">
    <vt:lpwstr>038018c3-616c-4b46-ad9b-aa9007f701b5</vt:lpwstr>
  </property>
  <property fmtid="{D5CDD505-2E9C-101B-9397-08002B2CF9AE}" pid="4" name="MSIP_Label_b701c5ec-e5b5-40ab-b632-dbf2eb8611fa_Owner">
    <vt:lpwstr>RY10944@grupo.ypf.com</vt:lpwstr>
  </property>
  <property fmtid="{D5CDD505-2E9C-101B-9397-08002B2CF9AE}" pid="5" name="MSIP_Label_b701c5ec-e5b5-40ab-b632-dbf2eb8611fa_SetDate">
    <vt:lpwstr>2020-04-23T20:11:23.1343067Z</vt:lpwstr>
  </property>
  <property fmtid="{D5CDD505-2E9C-101B-9397-08002B2CF9AE}" pid="6" name="MSIP_Label_b701c5ec-e5b5-40ab-b632-dbf2eb8611fa_Name">
    <vt:lpwstr>YPF - Privada</vt:lpwstr>
  </property>
  <property fmtid="{D5CDD505-2E9C-101B-9397-08002B2CF9AE}" pid="7" name="MSIP_Label_b701c5ec-e5b5-40ab-b632-dbf2eb8611fa_Application">
    <vt:lpwstr>Microsoft Azure Information Protection</vt:lpwstr>
  </property>
  <property fmtid="{D5CDD505-2E9C-101B-9397-08002B2CF9AE}" pid="8" name="MSIP_Label_b701c5ec-e5b5-40ab-b632-dbf2eb8611fa_ActionId">
    <vt:lpwstr>758899a5-4c46-4483-968a-33b50dbef00a</vt:lpwstr>
  </property>
  <property fmtid="{D5CDD505-2E9C-101B-9397-08002B2CF9AE}" pid="9" name="MSIP_Label_b701c5ec-e5b5-40ab-b632-dbf2eb8611fa_Extended_MSFT_Method">
    <vt:lpwstr>Manual</vt:lpwstr>
  </property>
  <property fmtid="{D5CDD505-2E9C-101B-9397-08002B2CF9AE}" pid="10" name="Sensitivity">
    <vt:lpwstr>YPF - Privada</vt:lpwstr>
  </property>
</Properties>
</file>