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/>
  <xr:revisionPtr revIDLastSave="334" documentId="11_56B279D1B7A87C916BD55D24F650A4AF0442A532" xr6:coauthVersionLast="47" xr6:coauthVersionMax="47" xr10:uidLastSave="{A3D74B7B-1BEE-4469-8E16-D32A29377187}"/>
  <bookViews>
    <workbookView xWindow="-120" yWindow="-120" windowWidth="20730" windowHeight="11160" firstSheet="1" activeTab="2" xr2:uid="{00000000-000D-0000-FFFF-FFFF00000000}"/>
  </bookViews>
  <sheets>
    <sheet name="BD(Feb)" sheetId="3" r:id="rId1"/>
    <sheet name="BD(Mar)" sheetId="10" r:id="rId2"/>
    <sheet name="BD(Abr)" sheetId="12" r:id="rId3"/>
  </sheets>
  <definedNames>
    <definedName name="_xlnm._FilterDatabase" localSheetId="2" hidden="1">'BD(Abr)'!$A$5:$P$223</definedName>
    <definedName name="_xlnm._FilterDatabase" localSheetId="0" hidden="1">'BD(Feb)'!$A$5:$P$272</definedName>
    <definedName name="_xlnm._FilterDatabase" localSheetId="1" hidden="1">'BD(Mar)'!$A$5:$P$222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2" l="1"/>
  <c r="K7" i="12"/>
  <c r="K6" i="12"/>
  <c r="L223" i="12" l="1"/>
  <c r="K223" i="12"/>
  <c r="L222" i="12"/>
  <c r="I222" i="12"/>
  <c r="K222" i="12" s="1"/>
  <c r="L221" i="12"/>
  <c r="I221" i="12"/>
  <c r="K221" i="12" s="1"/>
  <c r="L220" i="12"/>
  <c r="K220" i="12"/>
  <c r="I219" i="12"/>
  <c r="I218" i="12"/>
  <c r="L217" i="12"/>
  <c r="K217" i="12"/>
  <c r="I216" i="12"/>
  <c r="I215" i="12"/>
  <c r="L212" i="12"/>
  <c r="K212" i="12"/>
  <c r="L211" i="12"/>
  <c r="K211" i="12"/>
  <c r="L210" i="12"/>
  <c r="K210" i="12"/>
  <c r="L200" i="12"/>
  <c r="K200" i="12"/>
  <c r="L193" i="12"/>
  <c r="K193" i="12"/>
  <c r="L192" i="12"/>
  <c r="K192" i="12"/>
  <c r="L191" i="12"/>
  <c r="K191" i="12"/>
  <c r="L190" i="12"/>
  <c r="K190" i="12"/>
  <c r="L189" i="12"/>
  <c r="K189" i="12"/>
  <c r="L188" i="12"/>
  <c r="K188" i="12"/>
  <c r="L187" i="12"/>
  <c r="K187" i="12"/>
  <c r="L186" i="12"/>
  <c r="K186" i="12"/>
  <c r="L185" i="12"/>
  <c r="K185" i="12"/>
  <c r="L184" i="12"/>
  <c r="K184" i="12"/>
  <c r="L182" i="12"/>
  <c r="K182" i="12"/>
  <c r="F182" i="12"/>
  <c r="L180" i="12"/>
  <c r="K180" i="12"/>
  <c r="F180" i="12"/>
  <c r="L177" i="12"/>
  <c r="K177" i="12"/>
  <c r="F177" i="12"/>
  <c r="L176" i="12"/>
  <c r="K176" i="12"/>
  <c r="F176" i="12"/>
  <c r="L175" i="12"/>
  <c r="K175" i="12"/>
  <c r="F175" i="12"/>
  <c r="L174" i="12"/>
  <c r="K174" i="12"/>
  <c r="F174" i="12"/>
  <c r="L173" i="12"/>
  <c r="K173" i="12"/>
  <c r="F173" i="12"/>
  <c r="L172" i="12"/>
  <c r="K172" i="12"/>
  <c r="F172" i="12"/>
  <c r="L171" i="12"/>
  <c r="K171" i="12"/>
  <c r="F171" i="12"/>
  <c r="L170" i="12"/>
  <c r="K170" i="12"/>
  <c r="F170" i="12"/>
  <c r="L169" i="12"/>
  <c r="K169" i="12"/>
  <c r="F169" i="12"/>
  <c r="L168" i="12"/>
  <c r="K168" i="12"/>
  <c r="F168" i="12"/>
  <c r="L167" i="12"/>
  <c r="K167" i="12"/>
  <c r="F167" i="12"/>
  <c r="L166" i="12"/>
  <c r="K166" i="12"/>
  <c r="F166" i="12"/>
  <c r="N165" i="12"/>
  <c r="L165" i="12"/>
  <c r="K165" i="12"/>
  <c r="F165" i="12"/>
  <c r="L164" i="12"/>
  <c r="K164" i="12"/>
  <c r="F164" i="12"/>
  <c r="L162" i="12"/>
  <c r="K162" i="12"/>
  <c r="F162" i="12"/>
  <c r="L161" i="12"/>
  <c r="K161" i="12"/>
  <c r="F161" i="12"/>
  <c r="L160" i="12"/>
  <c r="K160" i="12"/>
  <c r="F160" i="12"/>
  <c r="L159" i="12"/>
  <c r="K159" i="12"/>
  <c r="F159" i="12"/>
  <c r="L158" i="12"/>
  <c r="K158" i="12"/>
  <c r="F158" i="12"/>
  <c r="L154" i="12"/>
  <c r="K154" i="12"/>
  <c r="F154" i="12"/>
  <c r="L153" i="12"/>
  <c r="K153" i="12"/>
  <c r="F153" i="12"/>
  <c r="L152" i="12"/>
  <c r="K152" i="12"/>
  <c r="F152" i="12"/>
  <c r="L151" i="12"/>
  <c r="K151" i="12"/>
  <c r="F151" i="12"/>
  <c r="L150" i="12"/>
  <c r="K150" i="12"/>
  <c r="F150" i="12"/>
  <c r="L149" i="12"/>
  <c r="K149" i="12"/>
  <c r="F149" i="12"/>
  <c r="L148" i="12"/>
  <c r="K148" i="12"/>
  <c r="F148" i="12"/>
  <c r="L147" i="12"/>
  <c r="K147" i="12"/>
  <c r="F147" i="12"/>
  <c r="L146" i="12"/>
  <c r="K146" i="12"/>
  <c r="F146" i="12"/>
  <c r="L145" i="12"/>
  <c r="K145" i="12"/>
  <c r="F145" i="12"/>
  <c r="L144" i="12"/>
  <c r="K144" i="12"/>
  <c r="F144" i="12"/>
  <c r="L143" i="12"/>
  <c r="K143" i="12"/>
  <c r="F143" i="12"/>
  <c r="L142" i="12"/>
  <c r="K142" i="12"/>
  <c r="F142" i="12"/>
  <c r="L141" i="12"/>
  <c r="K141" i="12"/>
  <c r="F141" i="12"/>
  <c r="F140" i="12"/>
  <c r="F139" i="12"/>
  <c r="L134" i="12"/>
  <c r="K134" i="12"/>
  <c r="F134" i="12"/>
  <c r="L133" i="12"/>
  <c r="K133" i="12"/>
  <c r="F133" i="12"/>
  <c r="L132" i="12"/>
  <c r="K132" i="12"/>
  <c r="F132" i="12"/>
  <c r="N131" i="12"/>
  <c r="L131" i="12"/>
  <c r="K131" i="12"/>
  <c r="F131" i="12"/>
  <c r="L130" i="12"/>
  <c r="K130" i="12"/>
  <c r="F130" i="12"/>
  <c r="N129" i="12"/>
  <c r="L129" i="12"/>
  <c r="K129" i="12"/>
  <c r="F129" i="12"/>
  <c r="L128" i="12"/>
  <c r="K128" i="12"/>
  <c r="F128" i="12"/>
  <c r="L127" i="12"/>
  <c r="K127" i="12"/>
  <c r="F127" i="12"/>
  <c r="L126" i="12"/>
  <c r="K126" i="12"/>
  <c r="F126" i="12"/>
  <c r="L125" i="12"/>
  <c r="K125" i="12"/>
  <c r="F125" i="12"/>
  <c r="N124" i="12"/>
  <c r="L124" i="12"/>
  <c r="K124" i="12"/>
  <c r="F124" i="12"/>
  <c r="L123" i="12"/>
  <c r="K123" i="12"/>
  <c r="F123" i="12"/>
  <c r="L118" i="12"/>
  <c r="K118" i="12"/>
  <c r="F118" i="12"/>
  <c r="L115" i="12"/>
  <c r="K115" i="12"/>
  <c r="F115" i="12"/>
  <c r="L114" i="12"/>
  <c r="K114" i="12"/>
  <c r="F114" i="12"/>
  <c r="L113" i="12"/>
  <c r="K113" i="12"/>
  <c r="F113" i="12"/>
  <c r="L112" i="12"/>
  <c r="K112" i="12"/>
  <c r="F112" i="12"/>
  <c r="L111" i="12"/>
  <c r="K111" i="12"/>
  <c r="F111" i="12"/>
  <c r="L110" i="12"/>
  <c r="K110" i="12"/>
  <c r="F110" i="12"/>
  <c r="L109" i="12"/>
  <c r="K109" i="12"/>
  <c r="F109" i="12"/>
  <c r="L108" i="12"/>
  <c r="K108" i="12"/>
  <c r="F108" i="12"/>
  <c r="L107" i="12"/>
  <c r="K107" i="12"/>
  <c r="F107" i="12"/>
  <c r="L106" i="12"/>
  <c r="K106" i="12"/>
  <c r="F106" i="12"/>
  <c r="L105" i="12"/>
  <c r="K105" i="12"/>
  <c r="F105" i="12"/>
  <c r="L104" i="12"/>
  <c r="K104" i="12"/>
  <c r="F104" i="12"/>
  <c r="L103" i="12"/>
  <c r="K103" i="12"/>
  <c r="F103" i="12"/>
  <c r="L100" i="12"/>
  <c r="K100" i="12"/>
  <c r="L99" i="12"/>
  <c r="K99" i="12"/>
  <c r="L98" i="12"/>
  <c r="K98" i="12"/>
  <c r="L97" i="12"/>
  <c r="K97" i="12"/>
  <c r="L96" i="12"/>
  <c r="K96" i="12"/>
  <c r="L95" i="12"/>
  <c r="K95" i="12"/>
  <c r="L94" i="12"/>
  <c r="K94" i="12"/>
  <c r="L93" i="12"/>
  <c r="K93" i="12"/>
  <c r="L92" i="12"/>
  <c r="K92" i="12"/>
  <c r="L91" i="12"/>
  <c r="K91" i="12"/>
  <c r="L90" i="12"/>
  <c r="K90" i="12"/>
  <c r="L89" i="12"/>
  <c r="K89" i="12"/>
  <c r="L88" i="12"/>
  <c r="K88" i="12"/>
  <c r="L87" i="12"/>
  <c r="K87" i="12"/>
  <c r="L86" i="12"/>
  <c r="K86" i="12"/>
  <c r="L85" i="12"/>
  <c r="K85" i="12"/>
  <c r="L84" i="12"/>
  <c r="K84" i="12"/>
  <c r="L83" i="12"/>
  <c r="K83" i="12"/>
  <c r="L82" i="12"/>
  <c r="K82" i="12"/>
  <c r="L81" i="12"/>
  <c r="K81" i="12"/>
  <c r="L80" i="12"/>
  <c r="K80" i="12"/>
  <c r="L79" i="12"/>
  <c r="K79" i="12"/>
  <c r="L78" i="12"/>
  <c r="K78" i="12"/>
  <c r="L77" i="12"/>
  <c r="K77" i="12"/>
  <c r="L76" i="12"/>
  <c r="K76" i="12"/>
  <c r="L75" i="12"/>
  <c r="K75" i="12"/>
  <c r="L74" i="12"/>
  <c r="K74" i="12"/>
  <c r="L73" i="12"/>
  <c r="K73" i="12"/>
  <c r="L72" i="12"/>
  <c r="K72" i="12"/>
  <c r="L71" i="12"/>
  <c r="K71" i="12"/>
  <c r="L70" i="12"/>
  <c r="K70" i="12"/>
  <c r="L69" i="12"/>
  <c r="K69" i="12"/>
  <c r="L68" i="12"/>
  <c r="K68" i="12"/>
  <c r="L67" i="12"/>
  <c r="K67" i="12"/>
  <c r="L66" i="12"/>
  <c r="K66" i="12"/>
  <c r="L65" i="12"/>
  <c r="K65" i="12"/>
  <c r="L64" i="12"/>
  <c r="K64" i="12"/>
  <c r="L63" i="12"/>
  <c r="K63" i="12"/>
  <c r="L62" i="12"/>
  <c r="K62" i="12"/>
  <c r="L61" i="12"/>
  <c r="K61" i="12"/>
  <c r="L60" i="12"/>
  <c r="K60" i="12"/>
  <c r="L59" i="12"/>
  <c r="K59" i="12"/>
  <c r="L58" i="12"/>
  <c r="K58" i="12"/>
  <c r="L57" i="12"/>
  <c r="K57" i="12"/>
  <c r="L56" i="12"/>
  <c r="K56" i="12"/>
  <c r="L55" i="12"/>
  <c r="K55" i="12"/>
  <c r="L54" i="12"/>
  <c r="K54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7" i="12"/>
  <c r="F6" i="12"/>
  <c r="F6" i="10"/>
  <c r="L6" i="3" l="1"/>
  <c r="L16" i="3"/>
  <c r="K16" i="3"/>
  <c r="L15" i="3"/>
  <c r="K15" i="3"/>
  <c r="L14" i="3"/>
  <c r="L13" i="3"/>
  <c r="L12" i="3"/>
  <c r="L11" i="3"/>
  <c r="L10" i="3"/>
  <c r="L9" i="3"/>
  <c r="L8" i="3"/>
  <c r="L7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74" i="3"/>
  <c r="K75" i="3"/>
  <c r="F63" i="3" l="1"/>
  <c r="F56" i="3"/>
  <c r="L222" i="10"/>
  <c r="K222" i="10"/>
  <c r="L221" i="10"/>
  <c r="I221" i="10"/>
  <c r="K221" i="10" s="1"/>
  <c r="L220" i="10"/>
  <c r="I220" i="10"/>
  <c r="K220" i="10" s="1"/>
  <c r="L219" i="10"/>
  <c r="K219" i="10"/>
  <c r="I218" i="10"/>
  <c r="I217" i="10"/>
  <c r="L216" i="10"/>
  <c r="K216" i="10"/>
  <c r="I215" i="10"/>
  <c r="I214" i="10"/>
  <c r="L211" i="10"/>
  <c r="K211" i="10"/>
  <c r="L210" i="10"/>
  <c r="K210" i="10"/>
  <c r="L209" i="10"/>
  <c r="K209" i="10"/>
  <c r="L199" i="10"/>
  <c r="K199" i="10"/>
  <c r="L192" i="10"/>
  <c r="K192" i="10"/>
  <c r="L191" i="10"/>
  <c r="K191" i="10"/>
  <c r="L190" i="10"/>
  <c r="K190" i="10"/>
  <c r="L189" i="10"/>
  <c r="K189" i="10"/>
  <c r="L188" i="10"/>
  <c r="K188" i="10"/>
  <c r="L187" i="10"/>
  <c r="K187" i="10"/>
  <c r="L186" i="10"/>
  <c r="K186" i="10"/>
  <c r="L185" i="10"/>
  <c r="K185" i="10"/>
  <c r="L184" i="10"/>
  <c r="K184" i="10"/>
  <c r="L183" i="10"/>
  <c r="K183" i="10"/>
  <c r="L181" i="10"/>
  <c r="K181" i="10"/>
  <c r="F181" i="10"/>
  <c r="L179" i="10"/>
  <c r="K179" i="10"/>
  <c r="F179" i="10"/>
  <c r="L176" i="10"/>
  <c r="K176" i="10"/>
  <c r="F176" i="10"/>
  <c r="L175" i="10"/>
  <c r="K175" i="10"/>
  <c r="F175" i="10"/>
  <c r="L174" i="10"/>
  <c r="K174" i="10"/>
  <c r="F174" i="10"/>
  <c r="L173" i="10"/>
  <c r="K173" i="10"/>
  <c r="F173" i="10"/>
  <c r="L172" i="10"/>
  <c r="K172" i="10"/>
  <c r="F172" i="10"/>
  <c r="L171" i="10"/>
  <c r="K171" i="10"/>
  <c r="F171" i="10"/>
  <c r="L170" i="10"/>
  <c r="K170" i="10"/>
  <c r="F170" i="10"/>
  <c r="L169" i="10"/>
  <c r="K169" i="10"/>
  <c r="F169" i="10"/>
  <c r="L168" i="10"/>
  <c r="K168" i="10"/>
  <c r="F168" i="10"/>
  <c r="L167" i="10"/>
  <c r="K167" i="10"/>
  <c r="F167" i="10"/>
  <c r="L166" i="10"/>
  <c r="K166" i="10"/>
  <c r="F166" i="10"/>
  <c r="L165" i="10"/>
  <c r="K165" i="10"/>
  <c r="F165" i="10"/>
  <c r="N164" i="10"/>
  <c r="L164" i="10"/>
  <c r="K164" i="10"/>
  <c r="F164" i="10"/>
  <c r="L163" i="10"/>
  <c r="K163" i="10"/>
  <c r="F163" i="10"/>
  <c r="L161" i="10"/>
  <c r="K161" i="10"/>
  <c r="F161" i="10"/>
  <c r="L160" i="10"/>
  <c r="K160" i="10"/>
  <c r="F160" i="10"/>
  <c r="L159" i="10"/>
  <c r="K159" i="10"/>
  <c r="F159" i="10"/>
  <c r="L158" i="10"/>
  <c r="K158" i="10"/>
  <c r="F158" i="10"/>
  <c r="L157" i="10"/>
  <c r="K157" i="10"/>
  <c r="F157" i="10"/>
  <c r="L153" i="10"/>
  <c r="K153" i="10"/>
  <c r="F153" i="10"/>
  <c r="L152" i="10"/>
  <c r="K152" i="10"/>
  <c r="F152" i="10"/>
  <c r="L151" i="10"/>
  <c r="K151" i="10"/>
  <c r="F151" i="10"/>
  <c r="L150" i="10"/>
  <c r="K150" i="10"/>
  <c r="F150" i="10"/>
  <c r="L149" i="10"/>
  <c r="K149" i="10"/>
  <c r="F149" i="10"/>
  <c r="L148" i="10"/>
  <c r="K148" i="10"/>
  <c r="F148" i="10"/>
  <c r="L147" i="10"/>
  <c r="K147" i="10"/>
  <c r="F147" i="10"/>
  <c r="L146" i="10"/>
  <c r="K146" i="10"/>
  <c r="F146" i="10"/>
  <c r="L145" i="10"/>
  <c r="K145" i="10"/>
  <c r="F145" i="10"/>
  <c r="L144" i="10"/>
  <c r="K144" i="10"/>
  <c r="F144" i="10"/>
  <c r="L143" i="10"/>
  <c r="K143" i="10"/>
  <c r="F143" i="10"/>
  <c r="L142" i="10"/>
  <c r="K142" i="10"/>
  <c r="F142" i="10"/>
  <c r="L141" i="10"/>
  <c r="K141" i="10"/>
  <c r="F141" i="10"/>
  <c r="L140" i="10"/>
  <c r="K140" i="10"/>
  <c r="F140" i="10"/>
  <c r="F139" i="10"/>
  <c r="F138" i="10"/>
  <c r="L133" i="10"/>
  <c r="K133" i="10"/>
  <c r="F133" i="10"/>
  <c r="L132" i="10"/>
  <c r="K132" i="10"/>
  <c r="F132" i="10"/>
  <c r="L131" i="10"/>
  <c r="K131" i="10"/>
  <c r="F131" i="10"/>
  <c r="N130" i="10"/>
  <c r="L130" i="10"/>
  <c r="K130" i="10"/>
  <c r="F130" i="10"/>
  <c r="L129" i="10"/>
  <c r="K129" i="10"/>
  <c r="F129" i="10"/>
  <c r="N128" i="10"/>
  <c r="L128" i="10"/>
  <c r="K128" i="10"/>
  <c r="F128" i="10"/>
  <c r="L127" i="10"/>
  <c r="K127" i="10"/>
  <c r="F127" i="10"/>
  <c r="L126" i="10"/>
  <c r="K126" i="10"/>
  <c r="F126" i="10"/>
  <c r="L125" i="10"/>
  <c r="K125" i="10"/>
  <c r="F125" i="10"/>
  <c r="L124" i="10"/>
  <c r="K124" i="10"/>
  <c r="F124" i="10"/>
  <c r="N123" i="10"/>
  <c r="L123" i="10"/>
  <c r="K123" i="10"/>
  <c r="F123" i="10"/>
  <c r="L122" i="10"/>
  <c r="K122" i="10"/>
  <c r="F122" i="10"/>
  <c r="L117" i="10"/>
  <c r="K117" i="10"/>
  <c r="F117" i="10"/>
  <c r="L114" i="10"/>
  <c r="K114" i="10"/>
  <c r="F114" i="10"/>
  <c r="L113" i="10"/>
  <c r="K113" i="10"/>
  <c r="F113" i="10"/>
  <c r="L112" i="10"/>
  <c r="K112" i="10"/>
  <c r="F112" i="10"/>
  <c r="L111" i="10"/>
  <c r="K111" i="10"/>
  <c r="F111" i="10"/>
  <c r="L110" i="10"/>
  <c r="K110" i="10"/>
  <c r="F110" i="10"/>
  <c r="L109" i="10"/>
  <c r="K109" i="10"/>
  <c r="F109" i="10"/>
  <c r="L108" i="10"/>
  <c r="K108" i="10"/>
  <c r="F108" i="10"/>
  <c r="L107" i="10"/>
  <c r="K107" i="10"/>
  <c r="F107" i="10"/>
  <c r="L106" i="10"/>
  <c r="K106" i="10"/>
  <c r="F106" i="10"/>
  <c r="L105" i="10"/>
  <c r="K105" i="10"/>
  <c r="F105" i="10"/>
  <c r="L104" i="10"/>
  <c r="K104" i="10"/>
  <c r="F104" i="10"/>
  <c r="L103" i="10"/>
  <c r="K103" i="10"/>
  <c r="F103" i="10"/>
  <c r="L102" i="10"/>
  <c r="K102" i="10"/>
  <c r="F102" i="10"/>
  <c r="L99" i="10"/>
  <c r="K99" i="10"/>
  <c r="L98" i="10"/>
  <c r="K98" i="10"/>
  <c r="L97" i="10"/>
  <c r="K97" i="10"/>
  <c r="L96" i="10"/>
  <c r="K96" i="10"/>
  <c r="L95" i="10"/>
  <c r="K95" i="10"/>
  <c r="L94" i="10"/>
  <c r="K94" i="10"/>
  <c r="L93" i="10"/>
  <c r="K93" i="10"/>
  <c r="L92" i="10"/>
  <c r="K92" i="10"/>
  <c r="L91" i="10"/>
  <c r="K91" i="10"/>
  <c r="L90" i="10"/>
  <c r="K90" i="10"/>
  <c r="L89" i="10"/>
  <c r="K89" i="10"/>
  <c r="L88" i="10"/>
  <c r="K88" i="10"/>
  <c r="L87" i="10"/>
  <c r="K87" i="10"/>
  <c r="L86" i="10"/>
  <c r="K86" i="10"/>
  <c r="L85" i="10"/>
  <c r="K85" i="10"/>
  <c r="L84" i="10"/>
  <c r="K84" i="10"/>
  <c r="L83" i="10"/>
  <c r="K83" i="10"/>
  <c r="L82" i="10"/>
  <c r="K82" i="10"/>
  <c r="L81" i="10"/>
  <c r="K81" i="10"/>
  <c r="L80" i="10"/>
  <c r="K80" i="10"/>
  <c r="L79" i="10"/>
  <c r="K79" i="10"/>
  <c r="L78" i="10"/>
  <c r="K78" i="10"/>
  <c r="L77" i="10"/>
  <c r="K77" i="10"/>
  <c r="L76" i="10"/>
  <c r="K76" i="10"/>
  <c r="L75" i="10"/>
  <c r="K75" i="10"/>
  <c r="L74" i="10"/>
  <c r="K74" i="10"/>
  <c r="L73" i="10"/>
  <c r="K73" i="10"/>
  <c r="L72" i="10"/>
  <c r="K72" i="10"/>
  <c r="L71" i="10"/>
  <c r="K71" i="10"/>
  <c r="L70" i="10"/>
  <c r="K70" i="10"/>
  <c r="L69" i="10"/>
  <c r="K69" i="10"/>
  <c r="L68" i="10"/>
  <c r="K68" i="10"/>
  <c r="L67" i="10"/>
  <c r="K67" i="10"/>
  <c r="L66" i="10"/>
  <c r="K66" i="10"/>
  <c r="L65" i="10"/>
  <c r="K65" i="10"/>
  <c r="L64" i="10"/>
  <c r="K64" i="10"/>
  <c r="L63" i="10"/>
  <c r="K63" i="10"/>
  <c r="L62" i="10"/>
  <c r="K62" i="10"/>
  <c r="L61" i="10"/>
  <c r="K61" i="10"/>
  <c r="L60" i="10"/>
  <c r="K60" i="10"/>
  <c r="L59" i="10"/>
  <c r="K59" i="10"/>
  <c r="L58" i="10"/>
  <c r="K58" i="10"/>
  <c r="L57" i="10"/>
  <c r="K57" i="10"/>
  <c r="L56" i="10"/>
  <c r="K56" i="10"/>
  <c r="L55" i="10"/>
  <c r="K55" i="10"/>
  <c r="L54" i="10"/>
  <c r="K54" i="10"/>
  <c r="L53" i="10"/>
  <c r="K53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L272" i="3" l="1"/>
  <c r="K272" i="3"/>
  <c r="L271" i="3"/>
  <c r="L270" i="3"/>
  <c r="L269" i="3"/>
  <c r="K269" i="3"/>
  <c r="L266" i="3"/>
  <c r="K266" i="3"/>
  <c r="K260" i="3"/>
  <c r="L260" i="3"/>
  <c r="K261" i="3"/>
  <c r="L261" i="3"/>
  <c r="L259" i="3"/>
  <c r="K259" i="3"/>
  <c r="L249" i="3"/>
  <c r="K249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L233" i="3"/>
  <c r="K233" i="3"/>
  <c r="L231" i="3"/>
  <c r="K231" i="3"/>
  <c r="L229" i="3"/>
  <c r="K229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L213" i="3"/>
  <c r="K213" i="3"/>
  <c r="K208" i="3"/>
  <c r="L208" i="3"/>
  <c r="K209" i="3"/>
  <c r="L209" i="3"/>
  <c r="K210" i="3"/>
  <c r="L210" i="3"/>
  <c r="K211" i="3"/>
  <c r="L211" i="3"/>
  <c r="L207" i="3"/>
  <c r="K207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L190" i="3"/>
  <c r="K190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L172" i="3"/>
  <c r="K172" i="3"/>
  <c r="L167" i="3"/>
  <c r="K167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L152" i="3"/>
  <c r="K152" i="3"/>
  <c r="I271" i="3" l="1"/>
  <c r="I270" i="3"/>
  <c r="I268" i="3"/>
  <c r="I267" i="3"/>
  <c r="I265" i="3"/>
  <c r="I264" i="3"/>
  <c r="F231" i="3"/>
  <c r="F229" i="3"/>
  <c r="K270" i="3" l="1"/>
  <c r="K271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13" i="3"/>
  <c r="N214" i="3"/>
  <c r="F208" i="3"/>
  <c r="F209" i="3"/>
  <c r="F210" i="3"/>
  <c r="F211" i="3"/>
  <c r="F207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189" i="3" l="1"/>
  <c r="F188" i="3"/>
  <c r="F183" i="3" l="1"/>
  <c r="F182" i="3"/>
  <c r="F181" i="3"/>
  <c r="N180" i="3"/>
  <c r="N178" i="3"/>
  <c r="N173" i="3"/>
  <c r="F173" i="3"/>
  <c r="F174" i="3"/>
  <c r="F175" i="3"/>
  <c r="F176" i="3"/>
  <c r="F177" i="3"/>
  <c r="F178" i="3"/>
  <c r="F179" i="3"/>
  <c r="F180" i="3"/>
  <c r="F172" i="3"/>
  <c r="F167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52" i="3"/>
  <c r="K114" i="3" l="1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L113" i="3"/>
  <c r="K11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L103" i="3"/>
  <c r="K103" i="3"/>
  <c r="F99" i="3" l="1"/>
  <c r="F80" i="3" l="1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57" i="3"/>
  <c r="F58" i="3"/>
  <c r="F59" i="3"/>
  <c r="F60" i="3"/>
  <c r="F61" i="3"/>
  <c r="F62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Servicio-Producto-Mixto</t>
        </r>
      </text>
    </comment>
    <comment ref="N16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Precio por Tambor de 200 Lts
</t>
        </r>
      </text>
    </comment>
    <comment ref="G25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HCl 15%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Servicio-Producto-Mixto</t>
        </r>
      </text>
    </comment>
    <comment ref="N11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Precio por Tambor de 200 Lts
</t>
        </r>
      </text>
    </comment>
    <comment ref="G20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HCl 15%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5" authorId="0" shapeId="0" xr:uid="{CBDA6498-396A-4FA3-816F-7A5AEE40BDB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Servicio-Producto-Mixto</t>
        </r>
      </text>
    </comment>
    <comment ref="N118" authorId="0" shapeId="0" xr:uid="{FFB15D84-5C9C-4A47-9C01-82FB4E590AE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Precio por Tambor de 200 Lts
</t>
        </r>
      </text>
    </comment>
    <comment ref="G209" authorId="0" shapeId="0" xr:uid="{F01AFC28-A15A-4E55-BA81-A5F1E1BDC11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HCl 15%</t>
        </r>
      </text>
    </comment>
  </commentList>
</comments>
</file>

<file path=xl/sharedStrings.xml><?xml version="1.0" encoding="utf-8"?>
<sst xmlns="http://schemas.openxmlformats.org/spreadsheetml/2006/main" count="4816" uniqueCount="263">
  <si>
    <t>Hpervinculos</t>
  </si>
  <si>
    <t>YPFNQN</t>
  </si>
  <si>
    <t>CVA</t>
  </si>
  <si>
    <t>VISTAVARIOS</t>
  </si>
  <si>
    <t>PSUTE</t>
  </si>
  <si>
    <t>Salta</t>
  </si>
  <si>
    <t>Mgue</t>
  </si>
  <si>
    <t>VISTAAF</t>
  </si>
  <si>
    <t>CAPEX</t>
  </si>
  <si>
    <t>PAENQN</t>
  </si>
  <si>
    <t>TC</t>
  </si>
  <si>
    <t xml:space="preserve">Consumo PQ requerido para el servicio </t>
  </si>
  <si>
    <t>Cantidad [con lo que se cobra]</t>
  </si>
  <si>
    <t>Cliente</t>
  </si>
  <si>
    <t>Area/yacimiento</t>
  </si>
  <si>
    <t>Tipo</t>
  </si>
  <si>
    <t>Descripción</t>
  </si>
  <si>
    <t>Producto químico Denominación</t>
  </si>
  <si>
    <t>Mes</t>
  </si>
  <si>
    <t>Consumo</t>
  </si>
  <si>
    <t>UM</t>
  </si>
  <si>
    <t>Cantidad</t>
  </si>
  <si>
    <t>Moneda</t>
  </si>
  <si>
    <t>Precio [Moneda/UM]</t>
  </si>
  <si>
    <t>Fecha de última actualización</t>
  </si>
  <si>
    <t>Comentarios</t>
  </si>
  <si>
    <t>YPF</t>
  </si>
  <si>
    <t>Paso Barda</t>
  </si>
  <si>
    <t>Producto</t>
  </si>
  <si>
    <t>IC5400</t>
  </si>
  <si>
    <t>litros</t>
  </si>
  <si>
    <t>USD</t>
  </si>
  <si>
    <t>BSH8050</t>
  </si>
  <si>
    <t>Servicio</t>
  </si>
  <si>
    <t>un</t>
  </si>
  <si>
    <t>ARS</t>
  </si>
  <si>
    <t>SP-PuB-SCB-VAM-CHO</t>
  </si>
  <si>
    <t>IPB71</t>
  </si>
  <si>
    <t>SB14</t>
  </si>
  <si>
    <t>RFB790</t>
  </si>
  <si>
    <t>BX960</t>
  </si>
  <si>
    <t>IC5087A</t>
  </si>
  <si>
    <t>ICS400</t>
  </si>
  <si>
    <t>IPB6256</t>
  </si>
  <si>
    <t>CY51W</t>
  </si>
  <si>
    <t>IPB650</t>
  </si>
  <si>
    <t>IPB658</t>
  </si>
  <si>
    <t>KPF15</t>
  </si>
  <si>
    <t>IC5091</t>
  </si>
  <si>
    <t>IC7001</t>
  </si>
  <si>
    <t>IPB279</t>
  </si>
  <si>
    <t>NOC</t>
  </si>
  <si>
    <t>IC7016</t>
  </si>
  <si>
    <t>revisar</t>
  </si>
  <si>
    <t>IC5094</t>
  </si>
  <si>
    <t>SB22</t>
  </si>
  <si>
    <t>CY8890</t>
  </si>
  <si>
    <t>CON</t>
  </si>
  <si>
    <t>BSH300</t>
  </si>
  <si>
    <t>BX150</t>
  </si>
  <si>
    <t>CY50W</t>
  </si>
  <si>
    <t>CY802</t>
  </si>
  <si>
    <t>DBN1488</t>
  </si>
  <si>
    <t>DBN1525</t>
  </si>
  <si>
    <t>DBN5130</t>
  </si>
  <si>
    <t>IC1315</t>
  </si>
  <si>
    <t>IC8210</t>
  </si>
  <si>
    <t>IC7005</t>
  </si>
  <si>
    <t>IC7005D</t>
  </si>
  <si>
    <t>IPB651</t>
  </si>
  <si>
    <t>IPB935</t>
  </si>
  <si>
    <t>IPB935D</t>
  </si>
  <si>
    <t>RT80</t>
  </si>
  <si>
    <t>DS3500</t>
  </si>
  <si>
    <t>O/W - LTWS Y PTA</t>
  </si>
  <si>
    <t>FBS9670</t>
  </si>
  <si>
    <t>m3</t>
  </si>
  <si>
    <t>SST EN LTWS Y PTA</t>
  </si>
  <si>
    <t>S2- LTWS Y PTA</t>
  </si>
  <si>
    <t>BX256</t>
  </si>
  <si>
    <t>VISTA</t>
  </si>
  <si>
    <t>Varios</t>
  </si>
  <si>
    <t>Desemulsionante</t>
  </si>
  <si>
    <t>DBN2446</t>
  </si>
  <si>
    <t xml:space="preserve">Espumigeno </t>
  </si>
  <si>
    <t>ESB9846</t>
  </si>
  <si>
    <t>ESB1590</t>
  </si>
  <si>
    <t>ESB900</t>
  </si>
  <si>
    <t>ESB980</t>
  </si>
  <si>
    <t>Inh De Hidratos</t>
  </si>
  <si>
    <t xml:space="preserve">Inhibidor de Incrustaciones </t>
  </si>
  <si>
    <t>Inhibidor de Parafinas y Asfaltenos</t>
  </si>
  <si>
    <t>IPB953</t>
  </si>
  <si>
    <t>Alquiler de equipo dosificador de 1000 lts con bomba eléctrica</t>
  </si>
  <si>
    <t>Item 3.56</t>
  </si>
  <si>
    <t>puntos-mes</t>
  </si>
  <si>
    <t>Servicio Yacimiento de Mantenimiento y Reposición</t>
  </si>
  <si>
    <t>Item 2.56</t>
  </si>
  <si>
    <t>PS-UTE</t>
  </si>
  <si>
    <t>Antiespumante</t>
  </si>
  <si>
    <t>ABC11</t>
  </si>
  <si>
    <t>Litros</t>
  </si>
  <si>
    <t>Humectante de sólidos</t>
  </si>
  <si>
    <t>Bactericida</t>
  </si>
  <si>
    <t>BX3201</t>
  </si>
  <si>
    <t>Inhibidor de Corrosión</t>
  </si>
  <si>
    <t>DBN1710</t>
  </si>
  <si>
    <t>DBN5182</t>
  </si>
  <si>
    <t>DBN5631</t>
  </si>
  <si>
    <t>DBN5645</t>
  </si>
  <si>
    <t>DBN7203</t>
  </si>
  <si>
    <t>DBN7311</t>
  </si>
  <si>
    <t>Floculante</t>
  </si>
  <si>
    <t>FBS1599</t>
  </si>
  <si>
    <t>FBS2000</t>
  </si>
  <si>
    <t>FBS9550</t>
  </si>
  <si>
    <t>Inhibidor de Incrustación</t>
  </si>
  <si>
    <t>IC220</t>
  </si>
  <si>
    <t>IC5087</t>
  </si>
  <si>
    <t>IC5098</t>
  </si>
  <si>
    <t>IPB650A</t>
  </si>
  <si>
    <t>IPB68</t>
  </si>
  <si>
    <t>IPB78</t>
  </si>
  <si>
    <t>Reductor de Fricción</t>
  </si>
  <si>
    <t>RFB625</t>
  </si>
  <si>
    <t>Ruptor Total</t>
  </si>
  <si>
    <t>RT740</t>
  </si>
  <si>
    <t>Solvente</t>
  </si>
  <si>
    <t>SB29</t>
  </si>
  <si>
    <t>SB45</t>
  </si>
  <si>
    <t>Secuestrante de óxigeno</t>
  </si>
  <si>
    <t>SO4207</t>
  </si>
  <si>
    <t>Servicio de desparafinacion 1</t>
  </si>
  <si>
    <t>DPA7367</t>
  </si>
  <si>
    <t>Servicio de desparafinacion 2</t>
  </si>
  <si>
    <t>IPB22</t>
  </si>
  <si>
    <t>SB17</t>
  </si>
  <si>
    <t>Servicio de desparafinacion 3</t>
  </si>
  <si>
    <t>IPB530</t>
  </si>
  <si>
    <t xml:space="preserve">Mantenimiento equipo dosificador </t>
  </si>
  <si>
    <t>pozos-mes</t>
  </si>
  <si>
    <t>TOTAL CERTIFICADO SERVICIO</t>
  </si>
  <si>
    <t>Tecpetrol</t>
  </si>
  <si>
    <t>BSH922CT</t>
  </si>
  <si>
    <t>ABC699CT</t>
  </si>
  <si>
    <t>DBS3000CT</t>
  </si>
  <si>
    <t>ESB900CT</t>
  </si>
  <si>
    <t>CY8760WCT</t>
  </si>
  <si>
    <t>SB14CT</t>
  </si>
  <si>
    <t>SB28CT</t>
  </si>
  <si>
    <t>IPB900</t>
  </si>
  <si>
    <t>SO4345</t>
  </si>
  <si>
    <t>FBS2910CT</t>
  </si>
  <si>
    <t>BX600CT</t>
  </si>
  <si>
    <t>BXC3201CT</t>
  </si>
  <si>
    <t>Servicio de asistencia técnica gral.</t>
  </si>
  <si>
    <t>-</t>
  </si>
  <si>
    <t>mes</t>
  </si>
  <si>
    <t>Servicio Provisión PQ Serv. Limpieza</t>
  </si>
  <si>
    <t>unidad</t>
  </si>
  <si>
    <t>Tecpetrol - Olacapto</t>
  </si>
  <si>
    <t>DS561</t>
  </si>
  <si>
    <t>Equipo dosificador eléctrico</t>
  </si>
  <si>
    <t>Servicio Reposición y Control</t>
  </si>
  <si>
    <t>Instalación skid dosificador</t>
  </si>
  <si>
    <t>Visita control</t>
  </si>
  <si>
    <t>REFSA</t>
  </si>
  <si>
    <t>DBS1170</t>
  </si>
  <si>
    <t>Pluspetrol</t>
  </si>
  <si>
    <t>ABC699</t>
  </si>
  <si>
    <t>DBS4021</t>
  </si>
  <si>
    <t>BSH8080</t>
  </si>
  <si>
    <t>BX600</t>
  </si>
  <si>
    <t>BXC3201</t>
  </si>
  <si>
    <t>PAE</t>
  </si>
  <si>
    <t>ABC3010</t>
  </si>
  <si>
    <t>¿?</t>
  </si>
  <si>
    <t>BX936</t>
  </si>
  <si>
    <t>Densidad</t>
  </si>
  <si>
    <t>% Agua</t>
  </si>
  <si>
    <t>.</t>
  </si>
  <si>
    <t>Sedimentos</t>
  </si>
  <si>
    <t>Sales</t>
  </si>
  <si>
    <t>Cto Marco</t>
  </si>
  <si>
    <t>DBM4022</t>
  </si>
  <si>
    <t>PCR</t>
  </si>
  <si>
    <t>DBM4080A</t>
  </si>
  <si>
    <t>RT160</t>
  </si>
  <si>
    <t>IPB550</t>
  </si>
  <si>
    <t>IPB535</t>
  </si>
  <si>
    <t>RT165</t>
  </si>
  <si>
    <t>RA48</t>
  </si>
  <si>
    <t>SB28</t>
  </si>
  <si>
    <t>SB26</t>
  </si>
  <si>
    <t>DPB350</t>
  </si>
  <si>
    <t>Reposición y control puntual de dosis</t>
  </si>
  <si>
    <t>Batch</t>
  </si>
  <si>
    <t>pozo-mes</t>
  </si>
  <si>
    <t>Rental de skid con Mto</t>
  </si>
  <si>
    <t>equipo-mes</t>
  </si>
  <si>
    <t>Hattrick</t>
  </si>
  <si>
    <t>DBM4080B</t>
  </si>
  <si>
    <t>IAB7500</t>
  </si>
  <si>
    <t>Servicio integral punto de dosificación</t>
  </si>
  <si>
    <t>SE</t>
  </si>
  <si>
    <t>CY395W</t>
  </si>
  <si>
    <t>DBM4002</t>
  </si>
  <si>
    <t>RFB1400</t>
  </si>
  <si>
    <t>ARs</t>
  </si>
  <si>
    <t>EMESA</t>
  </si>
  <si>
    <t>DBM4075</t>
  </si>
  <si>
    <t>punto-mes</t>
  </si>
  <si>
    <t>Ven Oil</t>
  </si>
  <si>
    <t>Vista</t>
  </si>
  <si>
    <t>Aguada Federal</t>
  </si>
  <si>
    <t>DBN1487</t>
  </si>
  <si>
    <t>Licitación 2020</t>
  </si>
  <si>
    <t>Inhibidor de incrustación</t>
  </si>
  <si>
    <t>Inhibidor de corrosión</t>
  </si>
  <si>
    <t>CY8760W</t>
  </si>
  <si>
    <t>Inhibidor de hidratos</t>
  </si>
  <si>
    <t>Inhibidor de parafinas</t>
  </si>
  <si>
    <t>Dispersante de parafinas</t>
  </si>
  <si>
    <t>iPB651</t>
  </si>
  <si>
    <t>Secuestrante de oxígeno</t>
  </si>
  <si>
    <t>Biocida</t>
  </si>
  <si>
    <t>Secuestrante de H2S</t>
  </si>
  <si>
    <t>Servicio mensual básico</t>
  </si>
  <si>
    <t>Visita</t>
  </si>
  <si>
    <t>Alquiler de equipo dosificador neumático</t>
  </si>
  <si>
    <t>UN</t>
  </si>
  <si>
    <t xml:space="preserve">Vista </t>
  </si>
  <si>
    <t>Visita adicional al yacimiento - cuadrilla en vehículo liviano - día hábil</t>
  </si>
  <si>
    <t>día</t>
  </si>
  <si>
    <t>Visita adicional al yacimiento - cuadrilla en vehículo liviano - sab,dom y feriados</t>
  </si>
  <si>
    <t>Visita adicional al yacimiento - cuadrilla en vehículo pesado - día hábil</t>
  </si>
  <si>
    <t>Visita adicional al yacimiento - cuadrilla en vehículo pesado - sab,dom y feriados</t>
  </si>
  <si>
    <t>NQN</t>
  </si>
  <si>
    <t>Servicio de mantenimiento preventivo / correctivo, control de dosificación</t>
  </si>
  <si>
    <t>Conexión dosificador quimico extra</t>
  </si>
  <si>
    <t>Alquiler de tráiler</t>
  </si>
  <si>
    <t>ADC</t>
  </si>
  <si>
    <t>Mixto</t>
  </si>
  <si>
    <t>Deshidratación de petróleo</t>
  </si>
  <si>
    <t>DBN1481</t>
  </si>
  <si>
    <t>Precios sujetos a variación en certificación Ene-Feb por nuevo contrato</t>
  </si>
  <si>
    <t>Tratamientos en pozos más 4 jornadas de  bombeos</t>
  </si>
  <si>
    <t>DS545</t>
  </si>
  <si>
    <t xml:space="preserve">Espumante </t>
  </si>
  <si>
    <t>Se paga en ARS al cambio del día. En nuevo contrato se pagará como servicio mensualizado</t>
  </si>
  <si>
    <t>ESB800</t>
  </si>
  <si>
    <t xml:space="preserve">CAPEX </t>
  </si>
  <si>
    <t>LN</t>
  </si>
  <si>
    <t>Tratamiento inhibidor de incrustaciones en pozos y planta</t>
  </si>
  <si>
    <t>Tratamiento inhibidor de corrosión</t>
  </si>
  <si>
    <t>Tratamiento secuestrante de sulfhídrico</t>
  </si>
  <si>
    <t>BSH515</t>
  </si>
  <si>
    <t>Tratamiento con floculante</t>
  </si>
  <si>
    <t>FBS9560</t>
  </si>
  <si>
    <t>Tratamiento con bactericida</t>
  </si>
  <si>
    <t>Tratamiento secuestrante de oxígeno</t>
  </si>
  <si>
    <t>Es producto a demanda</t>
  </si>
  <si>
    <t>equipos-mes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</si>
</sst>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 * #,##0.00_ ;_ * \-#,##0.00_ ;_ * &quot;-&quot;??_ ;_ @_ "/>
    <numFmt numFmtId="166" formatCode="&quot;$&quot;\ #,##0.00"/>
    <numFmt numFmtId="167" formatCode="#,##0.0"/>
    <numFmt numFmtId="168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Exo"/>
    </font>
    <font>
      <b/>
      <sz val="12"/>
      <color theme="0"/>
      <name val="Exo"/>
    </font>
    <font>
      <sz val="12"/>
      <name val="Exo"/>
    </font>
    <font>
      <sz val="12"/>
      <color rgb="FF000000"/>
      <name val="Exo"/>
    </font>
    <font>
      <sz val="12"/>
      <color rgb="FFFF0000"/>
      <name val="Exo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</cellStyleXfs>
  <cellXfs count="9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/>
    <xf numFmtId="0" fontId="6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17" fontId="5" fillId="0" borderId="1" xfId="0" applyNumberFormat="1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2" fontId="5" fillId="0" borderId="1" xfId="0" applyNumberFormat="1" applyFont="1" applyBorder="1" applyAlignment="1">
      <alignment horizontal="center" wrapText="1"/>
    </xf>
    <xf numFmtId="17" fontId="5" fillId="0" borderId="2" xfId="0" applyNumberFormat="1" applyFont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17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/>
    <xf numFmtId="17" fontId="5" fillId="0" borderId="8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" fontId="5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17" fontId="5" fillId="0" borderId="2" xfId="0" applyNumberFormat="1" applyFont="1" applyBorder="1" applyAlignment="1">
      <alignment horizontal="center"/>
    </xf>
    <xf numFmtId="17" fontId="5" fillId="0" borderId="2" xfId="0" applyNumberFormat="1" applyFont="1" applyBorder="1" applyAlignment="1">
      <alignment horizontal="center" vertical="center"/>
    </xf>
    <xf numFmtId="17" fontId="5" fillId="0" borderId="2" xfId="0" applyNumberFormat="1" applyFont="1" applyBorder="1" applyAlignment="1">
      <alignment horizontal="center" vertical="center" wrapText="1"/>
    </xf>
    <xf numFmtId="17" fontId="5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wrapText="1"/>
    </xf>
    <xf numFmtId="166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7" fontId="5" fillId="0" borderId="5" xfId="0" applyNumberFormat="1" applyFont="1" applyBorder="1" applyAlignment="1">
      <alignment horizontal="center"/>
    </xf>
    <xf numFmtId="0" fontId="5" fillId="0" borderId="5" xfId="0" applyFont="1" applyBorder="1"/>
    <xf numFmtId="0" fontId="5" fillId="3" borderId="1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17" fontId="5" fillId="0" borderId="7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7" fontId="5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17" fontId="7" fillId="0" borderId="2" xfId="0" applyNumberFormat="1" applyFont="1" applyBorder="1" applyAlignment="1">
      <alignment horizontal="center"/>
    </xf>
    <xf numFmtId="17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 wrapText="1"/>
    </xf>
    <xf numFmtId="164" fontId="5" fillId="0" borderId="1" xfId="4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17" fontId="5" fillId="0" borderId="7" xfId="0" applyNumberFormat="1" applyFont="1" applyBorder="1" applyAlignment="1">
      <alignment horizontal="center" vertical="center" wrapText="1"/>
    </xf>
    <xf numFmtId="17" fontId="5" fillId="0" borderId="9" xfId="0" applyNumberFormat="1" applyFont="1" applyBorder="1" applyAlignment="1">
      <alignment horizontal="center" vertical="center" wrapText="1"/>
    </xf>
    <xf numFmtId="17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0" fillId="0" borderId="1" xfId="6" applyBorder="1" applyAlignment="1">
      <alignment horizontal="center"/>
    </xf>
    <xf numFmtId="0" fontId="10" fillId="0" borderId="1" xfId="6" applyBorder="1"/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  <xf numFmtId="168" fontId="5" fillId="0" borderId="1" xfId="0" applyNumberFormat="1" applyFont="1" applyBorder="1" applyAlignment="1">
      <alignment horizontal="center" wrapText="1"/>
    </xf>
    <xf numFmtId="0" fontId="6" fillId="2" borderId="0" xfId="0" applyFont="1" applyFill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7" fontId="5" fillId="0" borderId="5" xfId="0" applyNumberFormat="1" applyFont="1" applyBorder="1" applyAlignment="1">
      <alignment horizontal="center" vertical="center" wrapText="1"/>
    </xf>
    <xf numFmtId="17" fontId="5" fillId="0" borderId="4" xfId="0" applyNumberFormat="1" applyFont="1" applyBorder="1" applyAlignment="1">
      <alignment horizontal="center" vertical="center" wrapText="1"/>
    </xf>
    <xf numFmtId="17" fontId="5" fillId="0" borderId="6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" fontId="5" fillId="0" borderId="5" xfId="0" applyNumberFormat="1" applyFont="1" applyBorder="1" applyAlignment="1">
      <alignment horizontal="center" vertical="center" wrapText="1"/>
    </xf>
    <xf numFmtId="4" fontId="5" fillId="0" borderId="4" xfId="0" applyNumberFormat="1" applyFont="1" applyBorder="1" applyAlignment="1">
      <alignment horizontal="center" vertical="center" wrapText="1"/>
    </xf>
    <xf numFmtId="4" fontId="5" fillId="0" borderId="6" xfId="0" applyNumberFormat="1" applyFont="1" applyBorder="1" applyAlignment="1">
      <alignment horizontal="center" vertical="center" wrapText="1"/>
    </xf>
    <xf numFmtId="3" fontId="5" fillId="0" borderId="5" xfId="0" applyNumberFormat="1" applyFont="1" applyBorder="1" applyAlignment="1">
      <alignment horizontal="center" vertical="center" wrapText="1"/>
    </xf>
    <xf numFmtId="3" fontId="5" fillId="0" borderId="4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7">
    <cellStyle name="Hipervínculo" xfId="6" builtinId="8"/>
    <cellStyle name="Millares" xfId="4" builtinId="3"/>
    <cellStyle name="Millares 2" xfId="2" xr:uid="{00000000-0005-0000-0000-000002000000}"/>
    <cellStyle name="Millares 3" xfId="3" xr:uid="{00000000-0005-0000-0000-000003000000}"/>
    <cellStyle name="Normal" xfId="0" builtinId="0"/>
    <cellStyle name="Normal 12" xfId="1" xr:uid="{00000000-0005-0000-0000-000005000000}"/>
    <cellStyle name="Normal 2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272"/>
  <sheetViews>
    <sheetView showGridLines="0" topLeftCell="C1" zoomScale="70" zoomScaleNormal="70" zoomScaleSheetLayoutView="70" workbookViewId="0">
      <pane ySplit="5" topLeftCell="A52" activePane="bottomLeft" state="frozen"/>
      <selection pane="bottomLeft" activeCell="C199" sqref="C199"/>
    </sheetView>
  </sheetViews>
  <sheetFormatPr baseColWidth="10" defaultColWidth="11.42578125" defaultRowHeight="18.75" x14ac:dyDescent="0.35"/>
  <cols>
    <col min="1" max="1" width="2.7109375" style="1" customWidth="1"/>
    <col min="2" max="2" width="4.5703125" style="1" customWidth="1"/>
    <col min="3" max="3" width="21.140625" style="2" bestFit="1" customWidth="1"/>
    <col min="4" max="4" width="14.28515625" style="2" customWidth="1"/>
    <col min="5" max="5" width="17.28515625" style="1" customWidth="1"/>
    <col min="6" max="6" width="39" style="2" customWidth="1"/>
    <col min="7" max="7" width="22.42578125" style="1" customWidth="1"/>
    <col min="8" max="8" width="10" style="2" customWidth="1"/>
    <col min="9" max="9" width="12.28515625" style="1" customWidth="1"/>
    <col min="10" max="10" width="15.5703125" style="2" customWidth="1"/>
    <col min="11" max="11" width="23.28515625" style="2" customWidth="1"/>
    <col min="12" max="12" width="18.85546875" style="1" customWidth="1"/>
    <col min="13" max="13" width="8.42578125" style="2" bestFit="1" customWidth="1"/>
    <col min="14" max="14" width="19.28515625" style="2" customWidth="1"/>
    <col min="15" max="15" width="18.5703125" style="2" customWidth="1"/>
    <col min="16" max="16" width="18.7109375" style="2" customWidth="1"/>
    <col min="17" max="16384" width="11.42578125" style="1"/>
  </cols>
  <sheetData>
    <row r="1" spans="3:16" x14ac:dyDescent="0.35">
      <c r="C1" s="92" t="s">
        <v>0</v>
      </c>
      <c r="D1" s="92"/>
      <c r="E1" s="92"/>
      <c r="F1" s="92"/>
      <c r="G1" s="92"/>
      <c r="H1" s="92"/>
      <c r="I1" s="92"/>
      <c r="J1" s="92"/>
      <c r="K1" s="92"/>
    </row>
    <row r="2" spans="3:16" x14ac:dyDescent="0.35">
      <c r="C2" s="14" t="s">
        <v>1</v>
      </c>
      <c r="D2" s="67" t="s">
        <v>2</v>
      </c>
      <c r="E2" s="68" t="s">
        <v>3</v>
      </c>
      <c r="F2" s="67" t="s">
        <v>4</v>
      </c>
      <c r="G2" s="68" t="s">
        <v>5</v>
      </c>
      <c r="H2" s="67" t="s">
        <v>6</v>
      </c>
      <c r="I2" s="68" t="s">
        <v>7</v>
      </c>
      <c r="J2" s="67" t="s">
        <v>8</v>
      </c>
      <c r="K2" s="67" t="s">
        <v>9</v>
      </c>
    </row>
    <row r="4" spans="3:16" ht="51.75" customHeight="1" x14ac:dyDescent="0.35">
      <c r="C4" s="2" t="s">
        <v>10</v>
      </c>
      <c r="D4" s="2">
        <v>181</v>
      </c>
      <c r="E4" s="3">
        <v>44963</v>
      </c>
      <c r="I4" s="72" t="s">
        <v>11</v>
      </c>
      <c r="J4" s="72"/>
      <c r="K4" s="72" t="s">
        <v>12</v>
      </c>
      <c r="L4" s="72"/>
    </row>
    <row r="5" spans="3:16" ht="52.5" customHeight="1" x14ac:dyDescent="0.35">
      <c r="C5" s="4" t="s">
        <v>13</v>
      </c>
      <c r="D5" s="4" t="s">
        <v>14</v>
      </c>
      <c r="E5" s="4" t="s">
        <v>15</v>
      </c>
      <c r="F5" s="4" t="s">
        <v>16</v>
      </c>
      <c r="G5" s="4" t="s">
        <v>17</v>
      </c>
      <c r="H5" s="4" t="s">
        <v>18</v>
      </c>
      <c r="I5" s="4" t="s">
        <v>19</v>
      </c>
      <c r="J5" s="4" t="s">
        <v>20</v>
      </c>
      <c r="K5" s="4" t="s">
        <v>21</v>
      </c>
      <c r="L5" s="4" t="s">
        <v>20</v>
      </c>
      <c r="M5" s="4" t="s">
        <v>22</v>
      </c>
      <c r="N5" s="4" t="s">
        <v>23</v>
      </c>
      <c r="O5" s="4" t="s">
        <v>24</v>
      </c>
      <c r="P5" s="5" t="s">
        <v>25</v>
      </c>
    </row>
    <row r="6" spans="3:16" ht="15" customHeight="1" x14ac:dyDescent="0.35">
      <c r="C6" s="20" t="s">
        <v>80</v>
      </c>
      <c r="D6" s="20" t="s">
        <v>81</v>
      </c>
      <c r="E6" s="21" t="s">
        <v>28</v>
      </c>
      <c r="F6" s="20" t="s">
        <v>99</v>
      </c>
      <c r="G6" s="20" t="s">
        <v>100</v>
      </c>
      <c r="H6" s="22">
        <v>44958</v>
      </c>
      <c r="I6" s="20"/>
      <c r="J6" s="21" t="s">
        <v>30</v>
      </c>
      <c r="K6" s="23">
        <v>400</v>
      </c>
      <c r="L6" s="24" t="str">
        <f>+J7</f>
        <v>litros</v>
      </c>
      <c r="M6" s="21" t="s">
        <v>31</v>
      </c>
      <c r="N6" s="23">
        <v>5.5</v>
      </c>
      <c r="O6" s="25">
        <v>44958</v>
      </c>
      <c r="P6" s="26"/>
    </row>
    <row r="7" spans="3:16" ht="15" customHeight="1" x14ac:dyDescent="0.35">
      <c r="C7" s="20" t="s">
        <v>80</v>
      </c>
      <c r="D7" s="20" t="s">
        <v>81</v>
      </c>
      <c r="E7" s="21" t="s">
        <v>28</v>
      </c>
      <c r="F7" s="20" t="s">
        <v>82</v>
      </c>
      <c r="G7" s="20" t="s">
        <v>83</v>
      </c>
      <c r="H7" s="22">
        <v>44958</v>
      </c>
      <c r="I7" s="20"/>
      <c r="J7" s="21" t="s">
        <v>30</v>
      </c>
      <c r="K7" s="23">
        <v>6050</v>
      </c>
      <c r="L7" s="24" t="str">
        <f>+J7</f>
        <v>litros</v>
      </c>
      <c r="M7" s="21" t="s">
        <v>31</v>
      </c>
      <c r="N7" s="23">
        <v>6.44</v>
      </c>
      <c r="O7" s="25">
        <v>44805</v>
      </c>
      <c r="P7" s="26"/>
    </row>
    <row r="8" spans="3:16" ht="15" customHeight="1" x14ac:dyDescent="0.35">
      <c r="C8" s="27" t="s">
        <v>80</v>
      </c>
      <c r="D8" s="27" t="s">
        <v>81</v>
      </c>
      <c r="E8" s="28" t="s">
        <v>28</v>
      </c>
      <c r="F8" s="27" t="s">
        <v>84</v>
      </c>
      <c r="G8" s="27" t="s">
        <v>85</v>
      </c>
      <c r="H8" s="22">
        <v>44958</v>
      </c>
      <c r="I8" s="27"/>
      <c r="J8" s="28" t="s">
        <v>30</v>
      </c>
      <c r="K8" s="14">
        <v>2000</v>
      </c>
      <c r="L8" s="30" t="str">
        <f t="shared" ref="L8:L16" si="0">+J8</f>
        <v>litros</v>
      </c>
      <c r="M8" s="28" t="s">
        <v>31</v>
      </c>
      <c r="N8" s="14">
        <v>3.53</v>
      </c>
      <c r="O8" s="25">
        <v>44805</v>
      </c>
      <c r="P8" s="26"/>
    </row>
    <row r="9" spans="3:16" ht="15" customHeight="1" x14ac:dyDescent="0.35">
      <c r="C9" s="27" t="s">
        <v>80</v>
      </c>
      <c r="D9" s="27" t="s">
        <v>81</v>
      </c>
      <c r="E9" s="28" t="s">
        <v>28</v>
      </c>
      <c r="F9" s="27" t="s">
        <v>84</v>
      </c>
      <c r="G9" s="27" t="s">
        <v>86</v>
      </c>
      <c r="H9" s="22">
        <v>44958</v>
      </c>
      <c r="I9" s="27"/>
      <c r="J9" s="28" t="s">
        <v>30</v>
      </c>
      <c r="K9" s="14">
        <v>1030</v>
      </c>
      <c r="L9" s="30" t="str">
        <f t="shared" si="0"/>
        <v>litros</v>
      </c>
      <c r="M9" s="28" t="s">
        <v>31</v>
      </c>
      <c r="N9" s="14">
        <v>3.76</v>
      </c>
      <c r="O9" s="25">
        <v>44805</v>
      </c>
      <c r="P9" s="26"/>
    </row>
    <row r="10" spans="3:16" ht="15" customHeight="1" x14ac:dyDescent="0.35">
      <c r="C10" s="27" t="s">
        <v>80</v>
      </c>
      <c r="D10" s="27" t="s">
        <v>81</v>
      </c>
      <c r="E10" s="28" t="s">
        <v>28</v>
      </c>
      <c r="F10" s="27" t="s">
        <v>84</v>
      </c>
      <c r="G10" s="27" t="s">
        <v>87</v>
      </c>
      <c r="H10" s="22">
        <v>44958</v>
      </c>
      <c r="I10" s="27"/>
      <c r="J10" s="28" t="s">
        <v>30</v>
      </c>
      <c r="K10" s="14">
        <v>2850</v>
      </c>
      <c r="L10" s="30" t="str">
        <f t="shared" si="0"/>
        <v>litros</v>
      </c>
      <c r="M10" s="28" t="s">
        <v>31</v>
      </c>
      <c r="N10" s="14">
        <v>4.42</v>
      </c>
      <c r="O10" s="25">
        <v>44805</v>
      </c>
      <c r="P10" s="26"/>
    </row>
    <row r="11" spans="3:16" ht="15" customHeight="1" x14ac:dyDescent="0.35">
      <c r="C11" s="27" t="s">
        <v>80</v>
      </c>
      <c r="D11" s="27" t="s">
        <v>81</v>
      </c>
      <c r="E11" s="28" t="s">
        <v>28</v>
      </c>
      <c r="F11" s="27" t="s">
        <v>84</v>
      </c>
      <c r="G11" s="27" t="s">
        <v>88</v>
      </c>
      <c r="H11" s="22">
        <v>44958</v>
      </c>
      <c r="I11" s="27"/>
      <c r="J11" s="28" t="s">
        <v>30</v>
      </c>
      <c r="K11" s="14">
        <v>600</v>
      </c>
      <c r="L11" s="30" t="str">
        <f t="shared" si="0"/>
        <v>litros</v>
      </c>
      <c r="M11" s="28" t="s">
        <v>31</v>
      </c>
      <c r="N11" s="14">
        <v>4.62</v>
      </c>
      <c r="O11" s="25">
        <v>44805</v>
      </c>
      <c r="P11" s="26"/>
    </row>
    <row r="12" spans="3:16" ht="15" customHeight="1" x14ac:dyDescent="0.35">
      <c r="C12" s="27" t="s">
        <v>80</v>
      </c>
      <c r="D12" s="27" t="s">
        <v>81</v>
      </c>
      <c r="E12" s="28" t="s">
        <v>28</v>
      </c>
      <c r="F12" s="27" t="s">
        <v>89</v>
      </c>
      <c r="G12" s="27" t="s">
        <v>38</v>
      </c>
      <c r="H12" s="22">
        <v>44958</v>
      </c>
      <c r="I12" s="27"/>
      <c r="J12" s="28" t="s">
        <v>30</v>
      </c>
      <c r="K12" s="14">
        <v>6700</v>
      </c>
      <c r="L12" s="30" t="str">
        <f t="shared" si="0"/>
        <v>litros</v>
      </c>
      <c r="M12" s="28" t="s">
        <v>31</v>
      </c>
      <c r="N12" s="14">
        <v>1.36</v>
      </c>
      <c r="O12" s="31">
        <v>44621</v>
      </c>
      <c r="P12" s="26"/>
    </row>
    <row r="13" spans="3:16" ht="15" customHeight="1" x14ac:dyDescent="0.35">
      <c r="C13" s="27" t="s">
        <v>80</v>
      </c>
      <c r="D13" s="27" t="s">
        <v>81</v>
      </c>
      <c r="E13" s="28" t="s">
        <v>28</v>
      </c>
      <c r="F13" s="27" t="s">
        <v>90</v>
      </c>
      <c r="G13" s="27" t="s">
        <v>48</v>
      </c>
      <c r="H13" s="22">
        <v>44958</v>
      </c>
      <c r="I13" s="27"/>
      <c r="J13" s="28" t="s">
        <v>30</v>
      </c>
      <c r="K13" s="14">
        <v>1000</v>
      </c>
      <c r="L13" s="30" t="str">
        <f t="shared" si="0"/>
        <v>litros</v>
      </c>
      <c r="M13" s="28" t="s">
        <v>31</v>
      </c>
      <c r="N13" s="14">
        <v>3.89</v>
      </c>
      <c r="O13" s="25">
        <v>44805</v>
      </c>
      <c r="P13" s="26"/>
    </row>
    <row r="14" spans="3:16" ht="15" customHeight="1" x14ac:dyDescent="0.35">
      <c r="C14" s="27" t="s">
        <v>80</v>
      </c>
      <c r="D14" s="27" t="s">
        <v>81</v>
      </c>
      <c r="E14" s="28" t="s">
        <v>28</v>
      </c>
      <c r="F14" s="27" t="s">
        <v>91</v>
      </c>
      <c r="G14" s="27" t="s">
        <v>92</v>
      </c>
      <c r="H14" s="22">
        <v>44958</v>
      </c>
      <c r="I14" s="27"/>
      <c r="J14" s="28" t="s">
        <v>30</v>
      </c>
      <c r="K14" s="14">
        <v>1000</v>
      </c>
      <c r="L14" s="30" t="str">
        <f t="shared" si="0"/>
        <v>litros</v>
      </c>
      <c r="M14" s="28" t="s">
        <v>31</v>
      </c>
      <c r="N14" s="14">
        <v>7.15</v>
      </c>
      <c r="O14" s="31">
        <v>44835</v>
      </c>
      <c r="P14" s="26"/>
    </row>
    <row r="15" spans="3:16" ht="15" customHeight="1" x14ac:dyDescent="0.35">
      <c r="C15" s="27" t="s">
        <v>80</v>
      </c>
      <c r="D15" s="27" t="s">
        <v>81</v>
      </c>
      <c r="E15" s="27" t="s">
        <v>33</v>
      </c>
      <c r="F15" s="28" t="s">
        <v>93</v>
      </c>
      <c r="G15" s="27" t="s">
        <v>94</v>
      </c>
      <c r="H15" s="22">
        <v>44958</v>
      </c>
      <c r="I15" s="27">
        <v>1</v>
      </c>
      <c r="J15" s="28" t="s">
        <v>95</v>
      </c>
      <c r="K15" s="14">
        <f t="shared" ref="K15:K16" si="1">+I15</f>
        <v>1</v>
      </c>
      <c r="L15" s="30" t="str">
        <f t="shared" si="0"/>
        <v>puntos-mes</v>
      </c>
      <c r="M15" s="28" t="s">
        <v>31</v>
      </c>
      <c r="N15" s="27">
        <v>2136</v>
      </c>
      <c r="O15" s="31">
        <v>44621</v>
      </c>
      <c r="P15" s="29"/>
    </row>
    <row r="16" spans="3:16" ht="15" customHeight="1" x14ac:dyDescent="0.35">
      <c r="C16" s="27" t="s">
        <v>80</v>
      </c>
      <c r="D16" s="27" t="s">
        <v>81</v>
      </c>
      <c r="E16" s="27" t="s">
        <v>33</v>
      </c>
      <c r="F16" s="28" t="s">
        <v>96</v>
      </c>
      <c r="G16" s="27" t="s">
        <v>97</v>
      </c>
      <c r="H16" s="22">
        <v>44958</v>
      </c>
      <c r="I16" s="27">
        <v>1</v>
      </c>
      <c r="J16" s="28" t="s">
        <v>95</v>
      </c>
      <c r="K16" s="14">
        <f t="shared" si="1"/>
        <v>1</v>
      </c>
      <c r="L16" s="30" t="str">
        <f t="shared" si="0"/>
        <v>puntos-mes</v>
      </c>
      <c r="M16" s="28" t="s">
        <v>31</v>
      </c>
      <c r="N16" s="27">
        <v>1024</v>
      </c>
      <c r="O16" s="31">
        <v>44621</v>
      </c>
      <c r="P16" s="29"/>
    </row>
    <row r="17" spans="3:16" ht="15" customHeight="1" x14ac:dyDescent="0.35">
      <c r="C17" s="27" t="s">
        <v>98</v>
      </c>
      <c r="D17" s="27" t="s">
        <v>81</v>
      </c>
      <c r="E17" s="27" t="s">
        <v>28</v>
      </c>
      <c r="F17" s="27" t="s">
        <v>99</v>
      </c>
      <c r="G17" s="27" t="s">
        <v>100</v>
      </c>
      <c r="H17" s="22">
        <v>44958</v>
      </c>
      <c r="I17" s="27"/>
      <c r="J17" s="27" t="s">
        <v>101</v>
      </c>
      <c r="K17" s="14">
        <v>680</v>
      </c>
      <c r="L17" s="30" t="str">
        <f>+J17</f>
        <v>Litros</v>
      </c>
      <c r="M17" s="28" t="s">
        <v>31</v>
      </c>
      <c r="N17" s="27">
        <v>3.51</v>
      </c>
      <c r="O17" s="33">
        <v>44835</v>
      </c>
      <c r="P17" s="34"/>
    </row>
    <row r="18" spans="3:16" ht="15" customHeight="1" x14ac:dyDescent="0.35">
      <c r="C18" s="27" t="s">
        <v>98</v>
      </c>
      <c r="D18" s="27" t="s">
        <v>81</v>
      </c>
      <c r="E18" s="27" t="s">
        <v>28</v>
      </c>
      <c r="F18" s="27" t="s">
        <v>102</v>
      </c>
      <c r="G18" s="27" t="s">
        <v>79</v>
      </c>
      <c r="H18" s="22">
        <v>44958</v>
      </c>
      <c r="I18" s="27"/>
      <c r="J18" s="27" t="s">
        <v>101</v>
      </c>
      <c r="K18" s="14">
        <v>395</v>
      </c>
      <c r="L18" s="30" t="str">
        <f t="shared" ref="L18:L53" si="2">+J18</f>
        <v>Litros</v>
      </c>
      <c r="M18" s="28" t="s">
        <v>31</v>
      </c>
      <c r="N18" s="27">
        <v>4.0999999999999996</v>
      </c>
      <c r="O18" s="33">
        <v>44805</v>
      </c>
      <c r="P18" s="34"/>
    </row>
    <row r="19" spans="3:16" ht="15" customHeight="1" x14ac:dyDescent="0.35">
      <c r="C19" s="27" t="s">
        <v>98</v>
      </c>
      <c r="D19" s="27" t="s">
        <v>81</v>
      </c>
      <c r="E19" s="27" t="s">
        <v>28</v>
      </c>
      <c r="F19" s="27" t="s">
        <v>103</v>
      </c>
      <c r="G19" s="27" t="s">
        <v>40</v>
      </c>
      <c r="H19" s="22">
        <v>44958</v>
      </c>
      <c r="I19" s="27"/>
      <c r="J19" s="27" t="s">
        <v>101</v>
      </c>
      <c r="K19" s="14">
        <v>900</v>
      </c>
      <c r="L19" s="30" t="str">
        <f t="shared" si="2"/>
        <v>Litros</v>
      </c>
      <c r="M19" s="28" t="s">
        <v>31</v>
      </c>
      <c r="N19" s="27">
        <v>4.32</v>
      </c>
      <c r="O19" s="33">
        <v>44805</v>
      </c>
      <c r="P19" s="34"/>
    </row>
    <row r="20" spans="3:16" ht="15" customHeight="1" x14ac:dyDescent="0.35">
      <c r="C20" s="27" t="s">
        <v>98</v>
      </c>
      <c r="D20" s="27" t="s">
        <v>81</v>
      </c>
      <c r="E20" s="27" t="s">
        <v>28</v>
      </c>
      <c r="F20" s="27" t="s">
        <v>103</v>
      </c>
      <c r="G20" s="27" t="s">
        <v>104</v>
      </c>
      <c r="H20" s="22">
        <v>44958</v>
      </c>
      <c r="I20" s="27"/>
      <c r="J20" s="27" t="s">
        <v>101</v>
      </c>
      <c r="K20" s="14">
        <v>1865</v>
      </c>
      <c r="L20" s="30" t="str">
        <f t="shared" si="2"/>
        <v>Litros</v>
      </c>
      <c r="M20" s="28" t="s">
        <v>31</v>
      </c>
      <c r="N20" s="27">
        <v>2.34</v>
      </c>
      <c r="O20" s="33">
        <v>44805</v>
      </c>
      <c r="P20" s="34"/>
    </row>
    <row r="21" spans="3:16" ht="15" customHeight="1" x14ac:dyDescent="0.35">
      <c r="C21" s="27" t="s">
        <v>98</v>
      </c>
      <c r="D21" s="27" t="s">
        <v>81</v>
      </c>
      <c r="E21" s="27" t="s">
        <v>28</v>
      </c>
      <c r="F21" s="27" t="s">
        <v>105</v>
      </c>
      <c r="G21" s="27" t="s">
        <v>44</v>
      </c>
      <c r="H21" s="22">
        <v>44958</v>
      </c>
      <c r="I21" s="27"/>
      <c r="J21" s="27" t="s">
        <v>101</v>
      </c>
      <c r="K21" s="14">
        <v>2450</v>
      </c>
      <c r="L21" s="30" t="str">
        <f t="shared" si="2"/>
        <v>Litros</v>
      </c>
      <c r="M21" s="28" t="s">
        <v>31</v>
      </c>
      <c r="N21" s="27">
        <v>4.04</v>
      </c>
      <c r="O21" s="33">
        <v>44805</v>
      </c>
      <c r="P21" s="34"/>
    </row>
    <row r="22" spans="3:16" ht="15" customHeight="1" x14ac:dyDescent="0.35">
      <c r="C22" s="27" t="s">
        <v>98</v>
      </c>
      <c r="D22" s="27" t="s">
        <v>81</v>
      </c>
      <c r="E22" s="27" t="s">
        <v>28</v>
      </c>
      <c r="F22" s="27" t="s">
        <v>105</v>
      </c>
      <c r="G22" s="27" t="s">
        <v>61</v>
      </c>
      <c r="H22" s="22">
        <v>44958</v>
      </c>
      <c r="I22" s="27"/>
      <c r="J22" s="27" t="s">
        <v>101</v>
      </c>
      <c r="K22" s="14">
        <v>7600</v>
      </c>
      <c r="L22" s="30" t="str">
        <f t="shared" si="2"/>
        <v>Litros</v>
      </c>
      <c r="M22" s="28" t="s">
        <v>31</v>
      </c>
      <c r="N22" s="27">
        <v>3.02</v>
      </c>
      <c r="O22" s="33">
        <v>44805</v>
      </c>
      <c r="P22" s="34"/>
    </row>
    <row r="23" spans="3:16" ht="15" customHeight="1" x14ac:dyDescent="0.35">
      <c r="C23" s="27" t="s">
        <v>98</v>
      </c>
      <c r="D23" s="27" t="s">
        <v>81</v>
      </c>
      <c r="E23" s="27" t="s">
        <v>28</v>
      </c>
      <c r="F23" s="27" t="s">
        <v>82</v>
      </c>
      <c r="G23" s="27" t="s">
        <v>106</v>
      </c>
      <c r="H23" s="22">
        <v>44958</v>
      </c>
      <c r="I23" s="27"/>
      <c r="J23" s="27" t="s">
        <v>101</v>
      </c>
      <c r="K23" s="14">
        <v>2340</v>
      </c>
      <c r="L23" s="30" t="str">
        <f t="shared" si="2"/>
        <v>Litros</v>
      </c>
      <c r="M23" s="28" t="s">
        <v>31</v>
      </c>
      <c r="N23" s="27">
        <v>7.59</v>
      </c>
      <c r="O23" s="33">
        <v>44805</v>
      </c>
      <c r="P23" s="34"/>
    </row>
    <row r="24" spans="3:16" ht="15" customHeight="1" x14ac:dyDescent="0.35">
      <c r="C24" s="27" t="s">
        <v>98</v>
      </c>
      <c r="D24" s="27" t="s">
        <v>81</v>
      </c>
      <c r="E24" s="27" t="s">
        <v>28</v>
      </c>
      <c r="F24" s="27" t="s">
        <v>82</v>
      </c>
      <c r="G24" s="27" t="s">
        <v>107</v>
      </c>
      <c r="H24" s="22">
        <v>44958</v>
      </c>
      <c r="I24" s="27"/>
      <c r="J24" s="27" t="s">
        <v>101</v>
      </c>
      <c r="K24" s="14">
        <v>1200</v>
      </c>
      <c r="L24" s="30" t="str">
        <f t="shared" si="2"/>
        <v>Litros</v>
      </c>
      <c r="M24" s="28" t="s">
        <v>31</v>
      </c>
      <c r="N24" s="27">
        <v>7.39</v>
      </c>
      <c r="O24" s="33">
        <v>44805</v>
      </c>
      <c r="P24" s="34"/>
    </row>
    <row r="25" spans="3:16" ht="15" customHeight="1" x14ac:dyDescent="0.35">
      <c r="C25" s="27" t="s">
        <v>98</v>
      </c>
      <c r="D25" s="27" t="s">
        <v>81</v>
      </c>
      <c r="E25" s="27" t="s">
        <v>28</v>
      </c>
      <c r="F25" s="27" t="s">
        <v>82</v>
      </c>
      <c r="G25" s="27" t="s">
        <v>108</v>
      </c>
      <c r="H25" s="22">
        <v>44958</v>
      </c>
      <c r="I25" s="27"/>
      <c r="J25" s="27" t="s">
        <v>101</v>
      </c>
      <c r="K25" s="14">
        <v>1300</v>
      </c>
      <c r="L25" s="30" t="str">
        <f t="shared" si="2"/>
        <v>Litros</v>
      </c>
      <c r="M25" s="28" t="s">
        <v>31</v>
      </c>
      <c r="N25" s="27">
        <v>8.26</v>
      </c>
      <c r="O25" s="33">
        <v>44805</v>
      </c>
      <c r="P25" s="34"/>
    </row>
    <row r="26" spans="3:16" ht="15" customHeight="1" x14ac:dyDescent="0.35">
      <c r="C26" s="27" t="s">
        <v>98</v>
      </c>
      <c r="D26" s="27" t="s">
        <v>81</v>
      </c>
      <c r="E26" s="27" t="s">
        <v>28</v>
      </c>
      <c r="F26" s="27" t="s">
        <v>82</v>
      </c>
      <c r="G26" s="27" t="s">
        <v>109</v>
      </c>
      <c r="H26" s="22">
        <v>44958</v>
      </c>
      <c r="I26" s="27"/>
      <c r="J26" s="27" t="s">
        <v>101</v>
      </c>
      <c r="K26" s="14">
        <v>1520</v>
      </c>
      <c r="L26" s="30" t="str">
        <f t="shared" si="2"/>
        <v>Litros</v>
      </c>
      <c r="M26" s="28" t="s">
        <v>31</v>
      </c>
      <c r="N26" s="27">
        <v>5.46</v>
      </c>
      <c r="O26" s="33">
        <v>44805</v>
      </c>
      <c r="P26" s="34"/>
    </row>
    <row r="27" spans="3:16" ht="15" customHeight="1" x14ac:dyDescent="0.35">
      <c r="C27" s="27" t="s">
        <v>98</v>
      </c>
      <c r="D27" s="27" t="s">
        <v>81</v>
      </c>
      <c r="E27" s="27" t="s">
        <v>28</v>
      </c>
      <c r="F27" s="27" t="s">
        <v>82</v>
      </c>
      <c r="G27" s="27" t="s">
        <v>110</v>
      </c>
      <c r="H27" s="22">
        <v>44958</v>
      </c>
      <c r="I27" s="27"/>
      <c r="J27" s="27" t="s">
        <v>101</v>
      </c>
      <c r="K27" s="14">
        <v>720</v>
      </c>
      <c r="L27" s="30" t="str">
        <f t="shared" si="2"/>
        <v>Litros</v>
      </c>
      <c r="M27" s="28" t="s">
        <v>31</v>
      </c>
      <c r="N27" s="27">
        <v>7.02</v>
      </c>
      <c r="O27" s="33">
        <v>44805</v>
      </c>
      <c r="P27" s="34"/>
    </row>
    <row r="28" spans="3:16" ht="15" customHeight="1" x14ac:dyDescent="0.35">
      <c r="C28" s="27" t="s">
        <v>98</v>
      </c>
      <c r="D28" s="27" t="s">
        <v>81</v>
      </c>
      <c r="E28" s="27" t="s">
        <v>28</v>
      </c>
      <c r="F28" s="27" t="s">
        <v>82</v>
      </c>
      <c r="G28" s="27" t="s">
        <v>111</v>
      </c>
      <c r="H28" s="22">
        <v>44958</v>
      </c>
      <c r="I28" s="27"/>
      <c r="J28" s="27" t="s">
        <v>101</v>
      </c>
      <c r="K28" s="14">
        <v>600</v>
      </c>
      <c r="L28" s="30" t="str">
        <f t="shared" si="2"/>
        <v>Litros</v>
      </c>
      <c r="M28" s="28" t="s">
        <v>31</v>
      </c>
      <c r="N28" s="27">
        <v>6.21</v>
      </c>
      <c r="O28" s="33">
        <v>44805</v>
      </c>
      <c r="P28" s="34"/>
    </row>
    <row r="29" spans="3:16" ht="15" customHeight="1" x14ac:dyDescent="0.35">
      <c r="C29" s="27" t="s">
        <v>98</v>
      </c>
      <c r="D29" s="27" t="s">
        <v>81</v>
      </c>
      <c r="E29" s="27" t="s">
        <v>28</v>
      </c>
      <c r="F29" s="27" t="s">
        <v>112</v>
      </c>
      <c r="G29" s="27" t="s">
        <v>113</v>
      </c>
      <c r="H29" s="22">
        <v>44958</v>
      </c>
      <c r="I29" s="27"/>
      <c r="J29" s="27" t="s">
        <v>101</v>
      </c>
      <c r="K29" s="14">
        <v>150</v>
      </c>
      <c r="L29" s="30" t="str">
        <f t="shared" si="2"/>
        <v>Litros</v>
      </c>
      <c r="M29" s="28" t="s">
        <v>31</v>
      </c>
      <c r="N29" s="27">
        <v>3.21</v>
      </c>
      <c r="O29" s="33">
        <v>44805</v>
      </c>
      <c r="P29" s="34"/>
    </row>
    <row r="30" spans="3:16" ht="15" customHeight="1" x14ac:dyDescent="0.35">
      <c r="C30" s="27" t="s">
        <v>98</v>
      </c>
      <c r="D30" s="27" t="s">
        <v>81</v>
      </c>
      <c r="E30" s="27" t="s">
        <v>28</v>
      </c>
      <c r="F30" s="27" t="s">
        <v>112</v>
      </c>
      <c r="G30" s="27" t="s">
        <v>114</v>
      </c>
      <c r="H30" s="22">
        <v>44958</v>
      </c>
      <c r="I30" s="27"/>
      <c r="J30" s="27" t="s">
        <v>101</v>
      </c>
      <c r="K30" s="14">
        <v>350</v>
      </c>
      <c r="L30" s="30" t="str">
        <f t="shared" si="2"/>
        <v>Litros</v>
      </c>
      <c r="M30" s="28" t="s">
        <v>31</v>
      </c>
      <c r="N30" s="27">
        <v>2.79</v>
      </c>
      <c r="O30" s="33">
        <v>44805</v>
      </c>
      <c r="P30" s="34"/>
    </row>
    <row r="31" spans="3:16" ht="15" customHeight="1" x14ac:dyDescent="0.35">
      <c r="C31" s="27" t="s">
        <v>98</v>
      </c>
      <c r="D31" s="27" t="s">
        <v>81</v>
      </c>
      <c r="E31" s="27" t="s">
        <v>28</v>
      </c>
      <c r="F31" s="27" t="s">
        <v>112</v>
      </c>
      <c r="G31" s="27" t="s">
        <v>115</v>
      </c>
      <c r="H31" s="22">
        <v>44958</v>
      </c>
      <c r="I31" s="27"/>
      <c r="J31" s="27" t="s">
        <v>101</v>
      </c>
      <c r="K31" s="14">
        <v>360</v>
      </c>
      <c r="L31" s="30" t="str">
        <f t="shared" si="2"/>
        <v>Litros</v>
      </c>
      <c r="M31" s="28" t="s">
        <v>31</v>
      </c>
      <c r="N31" s="27">
        <v>7.95</v>
      </c>
      <c r="O31" s="33">
        <v>44805</v>
      </c>
      <c r="P31" s="34"/>
    </row>
    <row r="32" spans="3:16" ht="15" customHeight="1" x14ac:dyDescent="0.35">
      <c r="C32" s="27" t="s">
        <v>98</v>
      </c>
      <c r="D32" s="27" t="s">
        <v>81</v>
      </c>
      <c r="E32" s="27" t="s">
        <v>28</v>
      </c>
      <c r="F32" s="27" t="s">
        <v>116</v>
      </c>
      <c r="G32" s="27" t="s">
        <v>117</v>
      </c>
      <c r="H32" s="22">
        <v>44958</v>
      </c>
      <c r="I32" s="27"/>
      <c r="J32" s="27" t="s">
        <v>101</v>
      </c>
      <c r="K32" s="14">
        <v>1805</v>
      </c>
      <c r="L32" s="30" t="str">
        <f t="shared" si="2"/>
        <v>Litros</v>
      </c>
      <c r="M32" s="28" t="s">
        <v>31</v>
      </c>
      <c r="N32" s="27">
        <v>2.73</v>
      </c>
      <c r="O32" s="33">
        <v>44805</v>
      </c>
      <c r="P32" s="34"/>
    </row>
    <row r="33" spans="3:16" ht="15" customHeight="1" x14ac:dyDescent="0.35">
      <c r="C33" s="27" t="s">
        <v>98</v>
      </c>
      <c r="D33" s="27" t="s">
        <v>81</v>
      </c>
      <c r="E33" s="27" t="s">
        <v>28</v>
      </c>
      <c r="F33" s="27" t="s">
        <v>116</v>
      </c>
      <c r="G33" s="27" t="s">
        <v>118</v>
      </c>
      <c r="H33" s="22">
        <v>44958</v>
      </c>
      <c r="I33" s="27"/>
      <c r="J33" s="27" t="s">
        <v>101</v>
      </c>
      <c r="K33" s="14">
        <v>2580</v>
      </c>
      <c r="L33" s="30" t="str">
        <f t="shared" si="2"/>
        <v>Litros</v>
      </c>
      <c r="M33" s="28" t="s">
        <v>31</v>
      </c>
      <c r="N33" s="27">
        <v>3.06</v>
      </c>
      <c r="O33" s="33">
        <v>44805</v>
      </c>
      <c r="P33" s="34"/>
    </row>
    <row r="34" spans="3:16" ht="15" customHeight="1" x14ac:dyDescent="0.35">
      <c r="C34" s="27" t="s">
        <v>98</v>
      </c>
      <c r="D34" s="27" t="s">
        <v>81</v>
      </c>
      <c r="E34" s="27" t="s">
        <v>28</v>
      </c>
      <c r="F34" s="27" t="s">
        <v>116</v>
      </c>
      <c r="G34" s="27" t="s">
        <v>119</v>
      </c>
      <c r="H34" s="22">
        <v>44958</v>
      </c>
      <c r="I34" s="27"/>
      <c r="J34" s="27" t="s">
        <v>101</v>
      </c>
      <c r="K34" s="14">
        <v>130</v>
      </c>
      <c r="L34" s="30" t="str">
        <f t="shared" si="2"/>
        <v>Litros</v>
      </c>
      <c r="M34" s="28" t="s">
        <v>31</v>
      </c>
      <c r="N34" s="27">
        <v>4.97</v>
      </c>
      <c r="O34" s="33">
        <v>44805</v>
      </c>
      <c r="P34" s="34"/>
    </row>
    <row r="35" spans="3:16" ht="15" customHeight="1" x14ac:dyDescent="0.35">
      <c r="C35" s="27" t="s">
        <v>98</v>
      </c>
      <c r="D35" s="27" t="s">
        <v>81</v>
      </c>
      <c r="E35" s="27" t="s">
        <v>28</v>
      </c>
      <c r="F35" s="27" t="s">
        <v>116</v>
      </c>
      <c r="G35" s="27" t="s">
        <v>29</v>
      </c>
      <c r="H35" s="22">
        <v>44958</v>
      </c>
      <c r="I35" s="27"/>
      <c r="J35" s="27" t="s">
        <v>101</v>
      </c>
      <c r="K35" s="14">
        <v>990</v>
      </c>
      <c r="L35" s="30" t="str">
        <f t="shared" si="2"/>
        <v>Litros</v>
      </c>
      <c r="M35" s="28" t="s">
        <v>31</v>
      </c>
      <c r="N35" s="27">
        <v>3.59</v>
      </c>
      <c r="O35" s="33">
        <v>44805</v>
      </c>
      <c r="P35" s="34"/>
    </row>
    <row r="36" spans="3:16" ht="15" customHeight="1" x14ac:dyDescent="0.35">
      <c r="C36" s="27" t="s">
        <v>98</v>
      </c>
      <c r="D36" s="27" t="s">
        <v>81</v>
      </c>
      <c r="E36" s="27" t="s">
        <v>28</v>
      </c>
      <c r="F36" s="27" t="s">
        <v>116</v>
      </c>
      <c r="G36" s="27" t="s">
        <v>52</v>
      </c>
      <c r="H36" s="22">
        <v>44958</v>
      </c>
      <c r="I36" s="27"/>
      <c r="J36" s="27" t="s">
        <v>101</v>
      </c>
      <c r="K36" s="14">
        <v>7670</v>
      </c>
      <c r="L36" s="30" t="str">
        <f t="shared" si="2"/>
        <v>Litros</v>
      </c>
      <c r="M36" s="28" t="s">
        <v>31</v>
      </c>
      <c r="N36" s="27">
        <v>2.95</v>
      </c>
      <c r="O36" s="33">
        <v>44805</v>
      </c>
      <c r="P36" s="34"/>
    </row>
    <row r="37" spans="3:16" ht="15" customHeight="1" x14ac:dyDescent="0.35">
      <c r="C37" s="27" t="s">
        <v>98</v>
      </c>
      <c r="D37" s="27" t="s">
        <v>81</v>
      </c>
      <c r="E37" s="27" t="s">
        <v>28</v>
      </c>
      <c r="F37" s="27" t="s">
        <v>91</v>
      </c>
      <c r="G37" s="27" t="s">
        <v>120</v>
      </c>
      <c r="H37" s="22">
        <v>44958</v>
      </c>
      <c r="I37" s="27"/>
      <c r="J37" s="27" t="s">
        <v>101</v>
      </c>
      <c r="K37" s="14">
        <v>710</v>
      </c>
      <c r="L37" s="30" t="str">
        <f t="shared" si="2"/>
        <v>Litros</v>
      </c>
      <c r="M37" s="28" t="s">
        <v>31</v>
      </c>
      <c r="N37" s="27">
        <v>6.22</v>
      </c>
      <c r="O37" s="33">
        <v>44805</v>
      </c>
      <c r="P37" s="34"/>
    </row>
    <row r="38" spans="3:16" ht="15" customHeight="1" x14ac:dyDescent="0.35">
      <c r="C38" s="27" t="s">
        <v>98</v>
      </c>
      <c r="D38" s="27" t="s">
        <v>81</v>
      </c>
      <c r="E38" s="27" t="s">
        <v>28</v>
      </c>
      <c r="F38" s="27" t="s">
        <v>91</v>
      </c>
      <c r="G38" s="27" t="s">
        <v>69</v>
      </c>
      <c r="H38" s="22">
        <v>44958</v>
      </c>
      <c r="I38" s="27"/>
      <c r="J38" s="27" t="s">
        <v>101</v>
      </c>
      <c r="K38" s="14">
        <v>970</v>
      </c>
      <c r="L38" s="30" t="str">
        <f t="shared" si="2"/>
        <v>Litros</v>
      </c>
      <c r="M38" s="28" t="s">
        <v>31</v>
      </c>
      <c r="N38" s="27">
        <v>6.73</v>
      </c>
      <c r="O38" s="33">
        <v>44805</v>
      </c>
      <c r="P38" s="34"/>
    </row>
    <row r="39" spans="3:16" ht="15" customHeight="1" x14ac:dyDescent="0.35">
      <c r="C39" s="27" t="s">
        <v>98</v>
      </c>
      <c r="D39" s="27" t="s">
        <v>81</v>
      </c>
      <c r="E39" s="27" t="s">
        <v>28</v>
      </c>
      <c r="F39" s="27" t="s">
        <v>91</v>
      </c>
      <c r="G39" s="27" t="s">
        <v>121</v>
      </c>
      <c r="H39" s="22">
        <v>44958</v>
      </c>
      <c r="I39" s="27"/>
      <c r="J39" s="27" t="s">
        <v>101</v>
      </c>
      <c r="K39" s="14">
        <v>300</v>
      </c>
      <c r="L39" s="30" t="str">
        <f t="shared" si="2"/>
        <v>Litros</v>
      </c>
      <c r="M39" s="28" t="s">
        <v>31</v>
      </c>
      <c r="N39" s="27">
        <v>4.32</v>
      </c>
      <c r="O39" s="33">
        <v>44805</v>
      </c>
      <c r="P39" s="34"/>
    </row>
    <row r="40" spans="3:16" ht="15" customHeight="1" x14ac:dyDescent="0.35">
      <c r="C40" s="27" t="s">
        <v>98</v>
      </c>
      <c r="D40" s="27" t="s">
        <v>81</v>
      </c>
      <c r="E40" s="27" t="s">
        <v>28</v>
      </c>
      <c r="F40" s="27" t="s">
        <v>91</v>
      </c>
      <c r="G40" s="27" t="s">
        <v>37</v>
      </c>
      <c r="H40" s="22">
        <v>44958</v>
      </c>
      <c r="I40" s="27"/>
      <c r="J40" s="27" t="s">
        <v>101</v>
      </c>
      <c r="K40" s="14">
        <v>700</v>
      </c>
      <c r="L40" s="30" t="str">
        <f t="shared" si="2"/>
        <v>Litros</v>
      </c>
      <c r="M40" s="28" t="s">
        <v>31</v>
      </c>
      <c r="N40" s="27">
        <v>4.3899999999999997</v>
      </c>
      <c r="O40" s="33">
        <v>44805</v>
      </c>
      <c r="P40" s="34"/>
    </row>
    <row r="41" spans="3:16" ht="15" customHeight="1" x14ac:dyDescent="0.35">
      <c r="C41" s="27" t="s">
        <v>98</v>
      </c>
      <c r="D41" s="27" t="s">
        <v>81</v>
      </c>
      <c r="E41" s="27" t="s">
        <v>28</v>
      </c>
      <c r="F41" s="27" t="s">
        <v>91</v>
      </c>
      <c r="G41" s="27" t="s">
        <v>122</v>
      </c>
      <c r="H41" s="22">
        <v>44958</v>
      </c>
      <c r="I41" s="27"/>
      <c r="J41" s="27" t="s">
        <v>101</v>
      </c>
      <c r="K41" s="14">
        <v>200</v>
      </c>
      <c r="L41" s="30" t="str">
        <f t="shared" si="2"/>
        <v>Litros</v>
      </c>
      <c r="M41" s="28" t="s">
        <v>31</v>
      </c>
      <c r="N41" s="27">
        <v>5.59</v>
      </c>
      <c r="O41" s="33">
        <v>44805</v>
      </c>
      <c r="P41" s="34"/>
    </row>
    <row r="42" spans="3:16" ht="15" customHeight="1" x14ac:dyDescent="0.35">
      <c r="C42" s="27" t="s">
        <v>98</v>
      </c>
      <c r="D42" s="27" t="s">
        <v>81</v>
      </c>
      <c r="E42" s="27" t="s">
        <v>28</v>
      </c>
      <c r="F42" s="27" t="s">
        <v>91</v>
      </c>
      <c r="G42" s="27" t="s">
        <v>71</v>
      </c>
      <c r="H42" s="22">
        <v>44958</v>
      </c>
      <c r="I42" s="27"/>
      <c r="J42" s="27" t="s">
        <v>101</v>
      </c>
      <c r="K42" s="14">
        <v>250</v>
      </c>
      <c r="L42" s="30" t="str">
        <f t="shared" si="2"/>
        <v>Litros</v>
      </c>
      <c r="M42" s="28" t="s">
        <v>31</v>
      </c>
      <c r="N42" s="27">
        <v>5.8</v>
      </c>
      <c r="O42" s="33">
        <v>44805</v>
      </c>
      <c r="P42" s="34"/>
    </row>
    <row r="43" spans="3:16" ht="15" customHeight="1" x14ac:dyDescent="0.35">
      <c r="C43" s="27" t="s">
        <v>98</v>
      </c>
      <c r="D43" s="27" t="s">
        <v>81</v>
      </c>
      <c r="E43" s="27" t="s">
        <v>28</v>
      </c>
      <c r="F43" s="27" t="s">
        <v>123</v>
      </c>
      <c r="G43" s="27" t="s">
        <v>124</v>
      </c>
      <c r="H43" s="22">
        <v>44958</v>
      </c>
      <c r="I43" s="27"/>
      <c r="J43" s="27" t="s">
        <v>101</v>
      </c>
      <c r="K43" s="14">
        <v>540</v>
      </c>
      <c r="L43" s="30" t="str">
        <f t="shared" si="2"/>
        <v>Litros</v>
      </c>
      <c r="M43" s="28" t="s">
        <v>31</v>
      </c>
      <c r="N43" s="27">
        <v>5.58</v>
      </c>
      <c r="O43" s="33">
        <v>44805</v>
      </c>
      <c r="P43" s="34"/>
    </row>
    <row r="44" spans="3:16" ht="15" customHeight="1" x14ac:dyDescent="0.35">
      <c r="C44" s="27" t="s">
        <v>98</v>
      </c>
      <c r="D44" s="27" t="s">
        <v>81</v>
      </c>
      <c r="E44" s="27" t="s">
        <v>28</v>
      </c>
      <c r="F44" s="27" t="s">
        <v>125</v>
      </c>
      <c r="G44" s="27" t="s">
        <v>126</v>
      </c>
      <c r="H44" s="22">
        <v>44958</v>
      </c>
      <c r="I44" s="27"/>
      <c r="J44" s="27" t="s">
        <v>101</v>
      </c>
      <c r="K44" s="14">
        <v>100</v>
      </c>
      <c r="L44" s="30" t="str">
        <f t="shared" si="2"/>
        <v>Litros</v>
      </c>
      <c r="M44" s="28" t="s">
        <v>31</v>
      </c>
      <c r="N44" s="27">
        <v>5.65</v>
      </c>
      <c r="O44" s="33">
        <v>44805</v>
      </c>
      <c r="P44" s="34"/>
    </row>
    <row r="45" spans="3:16" ht="15" customHeight="1" x14ac:dyDescent="0.35">
      <c r="C45" s="27" t="s">
        <v>98</v>
      </c>
      <c r="D45" s="27" t="s">
        <v>81</v>
      </c>
      <c r="E45" s="27" t="s">
        <v>28</v>
      </c>
      <c r="F45" s="27" t="s">
        <v>127</v>
      </c>
      <c r="G45" s="27" t="s">
        <v>128</v>
      </c>
      <c r="H45" s="22">
        <v>44958</v>
      </c>
      <c r="I45" s="27"/>
      <c r="J45" s="27" t="s">
        <v>101</v>
      </c>
      <c r="K45" s="14">
        <v>60</v>
      </c>
      <c r="L45" s="30" t="str">
        <f t="shared" si="2"/>
        <v>Litros</v>
      </c>
      <c r="M45" s="28" t="s">
        <v>31</v>
      </c>
      <c r="N45" s="27">
        <v>4.95</v>
      </c>
      <c r="O45" s="33">
        <v>44805</v>
      </c>
      <c r="P45" s="34"/>
    </row>
    <row r="46" spans="3:16" ht="15" customHeight="1" x14ac:dyDescent="0.35">
      <c r="C46" s="27" t="s">
        <v>98</v>
      </c>
      <c r="D46" s="27" t="s">
        <v>81</v>
      </c>
      <c r="E46" s="27" t="s">
        <v>28</v>
      </c>
      <c r="F46" s="27" t="s">
        <v>127</v>
      </c>
      <c r="G46" s="27" t="s">
        <v>129</v>
      </c>
      <c r="H46" s="22">
        <v>44958</v>
      </c>
      <c r="I46" s="27"/>
      <c r="J46" s="27" t="s">
        <v>101</v>
      </c>
      <c r="K46" s="14">
        <v>360</v>
      </c>
      <c r="L46" s="30" t="str">
        <f t="shared" si="2"/>
        <v>Litros</v>
      </c>
      <c r="M46" s="28" t="s">
        <v>31</v>
      </c>
      <c r="N46" s="27">
        <v>4.0999999999999996</v>
      </c>
      <c r="O46" s="33">
        <v>44805</v>
      </c>
      <c r="P46" s="34"/>
    </row>
    <row r="47" spans="3:16" ht="15" customHeight="1" x14ac:dyDescent="0.35">
      <c r="C47" s="27" t="s">
        <v>98</v>
      </c>
      <c r="D47" s="27" t="s">
        <v>81</v>
      </c>
      <c r="E47" s="27" t="s">
        <v>28</v>
      </c>
      <c r="F47" s="27" t="s">
        <v>130</v>
      </c>
      <c r="G47" s="27" t="s">
        <v>131</v>
      </c>
      <c r="H47" s="22">
        <v>44958</v>
      </c>
      <c r="I47" s="27"/>
      <c r="J47" s="27" t="s">
        <v>101</v>
      </c>
      <c r="K47" s="14">
        <v>500</v>
      </c>
      <c r="L47" s="30" t="str">
        <f t="shared" si="2"/>
        <v>Litros</v>
      </c>
      <c r="M47" s="28" t="s">
        <v>31</v>
      </c>
      <c r="N47" s="27">
        <v>3.28</v>
      </c>
      <c r="O47" s="33">
        <v>44805</v>
      </c>
      <c r="P47" s="34"/>
    </row>
    <row r="48" spans="3:16" ht="15" customHeight="1" x14ac:dyDescent="0.35">
      <c r="C48" s="27" t="s">
        <v>98</v>
      </c>
      <c r="D48" s="27" t="s">
        <v>81</v>
      </c>
      <c r="E48" s="27" t="s">
        <v>28</v>
      </c>
      <c r="F48" s="27" t="s">
        <v>132</v>
      </c>
      <c r="G48" s="27" t="s">
        <v>43</v>
      </c>
      <c r="H48" s="22">
        <v>44958</v>
      </c>
      <c r="I48" s="27"/>
      <c r="J48" s="27" t="s">
        <v>101</v>
      </c>
      <c r="K48" s="14">
        <v>210</v>
      </c>
      <c r="L48" s="30" t="str">
        <f t="shared" si="2"/>
        <v>Litros</v>
      </c>
      <c r="M48" s="28" t="s">
        <v>31</v>
      </c>
      <c r="N48" s="27">
        <v>5.59</v>
      </c>
      <c r="O48" s="33">
        <v>44805</v>
      </c>
      <c r="P48" s="34"/>
    </row>
    <row r="49" spans="3:16" ht="15" customHeight="1" x14ac:dyDescent="0.35">
      <c r="C49" s="27" t="s">
        <v>98</v>
      </c>
      <c r="D49" s="27" t="s">
        <v>81</v>
      </c>
      <c r="E49" s="27" t="s">
        <v>28</v>
      </c>
      <c r="F49" s="27" t="s">
        <v>132</v>
      </c>
      <c r="G49" s="27" t="s">
        <v>133</v>
      </c>
      <c r="H49" s="22">
        <v>44958</v>
      </c>
      <c r="I49" s="27"/>
      <c r="J49" s="27" t="s">
        <v>101</v>
      </c>
      <c r="K49" s="14">
        <v>2590</v>
      </c>
      <c r="L49" s="30" t="str">
        <f t="shared" si="2"/>
        <v>Litros</v>
      </c>
      <c r="M49" s="28" t="s">
        <v>31</v>
      </c>
      <c r="N49" s="27">
        <v>5.59</v>
      </c>
      <c r="O49" s="33">
        <v>44805</v>
      </c>
      <c r="P49" s="34"/>
    </row>
    <row r="50" spans="3:16" ht="15" customHeight="1" x14ac:dyDescent="0.35">
      <c r="C50" s="27" t="s">
        <v>98</v>
      </c>
      <c r="D50" s="27" t="s">
        <v>81</v>
      </c>
      <c r="E50" s="27" t="s">
        <v>28</v>
      </c>
      <c r="F50" s="27" t="s">
        <v>134</v>
      </c>
      <c r="G50" s="27" t="s">
        <v>135</v>
      </c>
      <c r="H50" s="22">
        <v>44958</v>
      </c>
      <c r="I50" s="27"/>
      <c r="J50" s="27" t="s">
        <v>101</v>
      </c>
      <c r="K50" s="14">
        <v>1500</v>
      </c>
      <c r="L50" s="30" t="str">
        <f t="shared" si="2"/>
        <v>Litros</v>
      </c>
      <c r="M50" s="28" t="s">
        <v>31</v>
      </c>
      <c r="N50" s="27">
        <v>4.93</v>
      </c>
      <c r="O50" s="33">
        <v>44805</v>
      </c>
      <c r="P50" s="34"/>
    </row>
    <row r="51" spans="3:16" ht="15" customHeight="1" x14ac:dyDescent="0.35">
      <c r="C51" s="27" t="s">
        <v>98</v>
      </c>
      <c r="D51" s="27" t="s">
        <v>81</v>
      </c>
      <c r="E51" s="27" t="s">
        <v>28</v>
      </c>
      <c r="F51" s="27" t="s">
        <v>134</v>
      </c>
      <c r="G51" s="27" t="s">
        <v>50</v>
      </c>
      <c r="H51" s="22">
        <v>44958</v>
      </c>
      <c r="I51" s="27"/>
      <c r="J51" s="27" t="s">
        <v>101</v>
      </c>
      <c r="K51" s="14">
        <v>220</v>
      </c>
      <c r="L51" s="30" t="str">
        <f t="shared" si="2"/>
        <v>Litros</v>
      </c>
      <c r="M51" s="28" t="s">
        <v>31</v>
      </c>
      <c r="N51" s="27">
        <v>4.93</v>
      </c>
      <c r="O51" s="33">
        <v>44805</v>
      </c>
      <c r="P51" s="34"/>
    </row>
    <row r="52" spans="3:16" ht="15" customHeight="1" x14ac:dyDescent="0.35">
      <c r="C52" s="27" t="s">
        <v>98</v>
      </c>
      <c r="D52" s="27" t="s">
        <v>81</v>
      </c>
      <c r="E52" s="27" t="s">
        <v>28</v>
      </c>
      <c r="F52" s="27" t="s">
        <v>134</v>
      </c>
      <c r="G52" s="27" t="s">
        <v>136</v>
      </c>
      <c r="H52" s="22">
        <v>44958</v>
      </c>
      <c r="I52" s="27"/>
      <c r="J52" s="27" t="s">
        <v>101</v>
      </c>
      <c r="K52" s="14">
        <v>380</v>
      </c>
      <c r="L52" s="30" t="str">
        <f t="shared" si="2"/>
        <v>Litros</v>
      </c>
      <c r="M52" s="28" t="s">
        <v>31</v>
      </c>
      <c r="N52" s="27">
        <v>4.93</v>
      </c>
      <c r="O52" s="33">
        <v>44805</v>
      </c>
      <c r="P52" s="34"/>
    </row>
    <row r="53" spans="3:16" ht="15" customHeight="1" x14ac:dyDescent="0.35">
      <c r="C53" s="27" t="s">
        <v>98</v>
      </c>
      <c r="D53" s="27" t="s">
        <v>81</v>
      </c>
      <c r="E53" s="27" t="s">
        <v>28</v>
      </c>
      <c r="F53" s="27" t="s">
        <v>137</v>
      </c>
      <c r="G53" s="27" t="s">
        <v>138</v>
      </c>
      <c r="H53" s="22">
        <v>44958</v>
      </c>
      <c r="I53" s="27"/>
      <c r="J53" s="27" t="s">
        <v>101</v>
      </c>
      <c r="K53" s="14">
        <v>150</v>
      </c>
      <c r="L53" s="30" t="str">
        <f t="shared" si="2"/>
        <v>Litros</v>
      </c>
      <c r="M53" s="28" t="s">
        <v>31</v>
      </c>
      <c r="N53" s="27">
        <v>5.75</v>
      </c>
      <c r="O53" s="33">
        <v>44805</v>
      </c>
      <c r="P53" s="34"/>
    </row>
    <row r="54" spans="3:16" ht="15" customHeight="1" x14ac:dyDescent="0.35">
      <c r="C54" s="27" t="s">
        <v>98</v>
      </c>
      <c r="D54" s="27" t="s">
        <v>81</v>
      </c>
      <c r="E54" s="35" t="s">
        <v>33</v>
      </c>
      <c r="F54" s="27" t="s">
        <v>139</v>
      </c>
      <c r="G54" s="36" t="s">
        <v>262</v>
      </c>
      <c r="H54" s="22">
        <v>44958</v>
      </c>
      <c r="I54" s="27"/>
      <c r="J54" s="27"/>
      <c r="K54" s="14">
        <v>4036.9800000000005</v>
      </c>
      <c r="L54" s="69" t="s">
        <v>31</v>
      </c>
      <c r="M54" s="28" t="s">
        <v>31</v>
      </c>
      <c r="N54" s="27"/>
      <c r="O54" s="33">
        <v>44805</v>
      </c>
      <c r="P54" s="34"/>
    </row>
    <row r="55" spans="3:16" ht="15" customHeight="1" x14ac:dyDescent="0.35">
      <c r="C55" s="27" t="s">
        <v>98</v>
      </c>
      <c r="D55" s="27" t="s">
        <v>81</v>
      </c>
      <c r="E55" s="35" t="s">
        <v>33</v>
      </c>
      <c r="F55" s="27" t="s">
        <v>141</v>
      </c>
      <c r="G55" s="36" t="s">
        <v>262</v>
      </c>
      <c r="H55" s="22">
        <v>44958</v>
      </c>
      <c r="I55" s="27"/>
      <c r="J55" s="27"/>
      <c r="K55" s="14">
        <v>2474334.3619999997</v>
      </c>
      <c r="L55" s="70" t="s">
        <v>35</v>
      </c>
      <c r="M55" s="6" t="s">
        <v>35</v>
      </c>
      <c r="N55" s="37"/>
      <c r="O55" s="33">
        <v>44958</v>
      </c>
      <c r="P55" s="34"/>
    </row>
    <row r="56" spans="3:16" ht="15" customHeight="1" x14ac:dyDescent="0.35">
      <c r="C56" s="6" t="s">
        <v>26</v>
      </c>
      <c r="D56" s="6" t="s">
        <v>27</v>
      </c>
      <c r="E56" s="6" t="s">
        <v>28</v>
      </c>
      <c r="F56" s="6" t="e">
        <f>+VLOOKUP(MID(G56,1,2),#REF!,2,0)</f>
        <v>#REF!</v>
      </c>
      <c r="G56" s="6" t="s">
        <v>29</v>
      </c>
      <c r="H56" s="7">
        <v>44958</v>
      </c>
      <c r="I56" s="8">
        <v>134</v>
      </c>
      <c r="J56" s="6" t="s">
        <v>30</v>
      </c>
      <c r="K56" s="8">
        <f t="shared" ref="K56:K75" si="3">+I56</f>
        <v>134</v>
      </c>
      <c r="L56" s="6" t="s">
        <v>30</v>
      </c>
      <c r="M56" s="6" t="s">
        <v>31</v>
      </c>
      <c r="N56" s="9">
        <v>4.0593689456993403</v>
      </c>
      <c r="O56" s="10">
        <v>44743</v>
      </c>
      <c r="P56" s="7"/>
    </row>
    <row r="57" spans="3:16" ht="15" customHeight="1" x14ac:dyDescent="0.35">
      <c r="C57" s="6" t="s">
        <v>26</v>
      </c>
      <c r="D57" s="6" t="s">
        <v>27</v>
      </c>
      <c r="E57" s="6" t="s">
        <v>28</v>
      </c>
      <c r="F57" s="6" t="e">
        <f>+VLOOKUP(MID(G57,1,2),#REF!,2,0)</f>
        <v>#REF!</v>
      </c>
      <c r="G57" s="6" t="s">
        <v>32</v>
      </c>
      <c r="H57" s="7">
        <v>44958</v>
      </c>
      <c r="I57" s="8">
        <v>14315</v>
      </c>
      <c r="J57" s="6" t="s">
        <v>30</v>
      </c>
      <c r="K57" s="8">
        <f t="shared" si="3"/>
        <v>14315</v>
      </c>
      <c r="L57" s="6" t="s">
        <v>30</v>
      </c>
      <c r="M57" s="6" t="s">
        <v>31</v>
      </c>
      <c r="N57" s="9">
        <v>4.1147869517839801</v>
      </c>
      <c r="O57" s="10">
        <v>44743</v>
      </c>
      <c r="P57" s="7"/>
    </row>
    <row r="58" spans="3:16" ht="15" customHeight="1" x14ac:dyDescent="0.35">
      <c r="C58" s="6" t="s">
        <v>26</v>
      </c>
      <c r="D58" s="6" t="s">
        <v>27</v>
      </c>
      <c r="E58" s="6" t="s">
        <v>33</v>
      </c>
      <c r="F58" s="6" t="e">
        <f>+VLOOKUP(MID(G58,1,2),#REF!,2,0)</f>
        <v>#REF!</v>
      </c>
      <c r="G58" s="6" t="s">
        <v>33</v>
      </c>
      <c r="H58" s="7">
        <v>44958</v>
      </c>
      <c r="I58" s="6">
        <v>3</v>
      </c>
      <c r="J58" s="6" t="s">
        <v>34</v>
      </c>
      <c r="K58" s="6">
        <f t="shared" si="3"/>
        <v>3</v>
      </c>
      <c r="L58" s="6" t="s">
        <v>34</v>
      </c>
      <c r="M58" s="6" t="s">
        <v>35</v>
      </c>
      <c r="N58" s="6">
        <v>49164.39</v>
      </c>
      <c r="O58" s="10">
        <v>44896</v>
      </c>
      <c r="P58" s="7"/>
    </row>
    <row r="59" spans="3:16" ht="15" customHeight="1" x14ac:dyDescent="0.35">
      <c r="C59" s="6" t="s">
        <v>26</v>
      </c>
      <c r="D59" s="6" t="s">
        <v>36</v>
      </c>
      <c r="E59" s="6" t="s">
        <v>28</v>
      </c>
      <c r="F59" s="6" t="e">
        <f>+VLOOKUP(MID(G59,1,2),#REF!,2,0)</f>
        <v>#REF!</v>
      </c>
      <c r="G59" s="6" t="s">
        <v>37</v>
      </c>
      <c r="H59" s="7">
        <v>44958</v>
      </c>
      <c r="I59" s="6">
        <v>136</v>
      </c>
      <c r="J59" s="6" t="s">
        <v>30</v>
      </c>
      <c r="K59" s="6">
        <f t="shared" si="3"/>
        <v>136</v>
      </c>
      <c r="L59" s="6" t="s">
        <v>30</v>
      </c>
      <c r="M59" s="6" t="s">
        <v>31</v>
      </c>
      <c r="N59" s="9">
        <v>4.6966760156726197</v>
      </c>
      <c r="O59" s="10">
        <v>44743</v>
      </c>
      <c r="P59" s="7"/>
    </row>
    <row r="60" spans="3:16" ht="15" customHeight="1" x14ac:dyDescent="0.35">
      <c r="C60" s="6" t="s">
        <v>26</v>
      </c>
      <c r="D60" s="6" t="s">
        <v>36</v>
      </c>
      <c r="E60" s="6" t="s">
        <v>28</v>
      </c>
      <c r="F60" s="6" t="e">
        <f>+VLOOKUP(MID(G60,1,2),#REF!,2,0)</f>
        <v>#REF!</v>
      </c>
      <c r="G60" s="6" t="s">
        <v>38</v>
      </c>
      <c r="H60" s="7">
        <v>44958</v>
      </c>
      <c r="I60" s="6">
        <v>4952</v>
      </c>
      <c r="J60" s="6" t="s">
        <v>30</v>
      </c>
      <c r="K60" s="6">
        <f t="shared" si="3"/>
        <v>4952</v>
      </c>
      <c r="L60" s="6" t="s">
        <v>30</v>
      </c>
      <c r="M60" s="6" t="s">
        <v>31</v>
      </c>
      <c r="N60" s="9">
        <v>1.41315915515813</v>
      </c>
      <c r="O60" s="10">
        <v>44743</v>
      </c>
      <c r="P60" s="7"/>
    </row>
    <row r="61" spans="3:16" ht="15" customHeight="1" x14ac:dyDescent="0.35">
      <c r="C61" s="6" t="s">
        <v>26</v>
      </c>
      <c r="D61" s="6" t="s">
        <v>36</v>
      </c>
      <c r="E61" s="6" t="s">
        <v>28</v>
      </c>
      <c r="F61" s="6" t="e">
        <f>+VLOOKUP(MID(G61,1,2),#REF!,2,0)</f>
        <v>#REF!</v>
      </c>
      <c r="G61" s="6" t="s">
        <v>39</v>
      </c>
      <c r="H61" s="7">
        <v>44958</v>
      </c>
      <c r="I61" s="6">
        <v>952</v>
      </c>
      <c r="J61" s="6" t="s">
        <v>30</v>
      </c>
      <c r="K61" s="6">
        <f t="shared" si="3"/>
        <v>952</v>
      </c>
      <c r="L61" s="6" t="s">
        <v>30</v>
      </c>
      <c r="M61" s="6" t="s">
        <v>31</v>
      </c>
      <c r="N61" s="9">
        <v>4.5442764989398796</v>
      </c>
      <c r="O61" s="10">
        <v>44743</v>
      </c>
      <c r="P61" s="7"/>
    </row>
    <row r="62" spans="3:16" ht="15" customHeight="1" x14ac:dyDescent="0.35">
      <c r="C62" s="6" t="s">
        <v>26</v>
      </c>
      <c r="D62" s="6" t="s">
        <v>36</v>
      </c>
      <c r="E62" s="6" t="s">
        <v>28</v>
      </c>
      <c r="F62" s="6" t="e">
        <f>+VLOOKUP(MID(G62,1,2),#REF!,2,0)</f>
        <v>#REF!</v>
      </c>
      <c r="G62" s="6" t="s">
        <v>40</v>
      </c>
      <c r="H62" s="7">
        <v>44958</v>
      </c>
      <c r="I62" s="6">
        <v>7008</v>
      </c>
      <c r="J62" s="6" t="s">
        <v>30</v>
      </c>
      <c r="K62" s="6">
        <f t="shared" si="3"/>
        <v>7008</v>
      </c>
      <c r="L62" s="6" t="s">
        <v>30</v>
      </c>
      <c r="M62" s="6" t="s">
        <v>31</v>
      </c>
      <c r="N62" s="9">
        <v>4.5027129943764104</v>
      </c>
      <c r="O62" s="10">
        <v>44743</v>
      </c>
      <c r="P62" s="7"/>
    </row>
    <row r="63" spans="3:16" ht="15" customHeight="1" x14ac:dyDescent="0.35">
      <c r="C63" s="6" t="s">
        <v>26</v>
      </c>
      <c r="D63" s="6" t="s">
        <v>36</v>
      </c>
      <c r="E63" s="6" t="s">
        <v>28</v>
      </c>
      <c r="F63" s="6" t="e">
        <f>+VLOOKUP(MID(G63,1,2),#REF!,2,0)</f>
        <v>#REF!</v>
      </c>
      <c r="G63" s="6" t="s">
        <v>41</v>
      </c>
      <c r="H63" s="7">
        <v>44958</v>
      </c>
      <c r="I63" s="6">
        <v>2814</v>
      </c>
      <c r="J63" s="6" t="s">
        <v>30</v>
      </c>
      <c r="K63" s="6">
        <f t="shared" si="3"/>
        <v>2814</v>
      </c>
      <c r="L63" s="6" t="s">
        <v>30</v>
      </c>
      <c r="M63" s="6" t="s">
        <v>31</v>
      </c>
      <c r="N63" s="9">
        <v>4.5996945050245097</v>
      </c>
      <c r="O63" s="10">
        <v>44743</v>
      </c>
      <c r="P63" s="7"/>
    </row>
    <row r="64" spans="3:16" ht="15" customHeight="1" x14ac:dyDescent="0.35">
      <c r="C64" s="6" t="s">
        <v>26</v>
      </c>
      <c r="D64" s="6" t="s">
        <v>36</v>
      </c>
      <c r="E64" s="6" t="s">
        <v>28</v>
      </c>
      <c r="F64" s="6" t="e">
        <f>+VLOOKUP(MID(G64,1,2),#REF!,2,0)</f>
        <v>#REF!</v>
      </c>
      <c r="G64" s="6" t="s">
        <v>42</v>
      </c>
      <c r="H64" s="7">
        <v>44958</v>
      </c>
      <c r="I64" s="6">
        <v>2237</v>
      </c>
      <c r="J64" s="6" t="s">
        <v>30</v>
      </c>
      <c r="K64" s="6">
        <f t="shared" si="3"/>
        <v>2237</v>
      </c>
      <c r="L64" s="6" t="s">
        <v>30</v>
      </c>
      <c r="M64" s="6" t="s">
        <v>31</v>
      </c>
      <c r="N64" s="9">
        <v>4.4195859852494603</v>
      </c>
      <c r="O64" s="10">
        <v>44743</v>
      </c>
      <c r="P64" s="7"/>
    </row>
    <row r="65" spans="3:16" ht="15" customHeight="1" x14ac:dyDescent="0.35">
      <c r="C65" s="6" t="s">
        <v>26</v>
      </c>
      <c r="D65" s="6" t="s">
        <v>36</v>
      </c>
      <c r="E65" s="6" t="s">
        <v>28</v>
      </c>
      <c r="F65" s="6" t="e">
        <f>+VLOOKUP(MID(G65,1,2),#REF!,2,0)</f>
        <v>#REF!</v>
      </c>
      <c r="G65" s="6" t="s">
        <v>43</v>
      </c>
      <c r="H65" s="7">
        <v>44958</v>
      </c>
      <c r="I65" s="6">
        <v>0</v>
      </c>
      <c r="J65" s="6" t="s">
        <v>30</v>
      </c>
      <c r="K65" s="6">
        <f t="shared" si="3"/>
        <v>0</v>
      </c>
      <c r="L65" s="6" t="s">
        <v>30</v>
      </c>
      <c r="M65" s="6" t="s">
        <v>31</v>
      </c>
      <c r="N65" s="9">
        <v>5.8327451404075896</v>
      </c>
      <c r="O65" s="10">
        <v>44743</v>
      </c>
      <c r="P65" s="7"/>
    </row>
    <row r="66" spans="3:16" ht="15" customHeight="1" x14ac:dyDescent="0.35">
      <c r="C66" s="6" t="s">
        <v>26</v>
      </c>
      <c r="D66" s="6" t="s">
        <v>36</v>
      </c>
      <c r="E66" s="6" t="s">
        <v>28</v>
      </c>
      <c r="F66" s="6" t="e">
        <f>+VLOOKUP(MID(G66,1,2),#REF!,2,0)</f>
        <v>#REF!</v>
      </c>
      <c r="G66" s="6" t="s">
        <v>44</v>
      </c>
      <c r="H66" s="7">
        <v>44958</v>
      </c>
      <c r="I66" s="6">
        <v>16026</v>
      </c>
      <c r="J66" s="6" t="s">
        <v>30</v>
      </c>
      <c r="K66" s="6">
        <f t="shared" si="3"/>
        <v>16026</v>
      </c>
      <c r="L66" s="6" t="s">
        <v>30</v>
      </c>
      <c r="M66" s="6" t="s">
        <v>31</v>
      </c>
      <c r="N66" s="9">
        <v>4.7520940217572498</v>
      </c>
      <c r="O66" s="10">
        <v>44743</v>
      </c>
      <c r="P66" s="7"/>
    </row>
    <row r="67" spans="3:16" ht="15" customHeight="1" x14ac:dyDescent="0.35">
      <c r="C67" s="6" t="s">
        <v>26</v>
      </c>
      <c r="D67" s="6" t="s">
        <v>36</v>
      </c>
      <c r="E67" s="6" t="s">
        <v>28</v>
      </c>
      <c r="F67" s="6" t="e">
        <f>+VLOOKUP(MID(G67,1,2),#REF!,2,0)</f>
        <v>#REF!</v>
      </c>
      <c r="G67" s="6" t="s">
        <v>45</v>
      </c>
      <c r="H67" s="7">
        <v>44958</v>
      </c>
      <c r="I67" s="6">
        <v>1451</v>
      </c>
      <c r="J67" s="6" t="s">
        <v>30</v>
      </c>
      <c r="K67" s="6">
        <f t="shared" si="3"/>
        <v>1451</v>
      </c>
      <c r="L67" s="6" t="s">
        <v>30</v>
      </c>
      <c r="M67" s="6" t="s">
        <v>31</v>
      </c>
      <c r="N67" s="9">
        <v>7.2043407910022497</v>
      </c>
      <c r="O67" s="10">
        <v>44743</v>
      </c>
      <c r="P67" s="7"/>
    </row>
    <row r="68" spans="3:16" ht="15" customHeight="1" x14ac:dyDescent="0.35">
      <c r="C68" s="6" t="s">
        <v>26</v>
      </c>
      <c r="D68" s="6" t="s">
        <v>36</v>
      </c>
      <c r="E68" s="6" t="s">
        <v>28</v>
      </c>
      <c r="F68" s="6" t="e">
        <f>+VLOOKUP(MID(G68,1,2),#REF!,2,0)</f>
        <v>#REF!</v>
      </c>
      <c r="G68" s="6" t="s">
        <v>32</v>
      </c>
      <c r="H68" s="7">
        <v>44958</v>
      </c>
      <c r="I68" s="6">
        <v>2695</v>
      </c>
      <c r="J68" s="6" t="s">
        <v>30</v>
      </c>
      <c r="K68" s="6">
        <f t="shared" si="3"/>
        <v>2695</v>
      </c>
      <c r="L68" s="6" t="s">
        <v>30</v>
      </c>
      <c r="M68" s="6" t="s">
        <v>31</v>
      </c>
      <c r="N68" s="9">
        <v>4.1147869517839801</v>
      </c>
      <c r="O68" s="10">
        <v>44743</v>
      </c>
      <c r="P68" s="7"/>
    </row>
    <row r="69" spans="3:16" ht="15" customHeight="1" x14ac:dyDescent="0.35">
      <c r="C69" s="6" t="s">
        <v>26</v>
      </c>
      <c r="D69" s="6" t="s">
        <v>36</v>
      </c>
      <c r="E69" s="6" t="s">
        <v>28</v>
      </c>
      <c r="F69" s="6" t="e">
        <f>+VLOOKUP(MID(G69,1,2),#REF!,2,0)</f>
        <v>#REF!</v>
      </c>
      <c r="G69" s="6" t="s">
        <v>46</v>
      </c>
      <c r="H69" s="7">
        <v>44958</v>
      </c>
      <c r="I69" s="6">
        <v>2015</v>
      </c>
      <c r="J69" s="6" t="s">
        <v>30</v>
      </c>
      <c r="K69" s="6">
        <f t="shared" si="3"/>
        <v>2015</v>
      </c>
      <c r="L69" s="6" t="s">
        <v>30</v>
      </c>
      <c r="M69" s="6" t="s">
        <v>31</v>
      </c>
      <c r="N69" s="9">
        <v>7.2043407910022497</v>
      </c>
      <c r="O69" s="10">
        <v>44743</v>
      </c>
      <c r="P69" s="7"/>
    </row>
    <row r="70" spans="3:16" ht="15" customHeight="1" x14ac:dyDescent="0.35">
      <c r="C70" s="6" t="s">
        <v>26</v>
      </c>
      <c r="D70" s="6" t="s">
        <v>36</v>
      </c>
      <c r="E70" s="6" t="s">
        <v>28</v>
      </c>
      <c r="F70" s="6" t="e">
        <f>+VLOOKUP(MID(G70,1,2),#REF!,2,0)</f>
        <v>#REF!</v>
      </c>
      <c r="G70" s="6" t="s">
        <v>47</v>
      </c>
      <c r="H70" s="7">
        <v>44958</v>
      </c>
      <c r="I70" s="6">
        <v>0</v>
      </c>
      <c r="J70" s="6" t="s">
        <v>30</v>
      </c>
      <c r="K70" s="6">
        <f t="shared" si="3"/>
        <v>0</v>
      </c>
      <c r="L70" s="6" t="s">
        <v>30</v>
      </c>
      <c r="M70" s="6" t="s">
        <v>31</v>
      </c>
      <c r="N70" s="9">
        <v>3.5328978878953299</v>
      </c>
      <c r="O70" s="10">
        <v>44743</v>
      </c>
      <c r="P70" s="7"/>
    </row>
    <row r="71" spans="3:16" ht="15" customHeight="1" x14ac:dyDescent="0.35">
      <c r="C71" s="6" t="s">
        <v>26</v>
      </c>
      <c r="D71" s="6" t="s">
        <v>36</v>
      </c>
      <c r="E71" s="6" t="s">
        <v>28</v>
      </c>
      <c r="F71" s="6" t="e">
        <f>+VLOOKUP(MID(G71,1,2),#REF!,2,0)</f>
        <v>#REF!</v>
      </c>
      <c r="G71" s="6" t="s">
        <v>48</v>
      </c>
      <c r="H71" s="7">
        <v>44958</v>
      </c>
      <c r="I71" s="6">
        <v>400</v>
      </c>
      <c r="J71" s="6" t="s">
        <v>30</v>
      </c>
      <c r="K71" s="6">
        <f t="shared" si="3"/>
        <v>400</v>
      </c>
      <c r="L71" s="6" t="s">
        <v>30</v>
      </c>
      <c r="M71" s="6" t="s">
        <v>31</v>
      </c>
      <c r="N71" s="9">
        <v>4.0178054411358701</v>
      </c>
      <c r="O71" s="10">
        <v>44743</v>
      </c>
      <c r="P71" s="7"/>
    </row>
    <row r="72" spans="3:16" ht="15" customHeight="1" x14ac:dyDescent="0.35">
      <c r="C72" s="6" t="s">
        <v>26</v>
      </c>
      <c r="D72" s="6" t="s">
        <v>36</v>
      </c>
      <c r="E72" s="6" t="s">
        <v>28</v>
      </c>
      <c r="F72" s="6" t="e">
        <f>+VLOOKUP(MID(G72,1,2),#REF!,2,0)</f>
        <v>#REF!</v>
      </c>
      <c r="G72" s="6" t="s">
        <v>49</v>
      </c>
      <c r="H72" s="7">
        <v>44958</v>
      </c>
      <c r="I72" s="6">
        <v>150</v>
      </c>
      <c r="J72" s="6" t="s">
        <v>30</v>
      </c>
      <c r="K72" s="6">
        <f t="shared" si="3"/>
        <v>150</v>
      </c>
      <c r="L72" s="6" t="s">
        <v>30</v>
      </c>
      <c r="M72" s="6" t="s">
        <v>31</v>
      </c>
      <c r="N72" s="9">
        <v>7.0796502773118304</v>
      </c>
      <c r="O72" s="10">
        <v>44743</v>
      </c>
      <c r="P72" s="7"/>
    </row>
    <row r="73" spans="3:16" ht="15" customHeight="1" x14ac:dyDescent="0.35">
      <c r="C73" s="6" t="s">
        <v>26</v>
      </c>
      <c r="D73" s="6" t="s">
        <v>36</v>
      </c>
      <c r="E73" s="6" t="s">
        <v>28</v>
      </c>
      <c r="F73" s="6" t="e">
        <f>+VLOOKUP(MID(G73,1,2),#REF!,2,0)</f>
        <v>#REF!</v>
      </c>
      <c r="G73" s="6" t="s">
        <v>50</v>
      </c>
      <c r="H73" s="7">
        <v>44958</v>
      </c>
      <c r="I73" s="6">
        <v>712</v>
      </c>
      <c r="J73" s="6" t="s">
        <v>30</v>
      </c>
      <c r="K73" s="6">
        <f t="shared" si="3"/>
        <v>712</v>
      </c>
      <c r="L73" s="6" t="s">
        <v>30</v>
      </c>
      <c r="M73" s="6" t="s">
        <v>31</v>
      </c>
      <c r="N73" s="9">
        <v>5.9020176480133797</v>
      </c>
      <c r="O73" s="10">
        <v>44743</v>
      </c>
      <c r="P73" s="7"/>
    </row>
    <row r="74" spans="3:16" ht="15" customHeight="1" x14ac:dyDescent="0.35">
      <c r="C74" s="6" t="s">
        <v>26</v>
      </c>
      <c r="D74" s="6" t="s">
        <v>36</v>
      </c>
      <c r="E74" s="6" t="s">
        <v>33</v>
      </c>
      <c r="F74" s="6" t="e">
        <f>+VLOOKUP(MID(G74,1,2),#REF!,2,0)</f>
        <v>#REF!</v>
      </c>
      <c r="G74" s="6" t="s">
        <v>33</v>
      </c>
      <c r="H74" s="7">
        <v>44958</v>
      </c>
      <c r="I74" s="6">
        <v>121</v>
      </c>
      <c r="J74" s="6" t="s">
        <v>34</v>
      </c>
      <c r="K74" s="6">
        <f t="shared" si="3"/>
        <v>121</v>
      </c>
      <c r="L74" s="6" t="s">
        <v>34</v>
      </c>
      <c r="M74" s="6" t="s">
        <v>35</v>
      </c>
      <c r="N74" s="9">
        <v>49164.39</v>
      </c>
      <c r="O74" s="10">
        <v>44896</v>
      </c>
      <c r="P74" s="7"/>
    </row>
    <row r="75" spans="3:16" ht="15" customHeight="1" x14ac:dyDescent="0.35">
      <c r="C75" s="6" t="s">
        <v>26</v>
      </c>
      <c r="D75" s="6" t="s">
        <v>36</v>
      </c>
      <c r="E75" s="6" t="s">
        <v>33</v>
      </c>
      <c r="F75" s="6" t="e">
        <f>+VLOOKUP(MID(G75,1,2),#REF!,2,0)</f>
        <v>#REF!</v>
      </c>
      <c r="G75" s="6" t="s">
        <v>33</v>
      </c>
      <c r="H75" s="7">
        <v>44958</v>
      </c>
      <c r="I75" s="6">
        <v>521</v>
      </c>
      <c r="J75" s="6" t="s">
        <v>34</v>
      </c>
      <c r="K75" s="6">
        <f t="shared" si="3"/>
        <v>521</v>
      </c>
      <c r="L75" s="6" t="s">
        <v>34</v>
      </c>
      <c r="M75" s="6" t="s">
        <v>35</v>
      </c>
      <c r="N75" s="9">
        <v>6715.25</v>
      </c>
      <c r="O75" s="10">
        <v>44896</v>
      </c>
      <c r="P75" s="7"/>
    </row>
    <row r="76" spans="3:16" ht="15" customHeight="1" x14ac:dyDescent="0.35">
      <c r="C76" s="6" t="s">
        <v>2</v>
      </c>
      <c r="D76" s="6" t="s">
        <v>51</v>
      </c>
      <c r="E76" s="6" t="s">
        <v>28</v>
      </c>
      <c r="F76" s="6" t="e">
        <f>+VLOOKUP(MID(G76,1,2),#REF!,2,0)</f>
        <v>#REF!</v>
      </c>
      <c r="G76" s="11" t="s">
        <v>52</v>
      </c>
      <c r="H76" s="12">
        <v>44896</v>
      </c>
      <c r="I76" s="6">
        <v>2850</v>
      </c>
      <c r="J76" s="6" t="s">
        <v>30</v>
      </c>
      <c r="K76" s="6">
        <v>2850</v>
      </c>
      <c r="L76" s="6" t="s">
        <v>30</v>
      </c>
      <c r="M76" s="6" t="s">
        <v>31</v>
      </c>
      <c r="N76" s="9">
        <v>3.36</v>
      </c>
      <c r="O76" s="13" t="s">
        <v>53</v>
      </c>
      <c r="P76" s="14"/>
    </row>
    <row r="77" spans="3:16" ht="15" customHeight="1" x14ac:dyDescent="0.35">
      <c r="C77" s="6" t="s">
        <v>2</v>
      </c>
      <c r="D77" s="6" t="s">
        <v>51</v>
      </c>
      <c r="E77" s="6" t="s">
        <v>28</v>
      </c>
      <c r="F77" s="6" t="e">
        <f>+VLOOKUP(MID(G77,1,2),#REF!,2,0)</f>
        <v>#REF!</v>
      </c>
      <c r="G77" s="11" t="s">
        <v>54</v>
      </c>
      <c r="H77" s="12">
        <v>44896</v>
      </c>
      <c r="I77" s="6">
        <v>600</v>
      </c>
      <c r="J77" s="6" t="s">
        <v>30</v>
      </c>
      <c r="K77" s="6">
        <v>600</v>
      </c>
      <c r="L77" s="6" t="s">
        <v>30</v>
      </c>
      <c r="M77" s="6" t="s">
        <v>31</v>
      </c>
      <c r="N77" s="9">
        <v>3.24</v>
      </c>
      <c r="O77" s="13" t="s">
        <v>53</v>
      </c>
      <c r="P77" s="14"/>
    </row>
    <row r="78" spans="3:16" ht="15" customHeight="1" x14ac:dyDescent="0.35">
      <c r="C78" s="6" t="s">
        <v>2</v>
      </c>
      <c r="D78" s="6" t="s">
        <v>51</v>
      </c>
      <c r="E78" s="6" t="s">
        <v>28</v>
      </c>
      <c r="F78" s="6" t="e">
        <f>+VLOOKUP(MID(G78,1,2),#REF!,2,0)</f>
        <v>#REF!</v>
      </c>
      <c r="G78" s="11" t="s">
        <v>55</v>
      </c>
      <c r="H78" s="12">
        <v>44896</v>
      </c>
      <c r="I78" s="6">
        <v>1400</v>
      </c>
      <c r="J78" s="6" t="s">
        <v>30</v>
      </c>
      <c r="K78" s="6">
        <v>1400</v>
      </c>
      <c r="L78" s="6" t="s">
        <v>30</v>
      </c>
      <c r="M78" s="6" t="s">
        <v>31</v>
      </c>
      <c r="N78" s="9">
        <v>3.3</v>
      </c>
      <c r="O78" s="13" t="s">
        <v>53</v>
      </c>
      <c r="P78" s="14"/>
    </row>
    <row r="79" spans="3:16" ht="15" customHeight="1" x14ac:dyDescent="0.35">
      <c r="C79" s="6" t="s">
        <v>2</v>
      </c>
      <c r="D79" s="6" t="s">
        <v>51</v>
      </c>
      <c r="E79" s="6" t="s">
        <v>28</v>
      </c>
      <c r="F79" s="6" t="e">
        <f>+VLOOKUP(MID(G79,1,2),#REF!,2,0)</f>
        <v>#REF!</v>
      </c>
      <c r="G79" s="11" t="s">
        <v>56</v>
      </c>
      <c r="H79" s="12">
        <v>44896</v>
      </c>
      <c r="I79" s="6">
        <v>700</v>
      </c>
      <c r="J79" s="6" t="s">
        <v>30</v>
      </c>
      <c r="K79" s="6">
        <v>700</v>
      </c>
      <c r="L79" s="6" t="s">
        <v>30</v>
      </c>
      <c r="M79" s="6" t="s">
        <v>31</v>
      </c>
      <c r="N79" s="9">
        <v>4.37</v>
      </c>
      <c r="O79" s="13" t="s">
        <v>53</v>
      </c>
      <c r="P79" s="14"/>
    </row>
    <row r="80" spans="3:16" ht="15" customHeight="1" x14ac:dyDescent="0.35">
      <c r="C80" s="6" t="s">
        <v>2</v>
      </c>
      <c r="D80" s="6" t="s">
        <v>57</v>
      </c>
      <c r="E80" s="6" t="s">
        <v>28</v>
      </c>
      <c r="F80" s="6" t="e">
        <f>+VLOOKUP(MID(G80,1,2),#REF!,2,0)</f>
        <v>#REF!</v>
      </c>
      <c r="G80" s="11" t="s">
        <v>58</v>
      </c>
      <c r="H80" s="12">
        <v>44896</v>
      </c>
      <c r="I80" s="6">
        <v>100</v>
      </c>
      <c r="J80" s="6" t="s">
        <v>30</v>
      </c>
      <c r="K80" s="6">
        <v>100</v>
      </c>
      <c r="L80" s="6" t="s">
        <v>30</v>
      </c>
      <c r="M80" s="6" t="s">
        <v>31</v>
      </c>
      <c r="N80" s="9">
        <v>1.95</v>
      </c>
      <c r="O80" s="13" t="s">
        <v>53</v>
      </c>
      <c r="P80" s="14"/>
    </row>
    <row r="81" spans="3:16" ht="15" customHeight="1" x14ac:dyDescent="0.35">
      <c r="C81" s="6" t="s">
        <v>2</v>
      </c>
      <c r="D81" s="6" t="s">
        <v>57</v>
      </c>
      <c r="E81" s="6" t="s">
        <v>28</v>
      </c>
      <c r="F81" s="6" t="e">
        <f>+VLOOKUP(MID(G81,1,2),#REF!,2,0)</f>
        <v>#REF!</v>
      </c>
      <c r="G81" s="11" t="s">
        <v>59</v>
      </c>
      <c r="H81" s="12">
        <v>44896</v>
      </c>
      <c r="I81" s="6">
        <v>300</v>
      </c>
      <c r="J81" s="6" t="s">
        <v>30</v>
      </c>
      <c r="K81" s="6">
        <v>300</v>
      </c>
      <c r="L81" s="6" t="s">
        <v>30</v>
      </c>
      <c r="M81" s="6" t="s">
        <v>31</v>
      </c>
      <c r="N81" s="9">
        <v>0.75</v>
      </c>
      <c r="O81" s="13" t="s">
        <v>53</v>
      </c>
      <c r="P81" s="14"/>
    </row>
    <row r="82" spans="3:16" ht="15" customHeight="1" x14ac:dyDescent="0.35">
      <c r="C82" s="6" t="s">
        <v>2</v>
      </c>
      <c r="D82" s="6" t="s">
        <v>57</v>
      </c>
      <c r="E82" s="6" t="s">
        <v>28</v>
      </c>
      <c r="F82" s="6" t="e">
        <f>+VLOOKUP(MID(G82,1,2),#REF!,2,0)</f>
        <v>#REF!</v>
      </c>
      <c r="G82" s="11" t="s">
        <v>40</v>
      </c>
      <c r="H82" s="12">
        <v>44896</v>
      </c>
      <c r="I82" s="6">
        <v>800</v>
      </c>
      <c r="J82" s="6" t="s">
        <v>30</v>
      </c>
      <c r="K82" s="6">
        <v>800</v>
      </c>
      <c r="L82" s="6" t="s">
        <v>30</v>
      </c>
      <c r="M82" s="6" t="s">
        <v>31</v>
      </c>
      <c r="N82" s="9">
        <v>3.56</v>
      </c>
      <c r="O82" s="13" t="s">
        <v>53</v>
      </c>
      <c r="P82" s="14"/>
    </row>
    <row r="83" spans="3:16" ht="15" customHeight="1" x14ac:dyDescent="0.35">
      <c r="C83" s="6" t="s">
        <v>2</v>
      </c>
      <c r="D83" s="6" t="s">
        <v>57</v>
      </c>
      <c r="E83" s="6" t="s">
        <v>28</v>
      </c>
      <c r="F83" s="6" t="e">
        <f>+VLOOKUP(MID(G83,1,2),#REF!,2,0)</f>
        <v>#REF!</v>
      </c>
      <c r="G83" s="11" t="s">
        <v>60</v>
      </c>
      <c r="H83" s="12">
        <v>44896</v>
      </c>
      <c r="I83" s="6">
        <v>500</v>
      </c>
      <c r="J83" s="6" t="s">
        <v>30</v>
      </c>
      <c r="K83" s="6">
        <v>500</v>
      </c>
      <c r="L83" s="6" t="s">
        <v>30</v>
      </c>
      <c r="M83" s="6" t="s">
        <v>31</v>
      </c>
      <c r="N83" s="9">
        <v>5.51</v>
      </c>
      <c r="O83" s="13" t="s">
        <v>53</v>
      </c>
      <c r="P83" s="14"/>
    </row>
    <row r="84" spans="3:16" ht="15" customHeight="1" x14ac:dyDescent="0.35">
      <c r="C84" s="6" t="s">
        <v>2</v>
      </c>
      <c r="D84" s="6" t="s">
        <v>57</v>
      </c>
      <c r="E84" s="6" t="s">
        <v>28</v>
      </c>
      <c r="F84" s="6" t="e">
        <f>+VLOOKUP(MID(G84,1,2),#REF!,2,0)</f>
        <v>#REF!</v>
      </c>
      <c r="G84" s="11" t="s">
        <v>61</v>
      </c>
      <c r="H84" s="12">
        <v>44896</v>
      </c>
      <c r="I84" s="6">
        <v>2960</v>
      </c>
      <c r="J84" s="6" t="s">
        <v>30</v>
      </c>
      <c r="K84" s="6">
        <v>2960</v>
      </c>
      <c r="L84" s="6" t="s">
        <v>30</v>
      </c>
      <c r="M84" s="6" t="s">
        <v>31</v>
      </c>
      <c r="N84" s="9">
        <v>3.41</v>
      </c>
      <c r="O84" s="13" t="s">
        <v>53</v>
      </c>
      <c r="P84" s="14"/>
    </row>
    <row r="85" spans="3:16" ht="15" customHeight="1" x14ac:dyDescent="0.35">
      <c r="C85" s="6" t="s">
        <v>2</v>
      </c>
      <c r="D85" s="6" t="s">
        <v>57</v>
      </c>
      <c r="E85" s="6" t="s">
        <v>28</v>
      </c>
      <c r="F85" s="6" t="e">
        <f>+VLOOKUP(MID(G85,1,2),#REF!,2,0)</f>
        <v>#REF!</v>
      </c>
      <c r="G85" s="11" t="s">
        <v>62</v>
      </c>
      <c r="H85" s="12">
        <v>44896</v>
      </c>
      <c r="I85" s="6">
        <v>1710</v>
      </c>
      <c r="J85" s="6" t="s">
        <v>30</v>
      </c>
      <c r="K85" s="6">
        <v>1710</v>
      </c>
      <c r="L85" s="6" t="s">
        <v>30</v>
      </c>
      <c r="M85" s="6" t="s">
        <v>31</v>
      </c>
      <c r="N85" s="9">
        <v>5.54</v>
      </c>
      <c r="O85" s="13" t="s">
        <v>53</v>
      </c>
      <c r="P85" s="14"/>
    </row>
    <row r="86" spans="3:16" ht="15" customHeight="1" x14ac:dyDescent="0.35">
      <c r="C86" s="6" t="s">
        <v>2</v>
      </c>
      <c r="D86" s="6" t="s">
        <v>57</v>
      </c>
      <c r="E86" s="6" t="s">
        <v>28</v>
      </c>
      <c r="F86" s="6" t="e">
        <f>+VLOOKUP(MID(G86,1,2),#REF!,2,0)</f>
        <v>#REF!</v>
      </c>
      <c r="G86" s="11" t="s">
        <v>63</v>
      </c>
      <c r="H86" s="12">
        <v>44896</v>
      </c>
      <c r="I86" s="6">
        <v>900</v>
      </c>
      <c r="J86" s="6" t="s">
        <v>30</v>
      </c>
      <c r="K86" s="6">
        <v>900</v>
      </c>
      <c r="L86" s="6" t="s">
        <v>30</v>
      </c>
      <c r="M86" s="6" t="s">
        <v>31</v>
      </c>
      <c r="N86" s="9">
        <v>5.34</v>
      </c>
      <c r="O86" s="13" t="s">
        <v>53</v>
      </c>
      <c r="P86" s="14"/>
    </row>
    <row r="87" spans="3:16" ht="15" customHeight="1" x14ac:dyDescent="0.35">
      <c r="C87" s="6" t="s">
        <v>2</v>
      </c>
      <c r="D87" s="6" t="s">
        <v>57</v>
      </c>
      <c r="E87" s="6" t="s">
        <v>28</v>
      </c>
      <c r="F87" s="6" t="e">
        <f>+VLOOKUP(MID(G87,1,2),#REF!,2,0)</f>
        <v>#REF!</v>
      </c>
      <c r="G87" s="11" t="s">
        <v>64</v>
      </c>
      <c r="H87" s="12">
        <v>44896</v>
      </c>
      <c r="I87" s="6">
        <v>1150</v>
      </c>
      <c r="J87" s="6" t="s">
        <v>30</v>
      </c>
      <c r="K87" s="6">
        <v>1150</v>
      </c>
      <c r="L87" s="6" t="s">
        <v>30</v>
      </c>
      <c r="M87" s="6" t="s">
        <v>31</v>
      </c>
      <c r="N87" s="9">
        <v>5.73</v>
      </c>
      <c r="O87" s="13" t="s">
        <v>53</v>
      </c>
      <c r="P87" s="14"/>
    </row>
    <row r="88" spans="3:16" ht="15" customHeight="1" x14ac:dyDescent="0.35">
      <c r="C88" s="6" t="s">
        <v>2</v>
      </c>
      <c r="D88" s="6" t="s">
        <v>57</v>
      </c>
      <c r="E88" s="6" t="s">
        <v>28</v>
      </c>
      <c r="F88" s="6" t="e">
        <f>+VLOOKUP(MID(G88,1,2),#REF!,2,0)</f>
        <v>#REF!</v>
      </c>
      <c r="G88" s="11" t="s">
        <v>65</v>
      </c>
      <c r="H88" s="12">
        <v>44896</v>
      </c>
      <c r="I88" s="6">
        <v>6050</v>
      </c>
      <c r="J88" s="6" t="s">
        <v>30</v>
      </c>
      <c r="K88" s="6">
        <v>6050</v>
      </c>
      <c r="L88" s="6" t="s">
        <v>30</v>
      </c>
      <c r="M88" s="6" t="s">
        <v>31</v>
      </c>
      <c r="N88" s="9">
        <v>2.73</v>
      </c>
      <c r="O88" s="13" t="s">
        <v>53</v>
      </c>
      <c r="P88" s="14"/>
    </row>
    <row r="89" spans="3:16" ht="15" customHeight="1" x14ac:dyDescent="0.35">
      <c r="C89" s="6" t="s">
        <v>2</v>
      </c>
      <c r="D89" s="6" t="s">
        <v>57</v>
      </c>
      <c r="E89" s="6" t="s">
        <v>28</v>
      </c>
      <c r="F89" s="6" t="e">
        <f>+VLOOKUP(MID(G89,1,2),#REF!,2,0)</f>
        <v>#REF!</v>
      </c>
      <c r="G89" s="11" t="s">
        <v>66</v>
      </c>
      <c r="H89" s="12">
        <v>44896</v>
      </c>
      <c r="I89" s="6">
        <v>600</v>
      </c>
      <c r="J89" s="6" t="s">
        <v>30</v>
      </c>
      <c r="K89" s="6">
        <v>600</v>
      </c>
      <c r="L89" s="6" t="s">
        <v>30</v>
      </c>
      <c r="M89" s="6" t="s">
        <v>31</v>
      </c>
      <c r="N89" s="9">
        <v>17.760000000000002</v>
      </c>
      <c r="O89" s="13" t="s">
        <v>53</v>
      </c>
      <c r="P89" s="14"/>
    </row>
    <row r="90" spans="3:16" ht="15" customHeight="1" x14ac:dyDescent="0.35">
      <c r="C90" s="6" t="s">
        <v>2</v>
      </c>
      <c r="D90" s="6" t="s">
        <v>57</v>
      </c>
      <c r="E90" s="6" t="s">
        <v>28</v>
      </c>
      <c r="F90" s="6" t="e">
        <f>+VLOOKUP(MID(G90,1,2),#REF!,2,0)</f>
        <v>#REF!</v>
      </c>
      <c r="G90" s="11" t="s">
        <v>67</v>
      </c>
      <c r="H90" s="12">
        <v>44896</v>
      </c>
      <c r="I90" s="6">
        <v>1870</v>
      </c>
      <c r="J90" s="6" t="s">
        <v>30</v>
      </c>
      <c r="K90" s="6">
        <v>1870</v>
      </c>
      <c r="L90" s="6" t="s">
        <v>30</v>
      </c>
      <c r="M90" s="6" t="s">
        <v>31</v>
      </c>
      <c r="N90" s="9">
        <v>3.72</v>
      </c>
      <c r="O90" s="13" t="s">
        <v>53</v>
      </c>
      <c r="P90" s="14"/>
    </row>
    <row r="91" spans="3:16" ht="15" customHeight="1" x14ac:dyDescent="0.35">
      <c r="C91" s="6" t="s">
        <v>2</v>
      </c>
      <c r="D91" s="6" t="s">
        <v>57</v>
      </c>
      <c r="E91" s="6" t="s">
        <v>28</v>
      </c>
      <c r="F91" s="6" t="e">
        <f>+VLOOKUP(MID(G91,1,2),#REF!,2,0)</f>
        <v>#REF!</v>
      </c>
      <c r="G91" s="11" t="s">
        <v>68</v>
      </c>
      <c r="H91" s="12">
        <v>44896</v>
      </c>
      <c r="I91" s="6">
        <v>3030</v>
      </c>
      <c r="J91" s="6" t="s">
        <v>30</v>
      </c>
      <c r="K91" s="6">
        <v>3030</v>
      </c>
      <c r="L91" s="6" t="s">
        <v>30</v>
      </c>
      <c r="M91" s="6" t="s">
        <v>31</v>
      </c>
      <c r="N91" s="9">
        <v>2.74</v>
      </c>
      <c r="O91" s="13" t="s">
        <v>53</v>
      </c>
      <c r="P91" s="14"/>
    </row>
    <row r="92" spans="3:16" ht="15" customHeight="1" x14ac:dyDescent="0.35">
      <c r="C92" s="6" t="s">
        <v>2</v>
      </c>
      <c r="D92" s="6" t="s">
        <v>57</v>
      </c>
      <c r="E92" s="6" t="s">
        <v>28</v>
      </c>
      <c r="F92" s="6" t="e">
        <f>+VLOOKUP(MID(G92,1,2),#REF!,2,0)</f>
        <v>#REF!</v>
      </c>
      <c r="G92" s="11" t="s">
        <v>42</v>
      </c>
      <c r="H92" s="12">
        <v>44896</v>
      </c>
      <c r="I92" s="6">
        <v>810</v>
      </c>
      <c r="J92" s="6" t="s">
        <v>30</v>
      </c>
      <c r="K92" s="6">
        <v>810</v>
      </c>
      <c r="L92" s="6" t="s">
        <v>30</v>
      </c>
      <c r="M92" s="6" t="s">
        <v>31</v>
      </c>
      <c r="N92" s="9">
        <v>4.21</v>
      </c>
      <c r="O92" s="13" t="s">
        <v>53</v>
      </c>
      <c r="P92" s="14"/>
    </row>
    <row r="93" spans="3:16" ht="15" customHeight="1" x14ac:dyDescent="0.35">
      <c r="C93" s="6" t="s">
        <v>2</v>
      </c>
      <c r="D93" s="6" t="s">
        <v>57</v>
      </c>
      <c r="E93" s="6" t="s">
        <v>28</v>
      </c>
      <c r="F93" s="6" t="e">
        <f>+VLOOKUP(MID(G93,1,2),#REF!,2,0)</f>
        <v>#REF!</v>
      </c>
      <c r="G93" s="11" t="s">
        <v>69</v>
      </c>
      <c r="H93" s="12">
        <v>44896</v>
      </c>
      <c r="I93" s="6">
        <v>200</v>
      </c>
      <c r="J93" s="6" t="s">
        <v>30</v>
      </c>
      <c r="K93" s="6">
        <v>200</v>
      </c>
      <c r="L93" s="6" t="s">
        <v>30</v>
      </c>
      <c r="M93" s="6" t="s">
        <v>31</v>
      </c>
      <c r="N93" s="9">
        <v>6.73</v>
      </c>
      <c r="O93" s="13" t="s">
        <v>53</v>
      </c>
      <c r="P93" s="14"/>
    </row>
    <row r="94" spans="3:16" ht="15" customHeight="1" x14ac:dyDescent="0.35">
      <c r="C94" s="6" t="s">
        <v>2</v>
      </c>
      <c r="D94" s="6" t="s">
        <v>57</v>
      </c>
      <c r="E94" s="6" t="s">
        <v>28</v>
      </c>
      <c r="F94" s="6" t="e">
        <f>+VLOOKUP(MID(G94,1,2),#REF!,2,0)</f>
        <v>#REF!</v>
      </c>
      <c r="G94" s="11" t="s">
        <v>70</v>
      </c>
      <c r="H94" s="12">
        <v>44896</v>
      </c>
      <c r="I94" s="6">
        <v>600</v>
      </c>
      <c r="J94" s="6" t="s">
        <v>30</v>
      </c>
      <c r="K94" s="6">
        <v>600</v>
      </c>
      <c r="L94" s="6" t="s">
        <v>30</v>
      </c>
      <c r="M94" s="6" t="s">
        <v>31</v>
      </c>
      <c r="N94" s="9">
        <v>6.58</v>
      </c>
      <c r="O94" s="13" t="s">
        <v>53</v>
      </c>
      <c r="P94" s="14"/>
    </row>
    <row r="95" spans="3:16" ht="15" customHeight="1" x14ac:dyDescent="0.35">
      <c r="C95" s="6" t="s">
        <v>2</v>
      </c>
      <c r="D95" s="6" t="s">
        <v>57</v>
      </c>
      <c r="E95" s="6" t="s">
        <v>28</v>
      </c>
      <c r="F95" s="6" t="e">
        <f>+VLOOKUP(MID(G95,1,2),#REF!,2,0)</f>
        <v>#REF!</v>
      </c>
      <c r="G95" s="11" t="s">
        <v>71</v>
      </c>
      <c r="H95" s="12">
        <v>44896</v>
      </c>
      <c r="I95" s="6">
        <v>190</v>
      </c>
      <c r="J95" s="6" t="s">
        <v>30</v>
      </c>
      <c r="K95" s="6">
        <v>190</v>
      </c>
      <c r="L95" s="6" t="s">
        <v>30</v>
      </c>
      <c r="M95" s="6" t="s">
        <v>31</v>
      </c>
      <c r="N95" s="9">
        <v>5.07</v>
      </c>
      <c r="O95" s="13" t="s">
        <v>53</v>
      </c>
      <c r="P95" s="14"/>
    </row>
    <row r="96" spans="3:16" ht="15" customHeight="1" x14ac:dyDescent="0.35">
      <c r="C96" s="6" t="s">
        <v>2</v>
      </c>
      <c r="D96" s="6" t="s">
        <v>57</v>
      </c>
      <c r="E96" s="6" t="s">
        <v>28</v>
      </c>
      <c r="F96" s="6" t="e">
        <f>+VLOOKUP(MID(G96,1,2),#REF!,2,0)</f>
        <v>#REF!</v>
      </c>
      <c r="G96" s="11" t="s">
        <v>72</v>
      </c>
      <c r="H96" s="12">
        <v>44896</v>
      </c>
      <c r="I96" s="6">
        <v>500</v>
      </c>
      <c r="J96" s="6" t="s">
        <v>30</v>
      </c>
      <c r="K96" s="6">
        <v>500</v>
      </c>
      <c r="L96" s="6" t="s">
        <v>30</v>
      </c>
      <c r="M96" s="6" t="s">
        <v>31</v>
      </c>
      <c r="N96" s="9">
        <v>5</v>
      </c>
      <c r="O96" s="13" t="s">
        <v>53</v>
      </c>
      <c r="P96" s="14"/>
    </row>
    <row r="97" spans="3:16" ht="15" customHeight="1" x14ac:dyDescent="0.35">
      <c r="C97" s="6" t="s">
        <v>2</v>
      </c>
      <c r="D97" s="6" t="s">
        <v>57</v>
      </c>
      <c r="E97" s="6" t="s">
        <v>28</v>
      </c>
      <c r="F97" s="6" t="e">
        <f>+VLOOKUP(MID(G97,1,2),#REF!,2,0)</f>
        <v>#REF!</v>
      </c>
      <c r="G97" s="11" t="s">
        <v>73</v>
      </c>
      <c r="H97" s="12">
        <v>44896</v>
      </c>
      <c r="I97" s="6">
        <v>1600</v>
      </c>
      <c r="J97" s="6" t="s">
        <v>30</v>
      </c>
      <c r="K97" s="6">
        <v>1600</v>
      </c>
      <c r="L97" s="6" t="s">
        <v>30</v>
      </c>
      <c r="M97" s="6" t="s">
        <v>31</v>
      </c>
      <c r="N97" s="9">
        <v>2.09</v>
      </c>
      <c r="O97" s="13" t="s">
        <v>53</v>
      </c>
      <c r="P97" s="14"/>
    </row>
    <row r="98" spans="3:16" ht="15" customHeight="1" x14ac:dyDescent="0.35">
      <c r="C98" s="6" t="s">
        <v>2</v>
      </c>
      <c r="D98" s="6" t="s">
        <v>57</v>
      </c>
      <c r="E98" s="6" t="s">
        <v>28</v>
      </c>
      <c r="F98" s="6" t="e">
        <f>+VLOOKUP(MID(G98,1,2),#REF!,2,0)</f>
        <v>#REF!</v>
      </c>
      <c r="G98" s="11" t="s">
        <v>55</v>
      </c>
      <c r="H98" s="12">
        <v>44896</v>
      </c>
      <c r="I98" s="6">
        <v>1400</v>
      </c>
      <c r="J98" s="6" t="s">
        <v>30</v>
      </c>
      <c r="K98" s="6">
        <v>1400</v>
      </c>
      <c r="L98" s="6" t="s">
        <v>30</v>
      </c>
      <c r="M98" s="6" t="s">
        <v>31</v>
      </c>
      <c r="N98" s="9">
        <v>3.3</v>
      </c>
      <c r="O98" s="13" t="s">
        <v>53</v>
      </c>
      <c r="P98" s="14"/>
    </row>
    <row r="99" spans="3:16" ht="15" customHeight="1" x14ac:dyDescent="0.35">
      <c r="C99" s="6" t="s">
        <v>2</v>
      </c>
      <c r="D99" s="6" t="s">
        <v>57</v>
      </c>
      <c r="E99" s="6" t="s">
        <v>28</v>
      </c>
      <c r="F99" s="6" t="e">
        <f>+VLOOKUP(MID(G99,1,2),#REF!,2,0)</f>
        <v>#REF!</v>
      </c>
      <c r="G99" s="11" t="s">
        <v>38</v>
      </c>
      <c r="H99" s="12">
        <v>44896</v>
      </c>
      <c r="I99" s="6">
        <v>6400</v>
      </c>
      <c r="J99" s="6" t="s">
        <v>30</v>
      </c>
      <c r="K99" s="6">
        <v>6400</v>
      </c>
      <c r="L99" s="6" t="s">
        <v>30</v>
      </c>
      <c r="M99" s="6" t="s">
        <v>31</v>
      </c>
      <c r="N99" s="9">
        <v>1.45</v>
      </c>
      <c r="O99" s="13" t="s">
        <v>53</v>
      </c>
      <c r="P99" s="14"/>
    </row>
    <row r="100" spans="3:16" ht="15" customHeight="1" x14ac:dyDescent="0.35">
      <c r="C100" s="15" t="s">
        <v>2</v>
      </c>
      <c r="D100" s="15" t="s">
        <v>57</v>
      </c>
      <c r="E100" s="15" t="s">
        <v>28</v>
      </c>
      <c r="F100" s="16" t="s">
        <v>74</v>
      </c>
      <c r="G100" s="17" t="s">
        <v>75</v>
      </c>
      <c r="H100" s="12">
        <v>44896</v>
      </c>
      <c r="I100" s="15">
        <v>4680</v>
      </c>
      <c r="J100" s="15" t="s">
        <v>30</v>
      </c>
      <c r="K100" s="15">
        <v>402368</v>
      </c>
      <c r="L100" s="18" t="s">
        <v>76</v>
      </c>
      <c r="M100" s="18" t="s">
        <v>31</v>
      </c>
      <c r="N100" s="15">
        <v>2.2200000000000001E-2</v>
      </c>
      <c r="O100" s="18" t="s">
        <v>53</v>
      </c>
      <c r="P100" s="19"/>
    </row>
    <row r="101" spans="3:16" ht="15" customHeight="1" x14ac:dyDescent="0.35">
      <c r="C101" s="15" t="s">
        <v>2</v>
      </c>
      <c r="D101" s="15" t="s">
        <v>57</v>
      </c>
      <c r="E101" s="15" t="s">
        <v>28</v>
      </c>
      <c r="F101" s="16" t="s">
        <v>77</v>
      </c>
      <c r="G101" s="17" t="s">
        <v>75</v>
      </c>
      <c r="H101" s="12">
        <v>44896</v>
      </c>
      <c r="I101" s="15">
        <v>4680</v>
      </c>
      <c r="J101" s="15" t="s">
        <v>30</v>
      </c>
      <c r="K101" s="15">
        <v>502960</v>
      </c>
      <c r="L101" s="18" t="s">
        <v>76</v>
      </c>
      <c r="M101" s="18" t="s">
        <v>31</v>
      </c>
      <c r="N101" s="15">
        <v>0.01</v>
      </c>
      <c r="O101" s="18" t="s">
        <v>53</v>
      </c>
      <c r="P101" s="19"/>
    </row>
    <row r="102" spans="3:16" ht="15" customHeight="1" x14ac:dyDescent="0.35">
      <c r="C102" s="15" t="s">
        <v>2</v>
      </c>
      <c r="D102" s="15" t="s">
        <v>57</v>
      </c>
      <c r="E102" s="15" t="s">
        <v>28</v>
      </c>
      <c r="F102" s="16" t="s">
        <v>78</v>
      </c>
      <c r="G102" s="17" t="s">
        <v>79</v>
      </c>
      <c r="H102" s="12">
        <v>44896</v>
      </c>
      <c r="I102" s="15">
        <v>4740</v>
      </c>
      <c r="J102" s="15" t="s">
        <v>30</v>
      </c>
      <c r="K102" s="15">
        <v>302128</v>
      </c>
      <c r="L102" s="18" t="s">
        <v>76</v>
      </c>
      <c r="M102" s="18" t="s">
        <v>31</v>
      </c>
      <c r="N102" s="15">
        <v>4.3099999999999999E-2</v>
      </c>
      <c r="O102" s="18" t="s">
        <v>53</v>
      </c>
      <c r="P102" s="19"/>
    </row>
    <row r="103" spans="3:16" ht="15" customHeight="1" x14ac:dyDescent="0.35">
      <c r="C103" s="20" t="s">
        <v>80</v>
      </c>
      <c r="D103" s="20" t="s">
        <v>81</v>
      </c>
      <c r="E103" s="21" t="s">
        <v>28</v>
      </c>
      <c r="F103" s="20" t="s">
        <v>82</v>
      </c>
      <c r="G103" s="20" t="s">
        <v>83</v>
      </c>
      <c r="H103" s="22">
        <v>44927</v>
      </c>
      <c r="I103" s="20">
        <v>7050</v>
      </c>
      <c r="J103" s="21" t="s">
        <v>30</v>
      </c>
      <c r="K103" s="23">
        <f>+I103</f>
        <v>7050</v>
      </c>
      <c r="L103" s="24" t="str">
        <f>+J103</f>
        <v>litros</v>
      </c>
      <c r="M103" s="21" t="s">
        <v>31</v>
      </c>
      <c r="N103" s="23">
        <v>6.44</v>
      </c>
      <c r="O103" s="25">
        <v>44805</v>
      </c>
      <c r="P103" s="26"/>
    </row>
    <row r="104" spans="3:16" ht="15" customHeight="1" x14ac:dyDescent="0.35">
      <c r="C104" s="27" t="s">
        <v>80</v>
      </c>
      <c r="D104" s="27" t="s">
        <v>81</v>
      </c>
      <c r="E104" s="28" t="s">
        <v>28</v>
      </c>
      <c r="F104" s="27" t="s">
        <v>84</v>
      </c>
      <c r="G104" s="27" t="s">
        <v>85</v>
      </c>
      <c r="H104" s="29">
        <v>44927</v>
      </c>
      <c r="I104" s="27">
        <v>2350</v>
      </c>
      <c r="J104" s="28" t="s">
        <v>30</v>
      </c>
      <c r="K104" s="14">
        <f t="shared" ref="K104:K112" si="4">+I104</f>
        <v>2350</v>
      </c>
      <c r="L104" s="30" t="str">
        <f t="shared" ref="L104:L112" si="5">+J104</f>
        <v>litros</v>
      </c>
      <c r="M104" s="28" t="s">
        <v>31</v>
      </c>
      <c r="N104" s="14">
        <v>3.53</v>
      </c>
      <c r="O104" s="25">
        <v>44805</v>
      </c>
      <c r="P104" s="26"/>
    </row>
    <row r="105" spans="3:16" ht="15" customHeight="1" x14ac:dyDescent="0.35">
      <c r="C105" s="27" t="s">
        <v>80</v>
      </c>
      <c r="D105" s="27" t="s">
        <v>81</v>
      </c>
      <c r="E105" s="28" t="s">
        <v>28</v>
      </c>
      <c r="F105" s="27" t="s">
        <v>84</v>
      </c>
      <c r="G105" s="27" t="s">
        <v>86</v>
      </c>
      <c r="H105" s="22">
        <v>44927</v>
      </c>
      <c r="I105" s="27">
        <v>1000</v>
      </c>
      <c r="J105" s="28" t="s">
        <v>30</v>
      </c>
      <c r="K105" s="14">
        <f t="shared" si="4"/>
        <v>1000</v>
      </c>
      <c r="L105" s="30" t="str">
        <f t="shared" si="5"/>
        <v>litros</v>
      </c>
      <c r="M105" s="28" t="s">
        <v>31</v>
      </c>
      <c r="N105" s="14">
        <v>3.76</v>
      </c>
      <c r="O105" s="25">
        <v>44805</v>
      </c>
      <c r="P105" s="26"/>
    </row>
    <row r="106" spans="3:16" ht="15" customHeight="1" x14ac:dyDescent="0.35">
      <c r="C106" s="27" t="s">
        <v>80</v>
      </c>
      <c r="D106" s="27" t="s">
        <v>81</v>
      </c>
      <c r="E106" s="28" t="s">
        <v>28</v>
      </c>
      <c r="F106" s="27" t="s">
        <v>84</v>
      </c>
      <c r="G106" s="27" t="s">
        <v>87</v>
      </c>
      <c r="H106" s="29">
        <v>44927</v>
      </c>
      <c r="I106" s="27">
        <v>1900</v>
      </c>
      <c r="J106" s="28" t="s">
        <v>30</v>
      </c>
      <c r="K106" s="14">
        <f t="shared" si="4"/>
        <v>1900</v>
      </c>
      <c r="L106" s="30" t="str">
        <f t="shared" si="5"/>
        <v>litros</v>
      </c>
      <c r="M106" s="28" t="s">
        <v>31</v>
      </c>
      <c r="N106" s="14">
        <v>4.42</v>
      </c>
      <c r="O106" s="25">
        <v>44805</v>
      </c>
      <c r="P106" s="26"/>
    </row>
    <row r="107" spans="3:16" ht="15" customHeight="1" x14ac:dyDescent="0.35">
      <c r="C107" s="27" t="s">
        <v>80</v>
      </c>
      <c r="D107" s="27" t="s">
        <v>81</v>
      </c>
      <c r="E107" s="28" t="s">
        <v>28</v>
      </c>
      <c r="F107" s="27" t="s">
        <v>84</v>
      </c>
      <c r="G107" s="27" t="s">
        <v>88</v>
      </c>
      <c r="H107" s="22">
        <v>44927</v>
      </c>
      <c r="I107" s="27">
        <v>700</v>
      </c>
      <c r="J107" s="28" t="s">
        <v>30</v>
      </c>
      <c r="K107" s="14">
        <f t="shared" si="4"/>
        <v>700</v>
      </c>
      <c r="L107" s="30" t="str">
        <f t="shared" si="5"/>
        <v>litros</v>
      </c>
      <c r="M107" s="28" t="s">
        <v>31</v>
      </c>
      <c r="N107" s="14">
        <v>4.62</v>
      </c>
      <c r="O107" s="25">
        <v>44805</v>
      </c>
      <c r="P107" s="26"/>
    </row>
    <row r="108" spans="3:16" ht="15" customHeight="1" x14ac:dyDescent="0.35">
      <c r="C108" s="27" t="s">
        <v>80</v>
      </c>
      <c r="D108" s="27" t="s">
        <v>81</v>
      </c>
      <c r="E108" s="28" t="s">
        <v>28</v>
      </c>
      <c r="F108" s="27" t="s">
        <v>89</v>
      </c>
      <c r="G108" s="27" t="s">
        <v>38</v>
      </c>
      <c r="H108" s="29">
        <v>44927</v>
      </c>
      <c r="I108" s="27">
        <v>7550</v>
      </c>
      <c r="J108" s="28" t="s">
        <v>30</v>
      </c>
      <c r="K108" s="14">
        <f t="shared" si="4"/>
        <v>7550</v>
      </c>
      <c r="L108" s="30" t="str">
        <f t="shared" si="5"/>
        <v>litros</v>
      </c>
      <c r="M108" s="28" t="s">
        <v>31</v>
      </c>
      <c r="N108" s="14">
        <v>1.36</v>
      </c>
      <c r="O108" s="31">
        <v>44621</v>
      </c>
      <c r="P108" s="26"/>
    </row>
    <row r="109" spans="3:16" ht="15" customHeight="1" x14ac:dyDescent="0.35">
      <c r="C109" s="27" t="s">
        <v>80</v>
      </c>
      <c r="D109" s="27" t="s">
        <v>81</v>
      </c>
      <c r="E109" s="28" t="s">
        <v>28</v>
      </c>
      <c r="F109" s="27" t="s">
        <v>90</v>
      </c>
      <c r="G109" s="27" t="s">
        <v>48</v>
      </c>
      <c r="H109" s="22">
        <v>44927</v>
      </c>
      <c r="I109" s="27">
        <v>1590</v>
      </c>
      <c r="J109" s="28" t="s">
        <v>30</v>
      </c>
      <c r="K109" s="14">
        <f t="shared" si="4"/>
        <v>1590</v>
      </c>
      <c r="L109" s="30" t="str">
        <f t="shared" si="5"/>
        <v>litros</v>
      </c>
      <c r="M109" s="28" t="s">
        <v>31</v>
      </c>
      <c r="N109" s="14">
        <v>3.89</v>
      </c>
      <c r="O109" s="25">
        <v>44805</v>
      </c>
      <c r="P109" s="26"/>
    </row>
    <row r="110" spans="3:16" ht="15" customHeight="1" x14ac:dyDescent="0.35">
      <c r="C110" s="27" t="s">
        <v>80</v>
      </c>
      <c r="D110" s="27" t="s">
        <v>81</v>
      </c>
      <c r="E110" s="28" t="s">
        <v>28</v>
      </c>
      <c r="F110" s="27" t="s">
        <v>91</v>
      </c>
      <c r="G110" s="27" t="s">
        <v>92</v>
      </c>
      <c r="H110" s="29">
        <v>44927</v>
      </c>
      <c r="I110" s="27">
        <v>1000</v>
      </c>
      <c r="J110" s="28" t="s">
        <v>30</v>
      </c>
      <c r="K110" s="14">
        <f t="shared" si="4"/>
        <v>1000</v>
      </c>
      <c r="L110" s="30" t="str">
        <f t="shared" si="5"/>
        <v>litros</v>
      </c>
      <c r="M110" s="28" t="s">
        <v>31</v>
      </c>
      <c r="N110" s="14">
        <v>7.15</v>
      </c>
      <c r="O110" s="31">
        <v>44835</v>
      </c>
      <c r="P110" s="26"/>
    </row>
    <row r="111" spans="3:16" ht="15" customHeight="1" x14ac:dyDescent="0.35">
      <c r="C111" s="27" t="s">
        <v>80</v>
      </c>
      <c r="D111" s="27" t="s">
        <v>81</v>
      </c>
      <c r="E111" s="27" t="s">
        <v>33</v>
      </c>
      <c r="F111" s="28" t="s">
        <v>93</v>
      </c>
      <c r="G111" s="27" t="s">
        <v>94</v>
      </c>
      <c r="H111" s="22">
        <v>44927</v>
      </c>
      <c r="I111" s="27">
        <v>1</v>
      </c>
      <c r="J111" s="28" t="s">
        <v>95</v>
      </c>
      <c r="K111" s="14">
        <f t="shared" si="4"/>
        <v>1</v>
      </c>
      <c r="L111" s="30" t="str">
        <f t="shared" si="5"/>
        <v>puntos-mes</v>
      </c>
      <c r="M111" s="28" t="s">
        <v>31</v>
      </c>
      <c r="N111" s="27">
        <v>2136</v>
      </c>
      <c r="O111" s="31">
        <v>44621</v>
      </c>
      <c r="P111" s="29"/>
    </row>
    <row r="112" spans="3:16" ht="15" customHeight="1" x14ac:dyDescent="0.35">
      <c r="C112" s="27" t="s">
        <v>80</v>
      </c>
      <c r="D112" s="27" t="s">
        <v>81</v>
      </c>
      <c r="E112" s="27" t="s">
        <v>33</v>
      </c>
      <c r="F112" s="28" t="s">
        <v>96</v>
      </c>
      <c r="G112" s="27" t="s">
        <v>97</v>
      </c>
      <c r="H112" s="29">
        <v>44927</v>
      </c>
      <c r="I112" s="27">
        <v>1</v>
      </c>
      <c r="J112" s="28" t="s">
        <v>95</v>
      </c>
      <c r="K112" s="14">
        <f t="shared" si="4"/>
        <v>1</v>
      </c>
      <c r="L112" s="30" t="str">
        <f t="shared" si="5"/>
        <v>puntos-mes</v>
      </c>
      <c r="M112" s="28" t="s">
        <v>31</v>
      </c>
      <c r="N112" s="27">
        <v>1024</v>
      </c>
      <c r="O112" s="31">
        <v>44621</v>
      </c>
      <c r="P112" s="29"/>
    </row>
    <row r="113" spans="3:16" ht="15" customHeight="1" x14ac:dyDescent="0.35">
      <c r="C113" s="27" t="s">
        <v>98</v>
      </c>
      <c r="D113" s="27" t="s">
        <v>81</v>
      </c>
      <c r="E113" s="27" t="s">
        <v>28</v>
      </c>
      <c r="F113" s="27" t="s">
        <v>99</v>
      </c>
      <c r="G113" s="27" t="s">
        <v>100</v>
      </c>
      <c r="H113" s="22">
        <v>44927</v>
      </c>
      <c r="I113" s="27">
        <v>680</v>
      </c>
      <c r="J113" s="27" t="s">
        <v>101</v>
      </c>
      <c r="K113" s="14">
        <f>+I113</f>
        <v>680</v>
      </c>
      <c r="L113" s="30" t="str">
        <f>+J113</f>
        <v>Litros</v>
      </c>
      <c r="M113" s="28" t="s">
        <v>31</v>
      </c>
      <c r="N113" s="27">
        <v>3.51</v>
      </c>
      <c r="O113" s="33">
        <v>44805</v>
      </c>
      <c r="P113" s="34"/>
    </row>
    <row r="114" spans="3:16" ht="15" customHeight="1" x14ac:dyDescent="0.35">
      <c r="C114" s="27" t="s">
        <v>98</v>
      </c>
      <c r="D114" s="27" t="s">
        <v>81</v>
      </c>
      <c r="E114" s="27" t="s">
        <v>28</v>
      </c>
      <c r="F114" s="27" t="s">
        <v>102</v>
      </c>
      <c r="G114" s="27" t="s">
        <v>79</v>
      </c>
      <c r="H114" s="29">
        <v>44927</v>
      </c>
      <c r="I114" s="27">
        <v>600</v>
      </c>
      <c r="J114" s="27" t="s">
        <v>101</v>
      </c>
      <c r="K114" s="14">
        <f t="shared" ref="K114:K149" si="6">+I114</f>
        <v>600</v>
      </c>
      <c r="L114" s="30" t="str">
        <f t="shared" ref="L114:L149" si="7">+J114</f>
        <v>Litros</v>
      </c>
      <c r="M114" s="28" t="s">
        <v>31</v>
      </c>
      <c r="N114" s="27">
        <v>4.0999999999999996</v>
      </c>
      <c r="O114" s="33">
        <v>44805</v>
      </c>
      <c r="P114" s="34"/>
    </row>
    <row r="115" spans="3:16" ht="15" customHeight="1" x14ac:dyDescent="0.35">
      <c r="C115" s="27" t="s">
        <v>98</v>
      </c>
      <c r="D115" s="27" t="s">
        <v>81</v>
      </c>
      <c r="E115" s="27" t="s">
        <v>28</v>
      </c>
      <c r="F115" s="27" t="s">
        <v>103</v>
      </c>
      <c r="G115" s="27" t="s">
        <v>40</v>
      </c>
      <c r="H115" s="22">
        <v>44927</v>
      </c>
      <c r="I115" s="27">
        <v>900</v>
      </c>
      <c r="J115" s="27" t="s">
        <v>101</v>
      </c>
      <c r="K115" s="14">
        <f t="shared" si="6"/>
        <v>900</v>
      </c>
      <c r="L115" s="30" t="str">
        <f t="shared" si="7"/>
        <v>Litros</v>
      </c>
      <c r="M115" s="28" t="s">
        <v>31</v>
      </c>
      <c r="N115" s="27">
        <v>4.32</v>
      </c>
      <c r="O115" s="33">
        <v>44805</v>
      </c>
      <c r="P115" s="34"/>
    </row>
    <row r="116" spans="3:16" ht="15" customHeight="1" x14ac:dyDescent="0.35">
      <c r="C116" s="27" t="s">
        <v>98</v>
      </c>
      <c r="D116" s="27" t="s">
        <v>81</v>
      </c>
      <c r="E116" s="27" t="s">
        <v>28</v>
      </c>
      <c r="F116" s="27" t="s">
        <v>103</v>
      </c>
      <c r="G116" s="27" t="s">
        <v>104</v>
      </c>
      <c r="H116" s="29">
        <v>44927</v>
      </c>
      <c r="I116" s="27">
        <v>1860</v>
      </c>
      <c r="J116" s="27" t="s">
        <v>101</v>
      </c>
      <c r="K116" s="14">
        <f t="shared" si="6"/>
        <v>1860</v>
      </c>
      <c r="L116" s="30" t="str">
        <f t="shared" si="7"/>
        <v>Litros</v>
      </c>
      <c r="M116" s="28" t="s">
        <v>31</v>
      </c>
      <c r="N116" s="27">
        <v>2.34</v>
      </c>
      <c r="O116" s="33">
        <v>44805</v>
      </c>
      <c r="P116" s="34"/>
    </row>
    <row r="117" spans="3:16" ht="15" customHeight="1" x14ac:dyDescent="0.35">
      <c r="C117" s="27" t="s">
        <v>98</v>
      </c>
      <c r="D117" s="27" t="s">
        <v>81</v>
      </c>
      <c r="E117" s="27" t="s">
        <v>28</v>
      </c>
      <c r="F117" s="27" t="s">
        <v>105</v>
      </c>
      <c r="G117" s="27" t="s">
        <v>44</v>
      </c>
      <c r="H117" s="22">
        <v>44927</v>
      </c>
      <c r="I117" s="27">
        <v>2430</v>
      </c>
      <c r="J117" s="27" t="s">
        <v>101</v>
      </c>
      <c r="K117" s="14">
        <f t="shared" si="6"/>
        <v>2430</v>
      </c>
      <c r="L117" s="30" t="str">
        <f t="shared" si="7"/>
        <v>Litros</v>
      </c>
      <c r="M117" s="28" t="s">
        <v>31</v>
      </c>
      <c r="N117" s="27">
        <v>4.04</v>
      </c>
      <c r="O117" s="33">
        <v>44805</v>
      </c>
      <c r="P117" s="34"/>
    </row>
    <row r="118" spans="3:16" ht="15" customHeight="1" x14ac:dyDescent="0.35">
      <c r="C118" s="27" t="s">
        <v>98</v>
      </c>
      <c r="D118" s="27" t="s">
        <v>81</v>
      </c>
      <c r="E118" s="27" t="s">
        <v>28</v>
      </c>
      <c r="F118" s="27" t="s">
        <v>105</v>
      </c>
      <c r="G118" s="27" t="s">
        <v>61</v>
      </c>
      <c r="H118" s="29">
        <v>44927</v>
      </c>
      <c r="I118" s="27">
        <v>7200</v>
      </c>
      <c r="J118" s="27" t="s">
        <v>101</v>
      </c>
      <c r="K118" s="14">
        <f t="shared" si="6"/>
        <v>7200</v>
      </c>
      <c r="L118" s="30" t="str">
        <f t="shared" si="7"/>
        <v>Litros</v>
      </c>
      <c r="M118" s="28" t="s">
        <v>31</v>
      </c>
      <c r="N118" s="27">
        <v>3.02</v>
      </c>
      <c r="O118" s="33">
        <v>44805</v>
      </c>
      <c r="P118" s="34"/>
    </row>
    <row r="119" spans="3:16" ht="15" customHeight="1" x14ac:dyDescent="0.35">
      <c r="C119" s="27" t="s">
        <v>98</v>
      </c>
      <c r="D119" s="27" t="s">
        <v>81</v>
      </c>
      <c r="E119" s="27" t="s">
        <v>28</v>
      </c>
      <c r="F119" s="27" t="s">
        <v>82</v>
      </c>
      <c r="G119" s="27" t="s">
        <v>106</v>
      </c>
      <c r="H119" s="22">
        <v>44927</v>
      </c>
      <c r="I119" s="27">
        <v>2340</v>
      </c>
      <c r="J119" s="27" t="s">
        <v>101</v>
      </c>
      <c r="K119" s="14">
        <f t="shared" si="6"/>
        <v>2340</v>
      </c>
      <c r="L119" s="30" t="str">
        <f t="shared" si="7"/>
        <v>Litros</v>
      </c>
      <c r="M119" s="28" t="s">
        <v>31</v>
      </c>
      <c r="N119" s="27">
        <v>7.59</v>
      </c>
      <c r="O119" s="33">
        <v>44805</v>
      </c>
      <c r="P119" s="34"/>
    </row>
    <row r="120" spans="3:16" ht="15" customHeight="1" x14ac:dyDescent="0.35">
      <c r="C120" s="27" t="s">
        <v>98</v>
      </c>
      <c r="D120" s="27" t="s">
        <v>81</v>
      </c>
      <c r="E120" s="27" t="s">
        <v>28</v>
      </c>
      <c r="F120" s="27" t="s">
        <v>82</v>
      </c>
      <c r="G120" s="27" t="s">
        <v>107</v>
      </c>
      <c r="H120" s="29">
        <v>44927</v>
      </c>
      <c r="I120" s="27">
        <v>1200</v>
      </c>
      <c r="J120" s="27" t="s">
        <v>101</v>
      </c>
      <c r="K120" s="14">
        <f t="shared" si="6"/>
        <v>1200</v>
      </c>
      <c r="L120" s="30" t="str">
        <f t="shared" si="7"/>
        <v>Litros</v>
      </c>
      <c r="M120" s="28" t="s">
        <v>31</v>
      </c>
      <c r="N120" s="27">
        <v>7.39</v>
      </c>
      <c r="O120" s="33">
        <v>44805</v>
      </c>
      <c r="P120" s="34"/>
    </row>
    <row r="121" spans="3:16" ht="15" customHeight="1" x14ac:dyDescent="0.35">
      <c r="C121" s="27" t="s">
        <v>98</v>
      </c>
      <c r="D121" s="27" t="s">
        <v>81</v>
      </c>
      <c r="E121" s="27" t="s">
        <v>28</v>
      </c>
      <c r="F121" s="27" t="s">
        <v>82</v>
      </c>
      <c r="G121" s="27" t="s">
        <v>108</v>
      </c>
      <c r="H121" s="22">
        <v>44927</v>
      </c>
      <c r="I121" s="27">
        <v>2150</v>
      </c>
      <c r="J121" s="27" t="s">
        <v>101</v>
      </c>
      <c r="K121" s="14">
        <f t="shared" si="6"/>
        <v>2150</v>
      </c>
      <c r="L121" s="30" t="str">
        <f t="shared" si="7"/>
        <v>Litros</v>
      </c>
      <c r="M121" s="28" t="s">
        <v>31</v>
      </c>
      <c r="N121" s="27">
        <v>8.26</v>
      </c>
      <c r="O121" s="33">
        <v>44805</v>
      </c>
      <c r="P121" s="34"/>
    </row>
    <row r="122" spans="3:16" ht="15" customHeight="1" x14ac:dyDescent="0.35">
      <c r="C122" s="27" t="s">
        <v>98</v>
      </c>
      <c r="D122" s="27" t="s">
        <v>81</v>
      </c>
      <c r="E122" s="27" t="s">
        <v>28</v>
      </c>
      <c r="F122" s="27" t="s">
        <v>82</v>
      </c>
      <c r="G122" s="27" t="s">
        <v>109</v>
      </c>
      <c r="H122" s="29">
        <v>44927</v>
      </c>
      <c r="I122" s="27">
        <v>1550</v>
      </c>
      <c r="J122" s="27" t="s">
        <v>101</v>
      </c>
      <c r="K122" s="14">
        <f t="shared" si="6"/>
        <v>1550</v>
      </c>
      <c r="L122" s="30" t="str">
        <f t="shared" si="7"/>
        <v>Litros</v>
      </c>
      <c r="M122" s="28" t="s">
        <v>31</v>
      </c>
      <c r="N122" s="27">
        <v>5.46</v>
      </c>
      <c r="O122" s="33">
        <v>44805</v>
      </c>
      <c r="P122" s="34"/>
    </row>
    <row r="123" spans="3:16" ht="15" customHeight="1" x14ac:dyDescent="0.35">
      <c r="C123" s="27" t="s">
        <v>98</v>
      </c>
      <c r="D123" s="27" t="s">
        <v>81</v>
      </c>
      <c r="E123" s="27" t="s">
        <v>28</v>
      </c>
      <c r="F123" s="27" t="s">
        <v>82</v>
      </c>
      <c r="G123" s="27" t="s">
        <v>110</v>
      </c>
      <c r="H123" s="22">
        <v>44927</v>
      </c>
      <c r="I123" s="27">
        <v>720</v>
      </c>
      <c r="J123" s="27" t="s">
        <v>101</v>
      </c>
      <c r="K123" s="14">
        <f t="shared" si="6"/>
        <v>720</v>
      </c>
      <c r="L123" s="30" t="str">
        <f t="shared" si="7"/>
        <v>Litros</v>
      </c>
      <c r="M123" s="28" t="s">
        <v>31</v>
      </c>
      <c r="N123" s="27">
        <v>7.02</v>
      </c>
      <c r="O123" s="33">
        <v>44805</v>
      </c>
      <c r="P123" s="34"/>
    </row>
    <row r="124" spans="3:16" ht="15" customHeight="1" x14ac:dyDescent="0.35">
      <c r="C124" s="27" t="s">
        <v>98</v>
      </c>
      <c r="D124" s="27" t="s">
        <v>81</v>
      </c>
      <c r="E124" s="27" t="s">
        <v>28</v>
      </c>
      <c r="F124" s="27" t="s">
        <v>82</v>
      </c>
      <c r="G124" s="27" t="s">
        <v>111</v>
      </c>
      <c r="H124" s="29">
        <v>44927</v>
      </c>
      <c r="I124" s="27">
        <v>600</v>
      </c>
      <c r="J124" s="27" t="s">
        <v>101</v>
      </c>
      <c r="K124" s="14">
        <f t="shared" si="6"/>
        <v>600</v>
      </c>
      <c r="L124" s="30" t="str">
        <f t="shared" si="7"/>
        <v>Litros</v>
      </c>
      <c r="M124" s="28" t="s">
        <v>31</v>
      </c>
      <c r="N124" s="27">
        <v>6.21</v>
      </c>
      <c r="O124" s="33">
        <v>44805</v>
      </c>
      <c r="P124" s="34"/>
    </row>
    <row r="125" spans="3:16" ht="15" customHeight="1" x14ac:dyDescent="0.35">
      <c r="C125" s="27" t="s">
        <v>98</v>
      </c>
      <c r="D125" s="27" t="s">
        <v>81</v>
      </c>
      <c r="E125" s="27" t="s">
        <v>28</v>
      </c>
      <c r="F125" s="27" t="s">
        <v>112</v>
      </c>
      <c r="G125" s="27" t="s">
        <v>113</v>
      </c>
      <c r="H125" s="22">
        <v>44927</v>
      </c>
      <c r="I125" s="27">
        <v>180</v>
      </c>
      <c r="J125" s="27" t="s">
        <v>101</v>
      </c>
      <c r="K125" s="14">
        <f t="shared" si="6"/>
        <v>180</v>
      </c>
      <c r="L125" s="30" t="str">
        <f t="shared" si="7"/>
        <v>Litros</v>
      </c>
      <c r="M125" s="28" t="s">
        <v>31</v>
      </c>
      <c r="N125" s="27">
        <v>3.21</v>
      </c>
      <c r="O125" s="33">
        <v>44805</v>
      </c>
      <c r="P125" s="34"/>
    </row>
    <row r="126" spans="3:16" ht="15" customHeight="1" x14ac:dyDescent="0.35">
      <c r="C126" s="27" t="s">
        <v>98</v>
      </c>
      <c r="D126" s="27" t="s">
        <v>81</v>
      </c>
      <c r="E126" s="27" t="s">
        <v>28</v>
      </c>
      <c r="F126" s="27" t="s">
        <v>112</v>
      </c>
      <c r="G126" s="27" t="s">
        <v>114</v>
      </c>
      <c r="H126" s="29">
        <v>44927</v>
      </c>
      <c r="I126" s="27">
        <v>380</v>
      </c>
      <c r="J126" s="27" t="s">
        <v>101</v>
      </c>
      <c r="K126" s="14">
        <f t="shared" si="6"/>
        <v>380</v>
      </c>
      <c r="L126" s="30" t="str">
        <f t="shared" si="7"/>
        <v>Litros</v>
      </c>
      <c r="M126" s="28" t="s">
        <v>31</v>
      </c>
      <c r="N126" s="27">
        <v>2.79</v>
      </c>
      <c r="O126" s="33">
        <v>44805</v>
      </c>
      <c r="P126" s="34"/>
    </row>
    <row r="127" spans="3:16" ht="15" customHeight="1" x14ac:dyDescent="0.35">
      <c r="C127" s="27" t="s">
        <v>98</v>
      </c>
      <c r="D127" s="27" t="s">
        <v>81</v>
      </c>
      <c r="E127" s="27" t="s">
        <v>28</v>
      </c>
      <c r="F127" s="27" t="s">
        <v>112</v>
      </c>
      <c r="G127" s="27" t="s">
        <v>115</v>
      </c>
      <c r="H127" s="22">
        <v>44927</v>
      </c>
      <c r="I127" s="27">
        <v>360</v>
      </c>
      <c r="J127" s="27" t="s">
        <v>101</v>
      </c>
      <c r="K127" s="14">
        <f t="shared" si="6"/>
        <v>360</v>
      </c>
      <c r="L127" s="30" t="str">
        <f t="shared" si="7"/>
        <v>Litros</v>
      </c>
      <c r="M127" s="28" t="s">
        <v>31</v>
      </c>
      <c r="N127" s="27">
        <v>7.95</v>
      </c>
      <c r="O127" s="33">
        <v>44805</v>
      </c>
      <c r="P127" s="34"/>
    </row>
    <row r="128" spans="3:16" ht="15" customHeight="1" x14ac:dyDescent="0.35">
      <c r="C128" s="27" t="s">
        <v>98</v>
      </c>
      <c r="D128" s="27" t="s">
        <v>81</v>
      </c>
      <c r="E128" s="27" t="s">
        <v>28</v>
      </c>
      <c r="F128" s="27" t="s">
        <v>116</v>
      </c>
      <c r="G128" s="27" t="s">
        <v>117</v>
      </c>
      <c r="H128" s="29">
        <v>44927</v>
      </c>
      <c r="I128" s="27">
        <v>2110</v>
      </c>
      <c r="J128" s="27" t="s">
        <v>101</v>
      </c>
      <c r="K128" s="14">
        <f t="shared" si="6"/>
        <v>2110</v>
      </c>
      <c r="L128" s="30" t="str">
        <f t="shared" si="7"/>
        <v>Litros</v>
      </c>
      <c r="M128" s="28" t="s">
        <v>31</v>
      </c>
      <c r="N128" s="27">
        <v>2.73</v>
      </c>
      <c r="O128" s="33">
        <v>44805</v>
      </c>
      <c r="P128" s="34"/>
    </row>
    <row r="129" spans="3:16" ht="15" customHeight="1" x14ac:dyDescent="0.35">
      <c r="C129" s="27" t="s">
        <v>98</v>
      </c>
      <c r="D129" s="27" t="s">
        <v>81</v>
      </c>
      <c r="E129" s="27" t="s">
        <v>28</v>
      </c>
      <c r="F129" s="27" t="s">
        <v>116</v>
      </c>
      <c r="G129" s="27" t="s">
        <v>118</v>
      </c>
      <c r="H129" s="22">
        <v>44927</v>
      </c>
      <c r="I129" s="27">
        <v>2150</v>
      </c>
      <c r="J129" s="27" t="s">
        <v>101</v>
      </c>
      <c r="K129" s="14">
        <f t="shared" si="6"/>
        <v>2150</v>
      </c>
      <c r="L129" s="30" t="str">
        <f t="shared" si="7"/>
        <v>Litros</v>
      </c>
      <c r="M129" s="28" t="s">
        <v>31</v>
      </c>
      <c r="N129" s="27">
        <v>3.06</v>
      </c>
      <c r="O129" s="33">
        <v>44805</v>
      </c>
      <c r="P129" s="34"/>
    </row>
    <row r="130" spans="3:16" ht="15" customHeight="1" x14ac:dyDescent="0.35">
      <c r="C130" s="27" t="s">
        <v>98</v>
      </c>
      <c r="D130" s="27" t="s">
        <v>81</v>
      </c>
      <c r="E130" s="27" t="s">
        <v>28</v>
      </c>
      <c r="F130" s="27" t="s">
        <v>116</v>
      </c>
      <c r="G130" s="27" t="s">
        <v>119</v>
      </c>
      <c r="H130" s="29">
        <v>44927</v>
      </c>
      <c r="I130" s="27">
        <v>130</v>
      </c>
      <c r="J130" s="27" t="s">
        <v>101</v>
      </c>
      <c r="K130" s="14">
        <f t="shared" si="6"/>
        <v>130</v>
      </c>
      <c r="L130" s="30" t="str">
        <f t="shared" si="7"/>
        <v>Litros</v>
      </c>
      <c r="M130" s="28" t="s">
        <v>31</v>
      </c>
      <c r="N130" s="27">
        <v>4.97</v>
      </c>
      <c r="O130" s="33">
        <v>44805</v>
      </c>
      <c r="P130" s="34"/>
    </row>
    <row r="131" spans="3:16" ht="15" customHeight="1" x14ac:dyDescent="0.35">
      <c r="C131" s="27" t="s">
        <v>98</v>
      </c>
      <c r="D131" s="27" t="s">
        <v>81</v>
      </c>
      <c r="E131" s="27" t="s">
        <v>28</v>
      </c>
      <c r="F131" s="27" t="s">
        <v>116</v>
      </c>
      <c r="G131" s="27" t="s">
        <v>29</v>
      </c>
      <c r="H131" s="22">
        <v>44927</v>
      </c>
      <c r="I131" s="27">
        <v>1120</v>
      </c>
      <c r="J131" s="27" t="s">
        <v>101</v>
      </c>
      <c r="K131" s="14">
        <f t="shared" si="6"/>
        <v>1120</v>
      </c>
      <c r="L131" s="30" t="str">
        <f t="shared" si="7"/>
        <v>Litros</v>
      </c>
      <c r="M131" s="28" t="s">
        <v>31</v>
      </c>
      <c r="N131" s="27">
        <v>3.59</v>
      </c>
      <c r="O131" s="33">
        <v>44805</v>
      </c>
      <c r="P131" s="34"/>
    </row>
    <row r="132" spans="3:16" ht="15" customHeight="1" x14ac:dyDescent="0.35">
      <c r="C132" s="27" t="s">
        <v>98</v>
      </c>
      <c r="D132" s="27" t="s">
        <v>81</v>
      </c>
      <c r="E132" s="27" t="s">
        <v>28</v>
      </c>
      <c r="F132" s="27" t="s">
        <v>116</v>
      </c>
      <c r="G132" s="27" t="s">
        <v>52</v>
      </c>
      <c r="H132" s="29">
        <v>44927</v>
      </c>
      <c r="I132" s="27">
        <v>5870</v>
      </c>
      <c r="J132" s="27" t="s">
        <v>101</v>
      </c>
      <c r="K132" s="14">
        <f t="shared" si="6"/>
        <v>5870</v>
      </c>
      <c r="L132" s="30" t="str">
        <f t="shared" si="7"/>
        <v>Litros</v>
      </c>
      <c r="M132" s="28" t="s">
        <v>31</v>
      </c>
      <c r="N132" s="27">
        <v>2.95</v>
      </c>
      <c r="O132" s="33">
        <v>44805</v>
      </c>
      <c r="P132" s="34"/>
    </row>
    <row r="133" spans="3:16" ht="15" customHeight="1" x14ac:dyDescent="0.35">
      <c r="C133" s="27" t="s">
        <v>98</v>
      </c>
      <c r="D133" s="27" t="s">
        <v>81</v>
      </c>
      <c r="E133" s="27" t="s">
        <v>28</v>
      </c>
      <c r="F133" s="27" t="s">
        <v>91</v>
      </c>
      <c r="G133" s="27" t="s">
        <v>120</v>
      </c>
      <c r="H133" s="22">
        <v>44927</v>
      </c>
      <c r="I133" s="27">
        <v>780</v>
      </c>
      <c r="J133" s="27" t="s">
        <v>101</v>
      </c>
      <c r="K133" s="14">
        <f t="shared" si="6"/>
        <v>780</v>
      </c>
      <c r="L133" s="30" t="str">
        <f t="shared" si="7"/>
        <v>Litros</v>
      </c>
      <c r="M133" s="28" t="s">
        <v>31</v>
      </c>
      <c r="N133" s="27">
        <v>6.22</v>
      </c>
      <c r="O133" s="33">
        <v>44805</v>
      </c>
      <c r="P133" s="34"/>
    </row>
    <row r="134" spans="3:16" ht="15" customHeight="1" x14ac:dyDescent="0.35">
      <c r="C134" s="27" t="s">
        <v>98</v>
      </c>
      <c r="D134" s="27" t="s">
        <v>81</v>
      </c>
      <c r="E134" s="27" t="s">
        <v>28</v>
      </c>
      <c r="F134" s="27" t="s">
        <v>91</v>
      </c>
      <c r="G134" s="27" t="s">
        <v>69</v>
      </c>
      <c r="H134" s="29">
        <v>44927</v>
      </c>
      <c r="I134" s="27">
        <v>860</v>
      </c>
      <c r="J134" s="27" t="s">
        <v>101</v>
      </c>
      <c r="K134" s="14">
        <f t="shared" si="6"/>
        <v>860</v>
      </c>
      <c r="L134" s="30" t="str">
        <f t="shared" si="7"/>
        <v>Litros</v>
      </c>
      <c r="M134" s="28" t="s">
        <v>31</v>
      </c>
      <c r="N134" s="27">
        <v>6.73</v>
      </c>
      <c r="O134" s="33">
        <v>44805</v>
      </c>
      <c r="P134" s="34"/>
    </row>
    <row r="135" spans="3:16" ht="15" customHeight="1" x14ac:dyDescent="0.35">
      <c r="C135" s="27" t="s">
        <v>98</v>
      </c>
      <c r="D135" s="27" t="s">
        <v>81</v>
      </c>
      <c r="E135" s="27" t="s">
        <v>28</v>
      </c>
      <c r="F135" s="27" t="s">
        <v>91</v>
      </c>
      <c r="G135" s="27" t="s">
        <v>121</v>
      </c>
      <c r="H135" s="22">
        <v>44927</v>
      </c>
      <c r="I135" s="27">
        <v>300</v>
      </c>
      <c r="J135" s="27" t="s">
        <v>101</v>
      </c>
      <c r="K135" s="14">
        <f t="shared" si="6"/>
        <v>300</v>
      </c>
      <c r="L135" s="30" t="str">
        <f t="shared" si="7"/>
        <v>Litros</v>
      </c>
      <c r="M135" s="28" t="s">
        <v>31</v>
      </c>
      <c r="N135" s="27">
        <v>4.32</v>
      </c>
      <c r="O135" s="33">
        <v>44805</v>
      </c>
      <c r="P135" s="34"/>
    </row>
    <row r="136" spans="3:16" ht="15" customHeight="1" x14ac:dyDescent="0.35">
      <c r="C136" s="27" t="s">
        <v>98</v>
      </c>
      <c r="D136" s="27" t="s">
        <v>81</v>
      </c>
      <c r="E136" s="27" t="s">
        <v>28</v>
      </c>
      <c r="F136" s="27" t="s">
        <v>91</v>
      </c>
      <c r="G136" s="27" t="s">
        <v>37</v>
      </c>
      <c r="H136" s="29">
        <v>44927</v>
      </c>
      <c r="I136" s="27">
        <v>880</v>
      </c>
      <c r="J136" s="27" t="s">
        <v>101</v>
      </c>
      <c r="K136" s="14">
        <f t="shared" si="6"/>
        <v>880</v>
      </c>
      <c r="L136" s="30" t="str">
        <f t="shared" si="7"/>
        <v>Litros</v>
      </c>
      <c r="M136" s="28" t="s">
        <v>31</v>
      </c>
      <c r="N136" s="27">
        <v>4.3899999999999997</v>
      </c>
      <c r="O136" s="33">
        <v>44805</v>
      </c>
      <c r="P136" s="34"/>
    </row>
    <row r="137" spans="3:16" ht="15" customHeight="1" x14ac:dyDescent="0.35">
      <c r="C137" s="27" t="s">
        <v>98</v>
      </c>
      <c r="D137" s="27" t="s">
        <v>81</v>
      </c>
      <c r="E137" s="27" t="s">
        <v>28</v>
      </c>
      <c r="F137" s="27" t="s">
        <v>91</v>
      </c>
      <c r="G137" s="27" t="s">
        <v>122</v>
      </c>
      <c r="H137" s="22">
        <v>44927</v>
      </c>
      <c r="I137" s="27">
        <v>700</v>
      </c>
      <c r="J137" s="27" t="s">
        <v>101</v>
      </c>
      <c r="K137" s="14">
        <f t="shared" si="6"/>
        <v>700</v>
      </c>
      <c r="L137" s="30" t="str">
        <f t="shared" si="7"/>
        <v>Litros</v>
      </c>
      <c r="M137" s="28" t="s">
        <v>31</v>
      </c>
      <c r="N137" s="27">
        <v>5.59</v>
      </c>
      <c r="O137" s="33">
        <v>44805</v>
      </c>
      <c r="P137" s="34"/>
    </row>
    <row r="138" spans="3:16" ht="15" customHeight="1" x14ac:dyDescent="0.35">
      <c r="C138" s="27" t="s">
        <v>98</v>
      </c>
      <c r="D138" s="27" t="s">
        <v>81</v>
      </c>
      <c r="E138" s="27" t="s">
        <v>28</v>
      </c>
      <c r="F138" s="27" t="s">
        <v>91</v>
      </c>
      <c r="G138" s="27" t="s">
        <v>71</v>
      </c>
      <c r="H138" s="29">
        <v>44927</v>
      </c>
      <c r="I138" s="27">
        <v>280</v>
      </c>
      <c r="J138" s="27" t="s">
        <v>101</v>
      </c>
      <c r="K138" s="14">
        <f t="shared" si="6"/>
        <v>280</v>
      </c>
      <c r="L138" s="30" t="str">
        <f t="shared" si="7"/>
        <v>Litros</v>
      </c>
      <c r="M138" s="28" t="s">
        <v>31</v>
      </c>
      <c r="N138" s="27">
        <v>5.8</v>
      </c>
      <c r="O138" s="33">
        <v>44805</v>
      </c>
      <c r="P138" s="34"/>
    </row>
    <row r="139" spans="3:16" ht="15" customHeight="1" x14ac:dyDescent="0.35">
      <c r="C139" s="27" t="s">
        <v>98</v>
      </c>
      <c r="D139" s="27" t="s">
        <v>81</v>
      </c>
      <c r="E139" s="27" t="s">
        <v>28</v>
      </c>
      <c r="F139" s="27" t="s">
        <v>123</v>
      </c>
      <c r="G139" s="27" t="s">
        <v>124</v>
      </c>
      <c r="H139" s="22">
        <v>44927</v>
      </c>
      <c r="I139" s="27">
        <v>490</v>
      </c>
      <c r="J139" s="27" t="s">
        <v>101</v>
      </c>
      <c r="K139" s="14">
        <f t="shared" si="6"/>
        <v>490</v>
      </c>
      <c r="L139" s="30" t="str">
        <f t="shared" si="7"/>
        <v>Litros</v>
      </c>
      <c r="M139" s="28" t="s">
        <v>31</v>
      </c>
      <c r="N139" s="27">
        <v>5.58</v>
      </c>
      <c r="O139" s="33">
        <v>44805</v>
      </c>
      <c r="P139" s="34"/>
    </row>
    <row r="140" spans="3:16" ht="15" customHeight="1" x14ac:dyDescent="0.35">
      <c r="C140" s="27" t="s">
        <v>98</v>
      </c>
      <c r="D140" s="27" t="s">
        <v>81</v>
      </c>
      <c r="E140" s="27" t="s">
        <v>28</v>
      </c>
      <c r="F140" s="27" t="s">
        <v>125</v>
      </c>
      <c r="G140" s="27" t="s">
        <v>126</v>
      </c>
      <c r="H140" s="29">
        <v>44927</v>
      </c>
      <c r="I140" s="27">
        <v>200</v>
      </c>
      <c r="J140" s="27" t="s">
        <v>101</v>
      </c>
      <c r="K140" s="14">
        <f t="shared" si="6"/>
        <v>200</v>
      </c>
      <c r="L140" s="30" t="str">
        <f t="shared" si="7"/>
        <v>Litros</v>
      </c>
      <c r="M140" s="28" t="s">
        <v>31</v>
      </c>
      <c r="N140" s="27">
        <v>5.65</v>
      </c>
      <c r="O140" s="33">
        <v>44805</v>
      </c>
      <c r="P140" s="34"/>
    </row>
    <row r="141" spans="3:16" ht="15" customHeight="1" x14ac:dyDescent="0.35">
      <c r="C141" s="27" t="s">
        <v>98</v>
      </c>
      <c r="D141" s="27" t="s">
        <v>81</v>
      </c>
      <c r="E141" s="27" t="s">
        <v>28</v>
      </c>
      <c r="F141" s="27" t="s">
        <v>127</v>
      </c>
      <c r="G141" s="27" t="s">
        <v>128</v>
      </c>
      <c r="H141" s="22">
        <v>44927</v>
      </c>
      <c r="I141" s="27">
        <v>60</v>
      </c>
      <c r="J141" s="27" t="s">
        <v>101</v>
      </c>
      <c r="K141" s="14">
        <f t="shared" si="6"/>
        <v>60</v>
      </c>
      <c r="L141" s="30" t="str">
        <f t="shared" si="7"/>
        <v>Litros</v>
      </c>
      <c r="M141" s="28" t="s">
        <v>31</v>
      </c>
      <c r="N141" s="27">
        <v>4.95</v>
      </c>
      <c r="O141" s="33">
        <v>44805</v>
      </c>
      <c r="P141" s="34"/>
    </row>
    <row r="142" spans="3:16" ht="15" customHeight="1" x14ac:dyDescent="0.35">
      <c r="C142" s="27" t="s">
        <v>98</v>
      </c>
      <c r="D142" s="27" t="s">
        <v>81</v>
      </c>
      <c r="E142" s="27" t="s">
        <v>28</v>
      </c>
      <c r="F142" s="27" t="s">
        <v>127</v>
      </c>
      <c r="G142" s="27" t="s">
        <v>129</v>
      </c>
      <c r="H142" s="29">
        <v>44927</v>
      </c>
      <c r="I142" s="27">
        <v>1650</v>
      </c>
      <c r="J142" s="27" t="s">
        <v>101</v>
      </c>
      <c r="K142" s="14">
        <f t="shared" si="6"/>
        <v>1650</v>
      </c>
      <c r="L142" s="30" t="str">
        <f t="shared" si="7"/>
        <v>Litros</v>
      </c>
      <c r="M142" s="28" t="s">
        <v>31</v>
      </c>
      <c r="N142" s="27">
        <v>4.0999999999999996</v>
      </c>
      <c r="O142" s="33">
        <v>44805</v>
      </c>
      <c r="P142" s="34"/>
    </row>
    <row r="143" spans="3:16" ht="15" customHeight="1" x14ac:dyDescent="0.35">
      <c r="C143" s="27" t="s">
        <v>98</v>
      </c>
      <c r="D143" s="27" t="s">
        <v>81</v>
      </c>
      <c r="E143" s="27" t="s">
        <v>28</v>
      </c>
      <c r="F143" s="27" t="s">
        <v>130</v>
      </c>
      <c r="G143" s="27" t="s">
        <v>131</v>
      </c>
      <c r="H143" s="22">
        <v>44927</v>
      </c>
      <c r="I143" s="27">
        <v>600</v>
      </c>
      <c r="J143" s="27" t="s">
        <v>101</v>
      </c>
      <c r="K143" s="14">
        <f t="shared" si="6"/>
        <v>600</v>
      </c>
      <c r="L143" s="30" t="str">
        <f t="shared" si="7"/>
        <v>Litros</v>
      </c>
      <c r="M143" s="28" t="s">
        <v>31</v>
      </c>
      <c r="N143" s="27">
        <v>3.28</v>
      </c>
      <c r="O143" s="33">
        <v>44805</v>
      </c>
      <c r="P143" s="34"/>
    </row>
    <row r="144" spans="3:16" ht="15" customHeight="1" x14ac:dyDescent="0.35">
      <c r="C144" s="27" t="s">
        <v>98</v>
      </c>
      <c r="D144" s="27" t="s">
        <v>81</v>
      </c>
      <c r="E144" s="27" t="s">
        <v>28</v>
      </c>
      <c r="F144" s="27" t="s">
        <v>132</v>
      </c>
      <c r="G144" s="27" t="s">
        <v>43</v>
      </c>
      <c r="H144" s="29">
        <v>44927</v>
      </c>
      <c r="I144" s="27">
        <v>210</v>
      </c>
      <c r="J144" s="27" t="s">
        <v>101</v>
      </c>
      <c r="K144" s="14">
        <f t="shared" si="6"/>
        <v>210</v>
      </c>
      <c r="L144" s="30" t="str">
        <f t="shared" si="7"/>
        <v>Litros</v>
      </c>
      <c r="M144" s="28" t="s">
        <v>31</v>
      </c>
      <c r="N144" s="27">
        <v>5.59</v>
      </c>
      <c r="O144" s="33">
        <v>44805</v>
      </c>
      <c r="P144" s="34"/>
    </row>
    <row r="145" spans="3:16" ht="15" customHeight="1" x14ac:dyDescent="0.35">
      <c r="C145" s="27" t="s">
        <v>98</v>
      </c>
      <c r="D145" s="27" t="s">
        <v>81</v>
      </c>
      <c r="E145" s="27" t="s">
        <v>28</v>
      </c>
      <c r="F145" s="27" t="s">
        <v>132</v>
      </c>
      <c r="G145" s="27" t="s">
        <v>133</v>
      </c>
      <c r="H145" s="22">
        <v>44927</v>
      </c>
      <c r="I145" s="27">
        <v>2800</v>
      </c>
      <c r="J145" s="27" t="s">
        <v>101</v>
      </c>
      <c r="K145" s="14">
        <f t="shared" si="6"/>
        <v>2800</v>
      </c>
      <c r="L145" s="30" t="str">
        <f t="shared" si="7"/>
        <v>Litros</v>
      </c>
      <c r="M145" s="28" t="s">
        <v>31</v>
      </c>
      <c r="N145" s="27">
        <v>5.59</v>
      </c>
      <c r="O145" s="33">
        <v>44805</v>
      </c>
      <c r="P145" s="34"/>
    </row>
    <row r="146" spans="3:16" ht="15" customHeight="1" x14ac:dyDescent="0.35">
      <c r="C146" s="27" t="s">
        <v>98</v>
      </c>
      <c r="D146" s="27" t="s">
        <v>81</v>
      </c>
      <c r="E146" s="27" t="s">
        <v>28</v>
      </c>
      <c r="F146" s="27" t="s">
        <v>134</v>
      </c>
      <c r="G146" s="27" t="s">
        <v>135</v>
      </c>
      <c r="H146" s="29">
        <v>44927</v>
      </c>
      <c r="I146" s="27">
        <v>1820</v>
      </c>
      <c r="J146" s="27" t="s">
        <v>101</v>
      </c>
      <c r="K146" s="14">
        <f t="shared" si="6"/>
        <v>1820</v>
      </c>
      <c r="L146" s="30" t="str">
        <f t="shared" si="7"/>
        <v>Litros</v>
      </c>
      <c r="M146" s="28" t="s">
        <v>31</v>
      </c>
      <c r="N146" s="27">
        <v>4.93</v>
      </c>
      <c r="O146" s="33">
        <v>44805</v>
      </c>
      <c r="P146" s="34"/>
    </row>
    <row r="147" spans="3:16" ht="15" customHeight="1" x14ac:dyDescent="0.35">
      <c r="C147" s="27" t="s">
        <v>98</v>
      </c>
      <c r="D147" s="27" t="s">
        <v>81</v>
      </c>
      <c r="E147" s="27" t="s">
        <v>28</v>
      </c>
      <c r="F147" s="27" t="s">
        <v>134</v>
      </c>
      <c r="G147" s="27" t="s">
        <v>50</v>
      </c>
      <c r="H147" s="22">
        <v>44927</v>
      </c>
      <c r="I147" s="27">
        <v>280</v>
      </c>
      <c r="J147" s="27" t="s">
        <v>101</v>
      </c>
      <c r="K147" s="14">
        <f t="shared" si="6"/>
        <v>280</v>
      </c>
      <c r="L147" s="30" t="str">
        <f t="shared" si="7"/>
        <v>Litros</v>
      </c>
      <c r="M147" s="28" t="s">
        <v>31</v>
      </c>
      <c r="N147" s="27">
        <v>4.93</v>
      </c>
      <c r="O147" s="33">
        <v>44805</v>
      </c>
      <c r="P147" s="34"/>
    </row>
    <row r="148" spans="3:16" ht="15" customHeight="1" x14ac:dyDescent="0.35">
      <c r="C148" s="27" t="s">
        <v>98</v>
      </c>
      <c r="D148" s="27" t="s">
        <v>81</v>
      </c>
      <c r="E148" s="27" t="s">
        <v>28</v>
      </c>
      <c r="F148" s="27" t="s">
        <v>134</v>
      </c>
      <c r="G148" s="27" t="s">
        <v>136</v>
      </c>
      <c r="H148" s="29">
        <v>44927</v>
      </c>
      <c r="I148" s="27">
        <v>1330</v>
      </c>
      <c r="J148" s="27" t="s">
        <v>101</v>
      </c>
      <c r="K148" s="14">
        <f t="shared" si="6"/>
        <v>1330</v>
      </c>
      <c r="L148" s="30" t="str">
        <f t="shared" si="7"/>
        <v>Litros</v>
      </c>
      <c r="M148" s="28" t="s">
        <v>31</v>
      </c>
      <c r="N148" s="27">
        <v>4.93</v>
      </c>
      <c r="O148" s="33">
        <v>44805</v>
      </c>
      <c r="P148" s="34"/>
    </row>
    <row r="149" spans="3:16" ht="15" customHeight="1" x14ac:dyDescent="0.35">
      <c r="C149" s="27" t="s">
        <v>98</v>
      </c>
      <c r="D149" s="27" t="s">
        <v>81</v>
      </c>
      <c r="E149" s="27" t="s">
        <v>28</v>
      </c>
      <c r="F149" s="27" t="s">
        <v>137</v>
      </c>
      <c r="G149" s="27" t="s">
        <v>138</v>
      </c>
      <c r="H149" s="22">
        <v>44927</v>
      </c>
      <c r="I149" s="27">
        <v>150</v>
      </c>
      <c r="J149" s="27" t="s">
        <v>101</v>
      </c>
      <c r="K149" s="14">
        <f t="shared" si="6"/>
        <v>150</v>
      </c>
      <c r="L149" s="30" t="str">
        <f t="shared" si="7"/>
        <v>Litros</v>
      </c>
      <c r="M149" s="28" t="s">
        <v>31</v>
      </c>
      <c r="N149" s="27">
        <v>5.75</v>
      </c>
      <c r="O149" s="33">
        <v>44805</v>
      </c>
      <c r="P149" s="34"/>
    </row>
    <row r="150" spans="3:16" ht="15" customHeight="1" x14ac:dyDescent="0.35">
      <c r="C150" s="27" t="s">
        <v>98</v>
      </c>
      <c r="D150" s="27" t="s">
        <v>81</v>
      </c>
      <c r="E150" s="35" t="s">
        <v>33</v>
      </c>
      <c r="F150" s="27" t="s">
        <v>139</v>
      </c>
      <c r="G150" s="36" t="s">
        <v>140</v>
      </c>
      <c r="H150" s="29">
        <v>44927</v>
      </c>
      <c r="I150" s="27"/>
      <c r="J150" s="27"/>
      <c r="K150" s="27">
        <v>4036.98</v>
      </c>
      <c r="L150" s="30"/>
      <c r="M150" s="28" t="s">
        <v>31</v>
      </c>
      <c r="N150" s="14"/>
      <c r="O150" s="33">
        <v>44927</v>
      </c>
      <c r="P150" s="34"/>
    </row>
    <row r="151" spans="3:16" ht="15" customHeight="1" x14ac:dyDescent="0.35">
      <c r="C151" s="27" t="s">
        <v>98</v>
      </c>
      <c r="D151" s="27" t="s">
        <v>81</v>
      </c>
      <c r="E151" s="35" t="s">
        <v>33</v>
      </c>
      <c r="F151" s="27" t="s">
        <v>141</v>
      </c>
      <c r="G151" s="36" t="s">
        <v>140</v>
      </c>
      <c r="H151" s="22">
        <v>44927</v>
      </c>
      <c r="I151" s="27"/>
      <c r="J151" s="27"/>
      <c r="K151" s="37">
        <v>2875838.9425945207</v>
      </c>
      <c r="L151" s="30"/>
      <c r="M151" s="6" t="s">
        <v>35</v>
      </c>
      <c r="N151" s="14"/>
      <c r="O151" s="33">
        <v>44896</v>
      </c>
      <c r="P151" s="34"/>
    </row>
    <row r="152" spans="3:16" ht="15" customHeight="1" x14ac:dyDescent="0.35">
      <c r="C152" s="14" t="s">
        <v>142</v>
      </c>
      <c r="D152" s="26" t="s">
        <v>5</v>
      </c>
      <c r="E152" s="14" t="s">
        <v>28</v>
      </c>
      <c r="F152" s="14" t="e">
        <f>+VLOOKUP(MID(G152,1,2),#REF!,2,0)</f>
        <v>#REF!</v>
      </c>
      <c r="G152" s="30" t="s">
        <v>143</v>
      </c>
      <c r="H152" s="29">
        <v>44927</v>
      </c>
      <c r="I152" s="30">
        <v>3815</v>
      </c>
      <c r="J152" s="14" t="s">
        <v>30</v>
      </c>
      <c r="K152" s="14">
        <f>+I152</f>
        <v>3815</v>
      </c>
      <c r="L152" s="30" t="str">
        <f>+J152</f>
        <v>litros</v>
      </c>
      <c r="M152" s="14" t="s">
        <v>31</v>
      </c>
      <c r="N152" s="14">
        <v>4.1900000000000004</v>
      </c>
      <c r="O152" s="31">
        <v>44927</v>
      </c>
      <c r="P152" s="26"/>
    </row>
    <row r="153" spans="3:16" ht="15" customHeight="1" x14ac:dyDescent="0.35">
      <c r="C153" s="14" t="s">
        <v>142</v>
      </c>
      <c r="D153" s="26" t="s">
        <v>5</v>
      </c>
      <c r="E153" s="14" t="s">
        <v>28</v>
      </c>
      <c r="F153" s="14" t="e">
        <f>+VLOOKUP(MID(G153,1,2),#REF!,2,0)</f>
        <v>#REF!</v>
      </c>
      <c r="G153" s="30" t="s">
        <v>144</v>
      </c>
      <c r="H153" s="22">
        <v>44927</v>
      </c>
      <c r="I153" s="30">
        <v>2240</v>
      </c>
      <c r="J153" s="14" t="s">
        <v>30</v>
      </c>
      <c r="K153" s="14">
        <f t="shared" ref="K153:K164" si="8">+I153</f>
        <v>2240</v>
      </c>
      <c r="L153" s="30" t="str">
        <f t="shared" ref="L153:L164" si="9">+J153</f>
        <v>litros</v>
      </c>
      <c r="M153" s="14" t="s">
        <v>31</v>
      </c>
      <c r="N153" s="14">
        <v>5.03</v>
      </c>
      <c r="O153" s="31">
        <v>44927</v>
      </c>
      <c r="P153" s="26"/>
    </row>
    <row r="154" spans="3:16" ht="15" customHeight="1" x14ac:dyDescent="0.35">
      <c r="C154" s="14" t="s">
        <v>142</v>
      </c>
      <c r="D154" s="26" t="s">
        <v>5</v>
      </c>
      <c r="E154" s="14" t="s">
        <v>28</v>
      </c>
      <c r="F154" s="14" t="e">
        <f>+VLOOKUP(MID(G154,1,2),#REF!,2,0)</f>
        <v>#REF!</v>
      </c>
      <c r="G154" s="30" t="s">
        <v>145</v>
      </c>
      <c r="H154" s="29">
        <v>44927</v>
      </c>
      <c r="I154" s="30">
        <v>1707</v>
      </c>
      <c r="J154" s="14" t="s">
        <v>30</v>
      </c>
      <c r="K154" s="14">
        <f t="shared" si="8"/>
        <v>1707</v>
      </c>
      <c r="L154" s="30" t="str">
        <f t="shared" si="9"/>
        <v>litros</v>
      </c>
      <c r="M154" s="14" t="s">
        <v>31</v>
      </c>
      <c r="N154" s="14">
        <v>3.99</v>
      </c>
      <c r="O154" s="31">
        <v>44927</v>
      </c>
      <c r="P154" s="26"/>
    </row>
    <row r="155" spans="3:16" ht="15" customHeight="1" x14ac:dyDescent="0.35">
      <c r="C155" s="14" t="s">
        <v>142</v>
      </c>
      <c r="D155" s="26" t="s">
        <v>5</v>
      </c>
      <c r="E155" s="14" t="s">
        <v>28</v>
      </c>
      <c r="F155" s="14" t="e">
        <f>+VLOOKUP(MID(G155,1,2),#REF!,2,0)</f>
        <v>#REF!</v>
      </c>
      <c r="G155" s="30" t="s">
        <v>146</v>
      </c>
      <c r="H155" s="22">
        <v>44927</v>
      </c>
      <c r="I155" s="30">
        <v>15128</v>
      </c>
      <c r="J155" s="14" t="s">
        <v>30</v>
      </c>
      <c r="K155" s="14">
        <f t="shared" si="8"/>
        <v>15128</v>
      </c>
      <c r="L155" s="30" t="str">
        <f t="shared" si="9"/>
        <v>litros</v>
      </c>
      <c r="M155" s="14" t="s">
        <v>31</v>
      </c>
      <c r="N155" s="14">
        <v>5.86</v>
      </c>
      <c r="O155" s="31">
        <v>44927</v>
      </c>
      <c r="P155" s="26"/>
    </row>
    <row r="156" spans="3:16" ht="15" customHeight="1" x14ac:dyDescent="0.35">
      <c r="C156" s="14" t="s">
        <v>142</v>
      </c>
      <c r="D156" s="26" t="s">
        <v>5</v>
      </c>
      <c r="E156" s="14" t="s">
        <v>28</v>
      </c>
      <c r="F156" s="14" t="e">
        <f>+VLOOKUP(MID(G156,1,2),#REF!,2,0)</f>
        <v>#REF!</v>
      </c>
      <c r="G156" s="30" t="s">
        <v>73</v>
      </c>
      <c r="H156" s="29">
        <v>44927</v>
      </c>
      <c r="I156" s="30">
        <v>0</v>
      </c>
      <c r="J156" s="14" t="s">
        <v>30</v>
      </c>
      <c r="K156" s="14">
        <f t="shared" si="8"/>
        <v>0</v>
      </c>
      <c r="L156" s="30" t="str">
        <f t="shared" si="9"/>
        <v>litros</v>
      </c>
      <c r="M156" s="14" t="s">
        <v>31</v>
      </c>
      <c r="N156" s="14">
        <v>3.93</v>
      </c>
      <c r="O156" s="31">
        <v>44927</v>
      </c>
      <c r="P156" s="26"/>
    </row>
    <row r="157" spans="3:16" ht="15" customHeight="1" x14ac:dyDescent="0.35">
      <c r="C157" s="14" t="s">
        <v>142</v>
      </c>
      <c r="D157" s="26" t="s">
        <v>5</v>
      </c>
      <c r="E157" s="14" t="s">
        <v>28</v>
      </c>
      <c r="F157" s="14" t="e">
        <f>+VLOOKUP(MID(G157,1,2),#REF!,2,0)</f>
        <v>#REF!</v>
      </c>
      <c r="G157" s="30" t="s">
        <v>147</v>
      </c>
      <c r="H157" s="22">
        <v>44927</v>
      </c>
      <c r="I157" s="30">
        <v>2971</v>
      </c>
      <c r="J157" s="14" t="s">
        <v>30</v>
      </c>
      <c r="K157" s="14">
        <f t="shared" si="8"/>
        <v>2971</v>
      </c>
      <c r="L157" s="30" t="str">
        <f t="shared" si="9"/>
        <v>litros</v>
      </c>
      <c r="M157" s="14" t="s">
        <v>31</v>
      </c>
      <c r="N157" s="14">
        <v>3.54</v>
      </c>
      <c r="O157" s="31">
        <v>44927</v>
      </c>
      <c r="P157" s="26"/>
    </row>
    <row r="158" spans="3:16" ht="15" customHeight="1" x14ac:dyDescent="0.35">
      <c r="C158" s="14" t="s">
        <v>142</v>
      </c>
      <c r="D158" s="26" t="s">
        <v>5</v>
      </c>
      <c r="E158" s="14" t="s">
        <v>28</v>
      </c>
      <c r="F158" s="14" t="e">
        <f>+VLOOKUP(MID(G158,1,2),#REF!,2,0)</f>
        <v>#REF!</v>
      </c>
      <c r="G158" s="30" t="s">
        <v>148</v>
      </c>
      <c r="H158" s="29">
        <v>44927</v>
      </c>
      <c r="I158" s="30">
        <v>3208</v>
      </c>
      <c r="J158" s="14" t="s">
        <v>30</v>
      </c>
      <c r="K158" s="14">
        <f t="shared" si="8"/>
        <v>3208</v>
      </c>
      <c r="L158" s="30" t="str">
        <f t="shared" si="9"/>
        <v>litros</v>
      </c>
      <c r="M158" s="14" t="s">
        <v>31</v>
      </c>
      <c r="N158" s="14">
        <v>1.96</v>
      </c>
      <c r="O158" s="31">
        <v>44927</v>
      </c>
      <c r="P158" s="26"/>
    </row>
    <row r="159" spans="3:16" ht="15" customHeight="1" x14ac:dyDescent="0.35">
      <c r="C159" s="14" t="s">
        <v>142</v>
      </c>
      <c r="D159" s="26" t="s">
        <v>5</v>
      </c>
      <c r="E159" s="14" t="s">
        <v>28</v>
      </c>
      <c r="F159" s="14" t="e">
        <f>+VLOOKUP(MID(G159,1,2),#REF!,2,0)</f>
        <v>#REF!</v>
      </c>
      <c r="G159" s="30" t="s">
        <v>149</v>
      </c>
      <c r="H159" s="22">
        <v>44927</v>
      </c>
      <c r="I159" s="30">
        <v>1100</v>
      </c>
      <c r="J159" s="14" t="s">
        <v>30</v>
      </c>
      <c r="K159" s="14">
        <f t="shared" si="8"/>
        <v>1100</v>
      </c>
      <c r="L159" s="30" t="str">
        <f t="shared" si="9"/>
        <v>litros</v>
      </c>
      <c r="M159" s="14" t="s">
        <v>31</v>
      </c>
      <c r="N159" s="14">
        <v>3.86</v>
      </c>
      <c r="O159" s="31">
        <v>44927</v>
      </c>
      <c r="P159" s="26"/>
    </row>
    <row r="160" spans="3:16" ht="15" customHeight="1" x14ac:dyDescent="0.35">
      <c r="C160" s="14" t="s">
        <v>142</v>
      </c>
      <c r="D160" s="26" t="s">
        <v>5</v>
      </c>
      <c r="E160" s="14" t="s">
        <v>28</v>
      </c>
      <c r="F160" s="14" t="e">
        <f>+VLOOKUP(MID(G160,1,2),#REF!,2,0)</f>
        <v>#REF!</v>
      </c>
      <c r="G160" s="30" t="s">
        <v>150</v>
      </c>
      <c r="H160" s="29">
        <v>44927</v>
      </c>
      <c r="I160" s="30">
        <v>0</v>
      </c>
      <c r="J160" s="14" t="s">
        <v>30</v>
      </c>
      <c r="K160" s="14">
        <f t="shared" si="8"/>
        <v>0</v>
      </c>
      <c r="L160" s="30" t="str">
        <f t="shared" si="9"/>
        <v>litros</v>
      </c>
      <c r="M160" s="14" t="s">
        <v>31</v>
      </c>
      <c r="N160" s="14">
        <v>5.93</v>
      </c>
      <c r="O160" s="31">
        <v>44927</v>
      </c>
      <c r="P160" s="26"/>
    </row>
    <row r="161" spans="3:16" ht="15" customHeight="1" x14ac:dyDescent="0.35">
      <c r="C161" s="14" t="s">
        <v>142</v>
      </c>
      <c r="D161" s="26" t="s">
        <v>5</v>
      </c>
      <c r="E161" s="14" t="s">
        <v>28</v>
      </c>
      <c r="F161" s="14" t="e">
        <f>+VLOOKUP(MID(G161,1,2),#REF!,2,0)</f>
        <v>#REF!</v>
      </c>
      <c r="G161" s="30" t="s">
        <v>151</v>
      </c>
      <c r="H161" s="22">
        <v>44927</v>
      </c>
      <c r="I161" s="30">
        <v>0</v>
      </c>
      <c r="J161" s="14" t="s">
        <v>30</v>
      </c>
      <c r="K161" s="14">
        <f t="shared" si="8"/>
        <v>0</v>
      </c>
      <c r="L161" s="30" t="str">
        <f t="shared" si="9"/>
        <v>litros</v>
      </c>
      <c r="M161" s="14" t="s">
        <v>31</v>
      </c>
      <c r="N161" s="14">
        <v>2.72</v>
      </c>
      <c r="O161" s="31">
        <v>44927</v>
      </c>
      <c r="P161" s="26"/>
    </row>
    <row r="162" spans="3:16" ht="15" customHeight="1" x14ac:dyDescent="0.35">
      <c r="C162" s="14" t="s">
        <v>142</v>
      </c>
      <c r="D162" s="26" t="s">
        <v>5</v>
      </c>
      <c r="E162" s="14" t="s">
        <v>28</v>
      </c>
      <c r="F162" s="14" t="e">
        <f>+VLOOKUP(MID(G162,1,2),#REF!,2,0)</f>
        <v>#REF!</v>
      </c>
      <c r="G162" s="30" t="s">
        <v>152</v>
      </c>
      <c r="H162" s="29">
        <v>44927</v>
      </c>
      <c r="I162" s="30">
        <v>310</v>
      </c>
      <c r="J162" s="14" t="s">
        <v>30</v>
      </c>
      <c r="K162" s="14">
        <f t="shared" si="8"/>
        <v>310</v>
      </c>
      <c r="L162" s="30" t="str">
        <f t="shared" si="9"/>
        <v>litros</v>
      </c>
      <c r="M162" s="14" t="s">
        <v>31</v>
      </c>
      <c r="N162" s="14">
        <v>1.54</v>
      </c>
      <c r="O162" s="31">
        <v>44927</v>
      </c>
      <c r="P162" s="26"/>
    </row>
    <row r="163" spans="3:16" ht="15" customHeight="1" x14ac:dyDescent="0.35">
      <c r="C163" s="14" t="s">
        <v>142</v>
      </c>
      <c r="D163" s="26" t="s">
        <v>5</v>
      </c>
      <c r="E163" s="14" t="s">
        <v>28</v>
      </c>
      <c r="F163" s="14" t="e">
        <f>+VLOOKUP(MID(G163,1,2),#REF!,2,0)</f>
        <v>#REF!</v>
      </c>
      <c r="G163" s="30" t="s">
        <v>153</v>
      </c>
      <c r="H163" s="22">
        <v>44927</v>
      </c>
      <c r="I163" s="30">
        <v>563</v>
      </c>
      <c r="J163" s="14" t="s">
        <v>30</v>
      </c>
      <c r="K163" s="14">
        <f t="shared" si="8"/>
        <v>563</v>
      </c>
      <c r="L163" s="30" t="str">
        <f t="shared" si="9"/>
        <v>litros</v>
      </c>
      <c r="M163" s="14" t="s">
        <v>31</v>
      </c>
      <c r="N163" s="14">
        <v>5.52</v>
      </c>
      <c r="O163" s="31">
        <v>44927</v>
      </c>
      <c r="P163" s="26"/>
    </row>
    <row r="164" spans="3:16" ht="15" customHeight="1" x14ac:dyDescent="0.35">
      <c r="C164" s="14" t="s">
        <v>142</v>
      </c>
      <c r="D164" s="26" t="s">
        <v>5</v>
      </c>
      <c r="E164" s="14" t="s">
        <v>28</v>
      </c>
      <c r="F164" s="14" t="e">
        <f>+VLOOKUP(MID(G164,1,2),#REF!,2,0)</f>
        <v>#REF!</v>
      </c>
      <c r="G164" s="30" t="s">
        <v>154</v>
      </c>
      <c r="H164" s="29">
        <v>44927</v>
      </c>
      <c r="I164" s="30">
        <v>310</v>
      </c>
      <c r="J164" s="14" t="s">
        <v>30</v>
      </c>
      <c r="K164" s="14">
        <f t="shared" si="8"/>
        <v>310</v>
      </c>
      <c r="L164" s="30" t="str">
        <f t="shared" si="9"/>
        <v>litros</v>
      </c>
      <c r="M164" s="14" t="s">
        <v>31</v>
      </c>
      <c r="N164" s="14">
        <v>3.13</v>
      </c>
      <c r="O164" s="31">
        <v>44927</v>
      </c>
      <c r="P164" s="26"/>
    </row>
    <row r="165" spans="3:16" ht="15" customHeight="1" x14ac:dyDescent="0.35">
      <c r="C165" s="14" t="s">
        <v>142</v>
      </c>
      <c r="D165" s="26" t="s">
        <v>5</v>
      </c>
      <c r="E165" s="14" t="s">
        <v>33</v>
      </c>
      <c r="F165" s="14" t="s">
        <v>155</v>
      </c>
      <c r="G165" s="30" t="s">
        <v>156</v>
      </c>
      <c r="H165" s="22">
        <v>44927</v>
      </c>
      <c r="I165" s="30"/>
      <c r="J165" s="14" t="s">
        <v>157</v>
      </c>
      <c r="K165" s="14"/>
      <c r="L165" s="30"/>
      <c r="M165" s="14" t="s">
        <v>31</v>
      </c>
      <c r="N165" s="38">
        <v>10142.44</v>
      </c>
      <c r="O165" s="31">
        <v>44927</v>
      </c>
      <c r="P165" s="26"/>
    </row>
    <row r="166" spans="3:16" ht="15" customHeight="1" x14ac:dyDescent="0.35">
      <c r="C166" s="39" t="s">
        <v>142</v>
      </c>
      <c r="D166" s="40" t="s">
        <v>5</v>
      </c>
      <c r="E166" s="39" t="s">
        <v>33</v>
      </c>
      <c r="F166" s="39" t="s">
        <v>158</v>
      </c>
      <c r="G166" s="41" t="s">
        <v>156</v>
      </c>
      <c r="H166" s="29">
        <v>44927</v>
      </c>
      <c r="I166" s="41"/>
      <c r="J166" s="39" t="s">
        <v>159</v>
      </c>
      <c r="K166" s="14"/>
      <c r="L166" s="30"/>
      <c r="M166" s="39" t="s">
        <v>31</v>
      </c>
      <c r="N166" s="38">
        <v>1229.5899999999999</v>
      </c>
      <c r="O166" s="31">
        <v>44927</v>
      </c>
      <c r="P166" s="26"/>
    </row>
    <row r="167" spans="3:16" ht="15" customHeight="1" x14ac:dyDescent="0.35">
      <c r="C167" s="14" t="s">
        <v>160</v>
      </c>
      <c r="D167" s="14" t="s">
        <v>5</v>
      </c>
      <c r="E167" s="30" t="s">
        <v>28</v>
      </c>
      <c r="F167" s="14" t="e">
        <f>+VLOOKUP(MID(G167,1,2),#REF!,2,0)</f>
        <v>#REF!</v>
      </c>
      <c r="G167" s="42" t="s">
        <v>161</v>
      </c>
      <c r="H167" s="22">
        <v>44927</v>
      </c>
      <c r="I167" s="41">
        <v>1700</v>
      </c>
      <c r="J167" s="38" t="s">
        <v>30</v>
      </c>
      <c r="K167" s="14">
        <f t="shared" ref="K167" si="10">+I167</f>
        <v>1700</v>
      </c>
      <c r="L167" s="30" t="str">
        <f t="shared" ref="L167" si="11">+J167</f>
        <v>litros</v>
      </c>
      <c r="M167" s="14" t="s">
        <v>31</v>
      </c>
      <c r="N167" s="43">
        <v>1.1299999999999999</v>
      </c>
      <c r="O167" s="31">
        <v>44927</v>
      </c>
      <c r="P167" s="26"/>
    </row>
    <row r="168" spans="3:16" ht="15" customHeight="1" x14ac:dyDescent="0.35">
      <c r="C168" s="14" t="s">
        <v>160</v>
      </c>
      <c r="D168" s="14" t="s">
        <v>5</v>
      </c>
      <c r="E168" s="30" t="s">
        <v>33</v>
      </c>
      <c r="F168" s="38" t="s">
        <v>162</v>
      </c>
      <c r="G168" s="42" t="s">
        <v>156</v>
      </c>
      <c r="H168" s="29">
        <v>44927</v>
      </c>
      <c r="I168" s="41">
        <v>7</v>
      </c>
      <c r="J168" s="38" t="s">
        <v>159</v>
      </c>
      <c r="K168" s="42"/>
      <c r="L168" s="42"/>
      <c r="M168" s="14" t="s">
        <v>31</v>
      </c>
      <c r="N168" s="38">
        <v>161.97</v>
      </c>
      <c r="O168" s="31">
        <v>44927</v>
      </c>
      <c r="P168" s="26"/>
    </row>
    <row r="169" spans="3:16" ht="15" customHeight="1" x14ac:dyDescent="0.35">
      <c r="C169" s="14" t="s">
        <v>160</v>
      </c>
      <c r="D169" s="14" t="s">
        <v>5</v>
      </c>
      <c r="E169" s="30" t="s">
        <v>33</v>
      </c>
      <c r="F169" s="38" t="s">
        <v>163</v>
      </c>
      <c r="G169" s="42" t="s">
        <v>156</v>
      </c>
      <c r="H169" s="22">
        <v>44927</v>
      </c>
      <c r="I169" s="41">
        <v>2</v>
      </c>
      <c r="J169" s="38" t="s">
        <v>159</v>
      </c>
      <c r="K169" s="42"/>
      <c r="L169" s="42"/>
      <c r="M169" s="14" t="s">
        <v>31</v>
      </c>
      <c r="N169" s="38">
        <v>1517.25</v>
      </c>
      <c r="O169" s="31">
        <v>44927</v>
      </c>
      <c r="P169" s="26"/>
    </row>
    <row r="170" spans="3:16" ht="15" customHeight="1" x14ac:dyDescent="0.35">
      <c r="C170" s="14" t="s">
        <v>160</v>
      </c>
      <c r="D170" s="14" t="s">
        <v>5</v>
      </c>
      <c r="E170" s="30" t="s">
        <v>33</v>
      </c>
      <c r="F170" s="38" t="s">
        <v>164</v>
      </c>
      <c r="G170" s="42" t="s">
        <v>156</v>
      </c>
      <c r="H170" s="29">
        <v>44927</v>
      </c>
      <c r="I170" s="41"/>
      <c r="J170" s="38" t="s">
        <v>159</v>
      </c>
      <c r="K170" s="42"/>
      <c r="L170" s="42"/>
      <c r="M170" s="14" t="s">
        <v>31</v>
      </c>
      <c r="N170" s="38">
        <v>2600</v>
      </c>
      <c r="O170" s="31">
        <v>44927</v>
      </c>
      <c r="P170" s="26"/>
    </row>
    <row r="171" spans="3:16" ht="15" customHeight="1" x14ac:dyDescent="0.35">
      <c r="C171" s="39" t="s">
        <v>160</v>
      </c>
      <c r="D171" s="39" t="s">
        <v>5</v>
      </c>
      <c r="E171" s="41" t="s">
        <v>33</v>
      </c>
      <c r="F171" s="44" t="s">
        <v>165</v>
      </c>
      <c r="G171" s="41" t="s">
        <v>156</v>
      </c>
      <c r="H171" s="22">
        <v>44927</v>
      </c>
      <c r="I171" s="41">
        <v>4</v>
      </c>
      <c r="J171" s="39" t="s">
        <v>159</v>
      </c>
      <c r="K171" s="39"/>
      <c r="L171" s="41"/>
      <c r="M171" s="39" t="s">
        <v>31</v>
      </c>
      <c r="N171" s="44">
        <v>1213.8</v>
      </c>
      <c r="O171" s="45">
        <v>44927</v>
      </c>
      <c r="P171" s="26"/>
    </row>
    <row r="172" spans="3:16" ht="15" customHeight="1" x14ac:dyDescent="0.35">
      <c r="C172" s="14" t="s">
        <v>166</v>
      </c>
      <c r="D172" s="14" t="s">
        <v>5</v>
      </c>
      <c r="E172" s="30" t="s">
        <v>28</v>
      </c>
      <c r="F172" s="14" t="e">
        <f>+VLOOKUP(MID(G172,1,2),#REF!,2,0)</f>
        <v>#REF!</v>
      </c>
      <c r="G172" s="42" t="s">
        <v>167</v>
      </c>
      <c r="H172" s="29">
        <v>44927</v>
      </c>
      <c r="I172" s="30">
        <v>0</v>
      </c>
      <c r="J172" s="38" t="s">
        <v>30</v>
      </c>
      <c r="K172" s="14">
        <f t="shared" ref="K172" si="12">+I172</f>
        <v>0</v>
      </c>
      <c r="L172" s="30" t="str">
        <f t="shared" ref="L172" si="13">+J172</f>
        <v>litros</v>
      </c>
      <c r="M172" s="14" t="s">
        <v>31</v>
      </c>
      <c r="N172" s="14">
        <v>5.09</v>
      </c>
      <c r="O172" s="31">
        <v>44927</v>
      </c>
      <c r="P172" s="26"/>
    </row>
    <row r="173" spans="3:16" ht="15" customHeight="1" x14ac:dyDescent="0.35">
      <c r="C173" s="14" t="s">
        <v>168</v>
      </c>
      <c r="D173" s="14" t="s">
        <v>5</v>
      </c>
      <c r="E173" s="30" t="s">
        <v>28</v>
      </c>
      <c r="F173" s="14" t="e">
        <f>+VLOOKUP(MID(G173,1,2),#REF!,2,0)</f>
        <v>#REF!</v>
      </c>
      <c r="G173" s="30" t="s">
        <v>169</v>
      </c>
      <c r="H173" s="22">
        <v>44927</v>
      </c>
      <c r="I173" s="30"/>
      <c r="J173" s="14" t="s">
        <v>30</v>
      </c>
      <c r="K173" s="14">
        <f t="shared" ref="K173:K183" si="14">+I173</f>
        <v>0</v>
      </c>
      <c r="L173" s="30" t="str">
        <f t="shared" ref="L173:L183" si="15">+J173</f>
        <v>litros</v>
      </c>
      <c r="M173" s="14" t="s">
        <v>31</v>
      </c>
      <c r="N173" s="14">
        <f>1024/200</f>
        <v>5.12</v>
      </c>
      <c r="O173" s="31">
        <v>44927</v>
      </c>
      <c r="P173" s="26"/>
    </row>
    <row r="174" spans="3:16" ht="15" customHeight="1" x14ac:dyDescent="0.35">
      <c r="C174" s="14" t="s">
        <v>168</v>
      </c>
      <c r="D174" s="14" t="s">
        <v>5</v>
      </c>
      <c r="E174" s="30" t="s">
        <v>28</v>
      </c>
      <c r="F174" s="14" t="e">
        <f>+VLOOKUP(MID(G174,1,2),#REF!,2,0)</f>
        <v>#REF!</v>
      </c>
      <c r="G174" s="30" t="s">
        <v>170</v>
      </c>
      <c r="H174" s="29">
        <v>44927</v>
      </c>
      <c r="I174" s="30"/>
      <c r="J174" s="14" t="s">
        <v>30</v>
      </c>
      <c r="K174" s="14">
        <f t="shared" si="14"/>
        <v>0</v>
      </c>
      <c r="L174" s="30" t="str">
        <f t="shared" si="15"/>
        <v>litros</v>
      </c>
      <c r="M174" s="14" t="s">
        <v>31</v>
      </c>
      <c r="N174" s="14">
        <v>5.95</v>
      </c>
      <c r="O174" s="31">
        <v>44927</v>
      </c>
      <c r="P174" s="26"/>
    </row>
    <row r="175" spans="3:16" ht="15" customHeight="1" x14ac:dyDescent="0.35">
      <c r="C175" s="14" t="s">
        <v>168</v>
      </c>
      <c r="D175" s="14" t="s">
        <v>5</v>
      </c>
      <c r="E175" s="30" t="s">
        <v>28</v>
      </c>
      <c r="F175" s="14" t="e">
        <f>+VLOOKUP(MID(G175,1,2),#REF!,2,0)</f>
        <v>#REF!</v>
      </c>
      <c r="G175" s="30" t="s">
        <v>87</v>
      </c>
      <c r="H175" s="22">
        <v>44927</v>
      </c>
      <c r="I175" s="30">
        <v>5800</v>
      </c>
      <c r="J175" s="14" t="s">
        <v>30</v>
      </c>
      <c r="K175" s="14">
        <f t="shared" si="14"/>
        <v>5800</v>
      </c>
      <c r="L175" s="30" t="str">
        <f t="shared" si="15"/>
        <v>litros</v>
      </c>
      <c r="M175" s="14" t="s">
        <v>31</v>
      </c>
      <c r="N175" s="14">
        <v>5.93</v>
      </c>
      <c r="O175" s="31">
        <v>44927</v>
      </c>
      <c r="P175" s="26"/>
    </row>
    <row r="176" spans="3:16" ht="15" customHeight="1" x14ac:dyDescent="0.35">
      <c r="C176" s="14" t="s">
        <v>168</v>
      </c>
      <c r="D176" s="14" t="s">
        <v>5</v>
      </c>
      <c r="E176" s="30" t="s">
        <v>28</v>
      </c>
      <c r="F176" s="14" t="e">
        <f>+VLOOKUP(MID(G176,1,2),#REF!,2,0)</f>
        <v>#REF!</v>
      </c>
      <c r="G176" s="30" t="s">
        <v>88</v>
      </c>
      <c r="H176" s="29">
        <v>44927</v>
      </c>
      <c r="I176" s="30"/>
      <c r="J176" s="14" t="s">
        <v>30</v>
      </c>
      <c r="K176" s="14">
        <f t="shared" si="14"/>
        <v>0</v>
      </c>
      <c r="L176" s="30" t="str">
        <f t="shared" si="15"/>
        <v>litros</v>
      </c>
      <c r="M176" s="14" t="s">
        <v>31</v>
      </c>
      <c r="N176" s="14">
        <v>6.46</v>
      </c>
      <c r="O176" s="31">
        <v>44927</v>
      </c>
      <c r="P176" s="26"/>
    </row>
    <row r="177" spans="3:16" ht="15" customHeight="1" x14ac:dyDescent="0.35">
      <c r="C177" s="14" t="s">
        <v>168</v>
      </c>
      <c r="D177" s="14" t="s">
        <v>5</v>
      </c>
      <c r="E177" s="30" t="s">
        <v>28</v>
      </c>
      <c r="F177" s="14" t="e">
        <f>+VLOOKUP(MID(G177,1,2),#REF!,2,0)</f>
        <v>#REF!</v>
      </c>
      <c r="G177" s="30" t="s">
        <v>171</v>
      </c>
      <c r="H177" s="22">
        <v>44927</v>
      </c>
      <c r="I177" s="30">
        <v>1200</v>
      </c>
      <c r="J177" s="14" t="s">
        <v>30</v>
      </c>
      <c r="K177" s="14">
        <f t="shared" si="14"/>
        <v>1200</v>
      </c>
      <c r="L177" s="30" t="str">
        <f t="shared" si="15"/>
        <v>litros</v>
      </c>
      <c r="M177" s="14" t="s">
        <v>31</v>
      </c>
      <c r="N177" s="14">
        <v>4</v>
      </c>
      <c r="O177" s="31">
        <v>44927</v>
      </c>
      <c r="P177" s="26"/>
    </row>
    <row r="178" spans="3:16" ht="15" customHeight="1" x14ac:dyDescent="0.35">
      <c r="C178" s="14" t="s">
        <v>168</v>
      </c>
      <c r="D178" s="14" t="s">
        <v>5</v>
      </c>
      <c r="E178" s="30" t="s">
        <v>28</v>
      </c>
      <c r="F178" s="14" t="e">
        <f>+VLOOKUP(MID(G178,1,2),#REF!,2,0)</f>
        <v>#REF!</v>
      </c>
      <c r="G178" s="30" t="s">
        <v>114</v>
      </c>
      <c r="H178" s="29">
        <v>44927</v>
      </c>
      <c r="I178" s="30"/>
      <c r="J178" s="14" t="s">
        <v>30</v>
      </c>
      <c r="K178" s="14">
        <f t="shared" si="14"/>
        <v>0</v>
      </c>
      <c r="L178" s="30" t="str">
        <f t="shared" si="15"/>
        <v>litros</v>
      </c>
      <c r="M178" s="14" t="s">
        <v>31</v>
      </c>
      <c r="N178" s="14">
        <f>700/200</f>
        <v>3.5</v>
      </c>
      <c r="O178" s="31">
        <v>44927</v>
      </c>
      <c r="P178" s="26"/>
    </row>
    <row r="179" spans="3:16" ht="15" customHeight="1" x14ac:dyDescent="0.35">
      <c r="C179" s="14" t="s">
        <v>168</v>
      </c>
      <c r="D179" s="14" t="s">
        <v>5</v>
      </c>
      <c r="E179" s="30" t="s">
        <v>28</v>
      </c>
      <c r="F179" s="14" t="e">
        <f>+VLOOKUP(MID(G179,1,2),#REF!,2,0)</f>
        <v>#REF!</v>
      </c>
      <c r="G179" s="30" t="s">
        <v>172</v>
      </c>
      <c r="H179" s="22">
        <v>44927</v>
      </c>
      <c r="I179" s="30"/>
      <c r="J179" s="14" t="s">
        <v>30</v>
      </c>
      <c r="K179" s="14">
        <f t="shared" si="14"/>
        <v>0</v>
      </c>
      <c r="L179" s="30" t="str">
        <f t="shared" si="15"/>
        <v>litros</v>
      </c>
      <c r="M179" s="14" t="s">
        <v>31</v>
      </c>
      <c r="N179" s="14">
        <v>6.3</v>
      </c>
      <c r="O179" s="31">
        <v>44927</v>
      </c>
      <c r="P179" s="26"/>
    </row>
    <row r="180" spans="3:16" ht="15" customHeight="1" x14ac:dyDescent="0.35">
      <c r="C180" s="14" t="s">
        <v>168</v>
      </c>
      <c r="D180" s="14" t="s">
        <v>5</v>
      </c>
      <c r="E180" s="30" t="s">
        <v>28</v>
      </c>
      <c r="F180" s="14" t="e">
        <f>+VLOOKUP(MID(G180,1,2),#REF!,2,0)</f>
        <v>#REF!</v>
      </c>
      <c r="G180" s="30" t="s">
        <v>173</v>
      </c>
      <c r="H180" s="29">
        <v>44927</v>
      </c>
      <c r="I180" s="30"/>
      <c r="J180" s="14" t="s">
        <v>30</v>
      </c>
      <c r="K180" s="14">
        <f t="shared" si="14"/>
        <v>0</v>
      </c>
      <c r="L180" s="30" t="str">
        <f t="shared" si="15"/>
        <v>litros</v>
      </c>
      <c r="M180" s="14" t="s">
        <v>31</v>
      </c>
      <c r="N180" s="14">
        <f>770/200</f>
        <v>3.85</v>
      </c>
      <c r="O180" s="31">
        <v>44927</v>
      </c>
      <c r="P180" s="26"/>
    </row>
    <row r="181" spans="3:16" ht="15" customHeight="1" x14ac:dyDescent="0.35">
      <c r="C181" s="14" t="s">
        <v>174</v>
      </c>
      <c r="D181" s="14" t="s">
        <v>5</v>
      </c>
      <c r="E181" s="14" t="s">
        <v>28</v>
      </c>
      <c r="F181" s="14" t="e">
        <f>+VLOOKUP(MID(G181,1,2),#REF!,2,0)</f>
        <v>#REF!</v>
      </c>
      <c r="G181" s="14" t="s">
        <v>175</v>
      </c>
      <c r="H181" s="22">
        <v>44927</v>
      </c>
      <c r="I181" s="14">
        <v>2000</v>
      </c>
      <c r="J181" s="14" t="s">
        <v>30</v>
      </c>
      <c r="K181" s="14">
        <f t="shared" si="14"/>
        <v>2000</v>
      </c>
      <c r="L181" s="30" t="str">
        <f t="shared" si="15"/>
        <v>litros</v>
      </c>
      <c r="M181" s="14" t="s">
        <v>31</v>
      </c>
      <c r="N181" s="14">
        <v>2.11</v>
      </c>
      <c r="O181" s="13" t="s">
        <v>176</v>
      </c>
      <c r="P181" s="14"/>
    </row>
    <row r="182" spans="3:16" ht="15" customHeight="1" x14ac:dyDescent="0.35">
      <c r="C182" s="14" t="s">
        <v>174</v>
      </c>
      <c r="D182" s="14" t="s">
        <v>5</v>
      </c>
      <c r="E182" s="14" t="s">
        <v>28</v>
      </c>
      <c r="F182" s="14" t="e">
        <f>+VLOOKUP(MID(G182,1,2),#REF!,2,0)</f>
        <v>#REF!</v>
      </c>
      <c r="G182" s="14" t="s">
        <v>87</v>
      </c>
      <c r="H182" s="29">
        <v>44927</v>
      </c>
      <c r="I182" s="14">
        <v>6000</v>
      </c>
      <c r="J182" s="14" t="s">
        <v>30</v>
      </c>
      <c r="K182" s="14">
        <f t="shared" si="14"/>
        <v>6000</v>
      </c>
      <c r="L182" s="30" t="str">
        <f t="shared" si="15"/>
        <v>litros</v>
      </c>
      <c r="M182" s="14" t="s">
        <v>31</v>
      </c>
      <c r="N182" s="14">
        <v>3.53</v>
      </c>
      <c r="O182" s="13" t="s">
        <v>176</v>
      </c>
      <c r="P182" s="14"/>
    </row>
    <row r="183" spans="3:16" ht="15" customHeight="1" x14ac:dyDescent="0.35">
      <c r="C183" s="14" t="s">
        <v>174</v>
      </c>
      <c r="D183" s="14" t="s">
        <v>5</v>
      </c>
      <c r="E183" s="14" t="s">
        <v>28</v>
      </c>
      <c r="F183" s="14" t="e">
        <f>+VLOOKUP(MID(G183,1,2),#REF!,2,0)</f>
        <v>#REF!</v>
      </c>
      <c r="G183" s="14" t="s">
        <v>177</v>
      </c>
      <c r="H183" s="22">
        <v>44927</v>
      </c>
      <c r="I183" s="14">
        <v>0</v>
      </c>
      <c r="J183" s="14" t="s">
        <v>30</v>
      </c>
      <c r="K183" s="14">
        <f t="shared" si="14"/>
        <v>0</v>
      </c>
      <c r="L183" s="30" t="str">
        <f t="shared" si="15"/>
        <v>litros</v>
      </c>
      <c r="M183" s="14" t="s">
        <v>31</v>
      </c>
      <c r="N183" s="14">
        <v>2.99</v>
      </c>
      <c r="O183" s="13" t="s">
        <v>176</v>
      </c>
      <c r="P183" s="14"/>
    </row>
    <row r="184" spans="3:16" ht="15" customHeight="1" x14ac:dyDescent="0.35">
      <c r="C184" s="14" t="s">
        <v>26</v>
      </c>
      <c r="D184" s="14" t="s">
        <v>6</v>
      </c>
      <c r="E184" s="14" t="s">
        <v>33</v>
      </c>
      <c r="F184" s="14" t="s">
        <v>178</v>
      </c>
      <c r="G184" s="14" t="s">
        <v>156</v>
      </c>
      <c r="H184" s="29">
        <v>44927</v>
      </c>
      <c r="I184" s="14"/>
      <c r="J184" s="14"/>
      <c r="K184" s="14">
        <v>116</v>
      </c>
      <c r="L184" s="14" t="s">
        <v>159</v>
      </c>
      <c r="M184" s="14" t="s">
        <v>35</v>
      </c>
      <c r="N184" s="14">
        <v>2531.83</v>
      </c>
      <c r="O184" s="31">
        <v>44896</v>
      </c>
      <c r="P184" s="26"/>
    </row>
    <row r="185" spans="3:16" ht="15" customHeight="1" x14ac:dyDescent="0.35">
      <c r="C185" s="14" t="s">
        <v>26</v>
      </c>
      <c r="D185" s="14" t="s">
        <v>6</v>
      </c>
      <c r="E185" s="14" t="s">
        <v>33</v>
      </c>
      <c r="F185" s="14" t="s">
        <v>179</v>
      </c>
      <c r="G185" s="14" t="s">
        <v>180</v>
      </c>
      <c r="H185" s="22">
        <v>44927</v>
      </c>
      <c r="I185" s="14"/>
      <c r="J185" s="14"/>
      <c r="K185" s="14">
        <v>116</v>
      </c>
      <c r="L185" s="14" t="s">
        <v>159</v>
      </c>
      <c r="M185" s="14" t="s">
        <v>35</v>
      </c>
      <c r="N185" s="14">
        <v>1865.53</v>
      </c>
      <c r="O185" s="31">
        <v>44896</v>
      </c>
      <c r="P185" s="26"/>
    </row>
    <row r="186" spans="3:16" ht="15" customHeight="1" x14ac:dyDescent="0.35">
      <c r="C186" s="14" t="s">
        <v>26</v>
      </c>
      <c r="D186" s="14" t="s">
        <v>6</v>
      </c>
      <c r="E186" s="14" t="s">
        <v>33</v>
      </c>
      <c r="F186" s="14" t="s">
        <v>181</v>
      </c>
      <c r="G186" s="14" t="s">
        <v>180</v>
      </c>
      <c r="H186" s="29">
        <v>44927</v>
      </c>
      <c r="I186" s="14"/>
      <c r="J186" s="14"/>
      <c r="K186" s="14">
        <v>116</v>
      </c>
      <c r="L186" s="14" t="s">
        <v>159</v>
      </c>
      <c r="M186" s="14" t="s">
        <v>35</v>
      </c>
      <c r="N186" s="14">
        <v>5996.55</v>
      </c>
      <c r="O186" s="31">
        <v>44896</v>
      </c>
      <c r="P186" s="26"/>
    </row>
    <row r="187" spans="3:16" ht="15" customHeight="1" x14ac:dyDescent="0.35">
      <c r="C187" s="14" t="s">
        <v>26</v>
      </c>
      <c r="D187" s="14" t="s">
        <v>6</v>
      </c>
      <c r="E187" s="14" t="s">
        <v>33</v>
      </c>
      <c r="F187" s="14" t="s">
        <v>182</v>
      </c>
      <c r="G187" s="14" t="s">
        <v>180</v>
      </c>
      <c r="H187" s="22">
        <v>44927</v>
      </c>
      <c r="I187" s="14"/>
      <c r="J187" s="14"/>
      <c r="K187" s="14">
        <v>116</v>
      </c>
      <c r="L187" s="14" t="s">
        <v>159</v>
      </c>
      <c r="M187" s="14" t="s">
        <v>35</v>
      </c>
      <c r="N187" s="14">
        <v>2931.63</v>
      </c>
      <c r="O187" s="31">
        <v>44896</v>
      </c>
      <c r="P187" s="26"/>
    </row>
    <row r="188" spans="3:16" ht="15" customHeight="1" x14ac:dyDescent="0.35">
      <c r="C188" s="14" t="s">
        <v>26</v>
      </c>
      <c r="D188" s="14" t="s">
        <v>6</v>
      </c>
      <c r="E188" s="14" t="s">
        <v>28</v>
      </c>
      <c r="F188" s="14" t="e">
        <f>+VLOOKUP(MID(G188,1,2),#REF!,2,0)</f>
        <v>#REF!</v>
      </c>
      <c r="G188" s="14" t="s">
        <v>70</v>
      </c>
      <c r="H188" s="29">
        <v>44927</v>
      </c>
      <c r="I188" s="14">
        <v>3850</v>
      </c>
      <c r="J188" s="14" t="s">
        <v>30</v>
      </c>
      <c r="K188" s="14">
        <v>3850</v>
      </c>
      <c r="L188" s="14" t="s">
        <v>30</v>
      </c>
      <c r="M188" s="14" t="s">
        <v>31</v>
      </c>
      <c r="N188" s="14">
        <v>7.88</v>
      </c>
      <c r="O188" s="13" t="s">
        <v>176</v>
      </c>
      <c r="P188" s="14" t="s">
        <v>183</v>
      </c>
    </row>
    <row r="189" spans="3:16" ht="15" customHeight="1" x14ac:dyDescent="0.35">
      <c r="C189" s="14" t="s">
        <v>26</v>
      </c>
      <c r="D189" s="14" t="s">
        <v>6</v>
      </c>
      <c r="E189" s="14" t="s">
        <v>28</v>
      </c>
      <c r="F189" s="14" t="e">
        <f>+VLOOKUP(MID(G189,1,2),#REF!,2,0)</f>
        <v>#REF!</v>
      </c>
      <c r="G189" s="14" t="s">
        <v>184</v>
      </c>
      <c r="H189" s="22">
        <v>44927</v>
      </c>
      <c r="I189" s="14">
        <v>4551.3500000000004</v>
      </c>
      <c r="J189" s="14" t="s">
        <v>30</v>
      </c>
      <c r="K189" s="14">
        <v>4551.3500000000004</v>
      </c>
      <c r="L189" s="14" t="s">
        <v>30</v>
      </c>
      <c r="M189" s="14" t="s">
        <v>31</v>
      </c>
      <c r="N189" s="14">
        <v>3.25</v>
      </c>
      <c r="O189" s="13" t="s">
        <v>176</v>
      </c>
      <c r="P189" s="14" t="s">
        <v>183</v>
      </c>
    </row>
    <row r="190" spans="3:16" ht="15" customHeight="1" x14ac:dyDescent="0.35">
      <c r="C190" s="14" t="s">
        <v>185</v>
      </c>
      <c r="D190" s="14" t="s">
        <v>6</v>
      </c>
      <c r="E190" s="14" t="s">
        <v>28</v>
      </c>
      <c r="F190" s="14" t="e">
        <f>+VLOOKUP(MID(G190,1,2),#REF!,2,0)</f>
        <v>#REF!</v>
      </c>
      <c r="G190" s="14" t="s">
        <v>186</v>
      </c>
      <c r="H190" s="29">
        <v>44927</v>
      </c>
      <c r="I190" s="46">
        <v>900</v>
      </c>
      <c r="J190" s="14" t="s">
        <v>101</v>
      </c>
      <c r="K190" s="14">
        <f t="shared" ref="K190" si="16">+I190</f>
        <v>900</v>
      </c>
      <c r="L190" s="30" t="str">
        <f t="shared" ref="L190" si="17">+J190</f>
        <v>Litros</v>
      </c>
      <c r="M190" s="14" t="s">
        <v>31</v>
      </c>
      <c r="N190" s="47">
        <v>6.94</v>
      </c>
      <c r="O190" s="31">
        <v>44927</v>
      </c>
      <c r="P190" s="26"/>
    </row>
    <row r="191" spans="3:16" ht="15" customHeight="1" x14ac:dyDescent="0.35">
      <c r="C191" s="14" t="s">
        <v>185</v>
      </c>
      <c r="D191" s="14" t="s">
        <v>6</v>
      </c>
      <c r="E191" s="14" t="s">
        <v>28</v>
      </c>
      <c r="F191" s="14" t="e">
        <f>+VLOOKUP(MID(G191,1,2),#REF!,2,0)</f>
        <v>#REF!</v>
      </c>
      <c r="G191" s="14" t="s">
        <v>184</v>
      </c>
      <c r="H191" s="22">
        <v>44927</v>
      </c>
      <c r="I191" s="46">
        <v>300</v>
      </c>
      <c r="J191" s="14" t="s">
        <v>101</v>
      </c>
      <c r="K191" s="14">
        <f t="shared" ref="K191:K203" si="18">+I191</f>
        <v>300</v>
      </c>
      <c r="L191" s="30" t="str">
        <f t="shared" ref="L191:L203" si="19">+J191</f>
        <v>Litros</v>
      </c>
      <c r="M191" s="14" t="s">
        <v>31</v>
      </c>
      <c r="N191" s="47">
        <v>4.58</v>
      </c>
      <c r="O191" s="31">
        <v>44927</v>
      </c>
      <c r="P191" s="26"/>
    </row>
    <row r="192" spans="3:16" ht="15" customHeight="1" x14ac:dyDescent="0.35">
      <c r="C192" s="14" t="s">
        <v>185</v>
      </c>
      <c r="D192" s="14" t="s">
        <v>6</v>
      </c>
      <c r="E192" s="14" t="s">
        <v>28</v>
      </c>
      <c r="F192" s="14" t="e">
        <f>+VLOOKUP(MID(G192,1,2),#REF!,2,0)</f>
        <v>#REF!</v>
      </c>
      <c r="G192" s="14" t="s">
        <v>187</v>
      </c>
      <c r="H192" s="29">
        <v>44927</v>
      </c>
      <c r="I192" s="46">
        <v>600</v>
      </c>
      <c r="J192" s="14" t="s">
        <v>101</v>
      </c>
      <c r="K192" s="14">
        <f t="shared" si="18"/>
        <v>600</v>
      </c>
      <c r="L192" s="30" t="str">
        <f t="shared" si="19"/>
        <v>Litros</v>
      </c>
      <c r="M192" s="14" t="s">
        <v>31</v>
      </c>
      <c r="N192" s="47">
        <v>4.63</v>
      </c>
      <c r="O192" s="31">
        <v>44927</v>
      </c>
      <c r="P192" s="26"/>
    </row>
    <row r="193" spans="3:16" ht="15" customHeight="1" x14ac:dyDescent="0.35">
      <c r="C193" s="14" t="s">
        <v>185</v>
      </c>
      <c r="D193" s="14" t="s">
        <v>6</v>
      </c>
      <c r="E193" s="14" t="s">
        <v>28</v>
      </c>
      <c r="F193" s="14" t="e">
        <f>+VLOOKUP(MID(G193,1,2),#REF!,2,0)</f>
        <v>#REF!</v>
      </c>
      <c r="G193" s="14" t="s">
        <v>188</v>
      </c>
      <c r="H193" s="22">
        <v>44927</v>
      </c>
      <c r="I193" s="46">
        <v>3500</v>
      </c>
      <c r="J193" s="14" t="s">
        <v>101</v>
      </c>
      <c r="K193" s="14">
        <f t="shared" si="18"/>
        <v>3500</v>
      </c>
      <c r="L193" s="30" t="str">
        <f t="shared" si="19"/>
        <v>Litros</v>
      </c>
      <c r="M193" s="14" t="s">
        <v>31</v>
      </c>
      <c r="N193" s="47">
        <v>5.21</v>
      </c>
      <c r="O193" s="31">
        <v>44927</v>
      </c>
      <c r="P193" s="26"/>
    </row>
    <row r="194" spans="3:16" ht="15" customHeight="1" x14ac:dyDescent="0.35">
      <c r="C194" s="14" t="s">
        <v>185</v>
      </c>
      <c r="D194" s="14" t="s">
        <v>6</v>
      </c>
      <c r="E194" s="14" t="s">
        <v>28</v>
      </c>
      <c r="F194" s="14" t="e">
        <f>+VLOOKUP(MID(G194,1,2),#REF!,2,0)</f>
        <v>#REF!</v>
      </c>
      <c r="G194" s="14" t="s">
        <v>189</v>
      </c>
      <c r="H194" s="29">
        <v>44927</v>
      </c>
      <c r="I194" s="46"/>
      <c r="J194" s="14" t="s">
        <v>101</v>
      </c>
      <c r="K194" s="14">
        <f t="shared" si="18"/>
        <v>0</v>
      </c>
      <c r="L194" s="30" t="str">
        <f t="shared" si="19"/>
        <v>Litros</v>
      </c>
      <c r="M194" s="14" t="s">
        <v>31</v>
      </c>
      <c r="N194" s="47">
        <v>6.55</v>
      </c>
      <c r="O194" s="31">
        <v>44927</v>
      </c>
      <c r="P194" s="26"/>
    </row>
    <row r="195" spans="3:16" ht="15" customHeight="1" x14ac:dyDescent="0.35">
      <c r="C195" s="14" t="s">
        <v>185</v>
      </c>
      <c r="D195" s="14" t="s">
        <v>6</v>
      </c>
      <c r="E195" s="14" t="s">
        <v>28</v>
      </c>
      <c r="F195" s="14" t="e">
        <f>+VLOOKUP(MID(G195,1,2),#REF!,2,0)</f>
        <v>#REF!</v>
      </c>
      <c r="G195" s="14" t="s">
        <v>190</v>
      </c>
      <c r="H195" s="22">
        <v>44927</v>
      </c>
      <c r="I195" s="46"/>
      <c r="J195" s="14" t="s">
        <v>101</v>
      </c>
      <c r="K195" s="14">
        <f t="shared" si="18"/>
        <v>0</v>
      </c>
      <c r="L195" s="30" t="str">
        <f t="shared" si="19"/>
        <v>Litros</v>
      </c>
      <c r="M195" s="14" t="s">
        <v>31</v>
      </c>
      <c r="N195" s="47">
        <v>7.29</v>
      </c>
      <c r="O195" s="31">
        <v>44927</v>
      </c>
      <c r="P195" s="26"/>
    </row>
    <row r="196" spans="3:16" ht="15" customHeight="1" x14ac:dyDescent="0.35">
      <c r="C196" s="14" t="s">
        <v>185</v>
      </c>
      <c r="D196" s="14" t="s">
        <v>6</v>
      </c>
      <c r="E196" s="14" t="s">
        <v>28</v>
      </c>
      <c r="F196" s="14" t="e">
        <f>+VLOOKUP(MID(G196,1,2),#REF!,2,0)</f>
        <v>#REF!</v>
      </c>
      <c r="G196" s="14" t="s">
        <v>191</v>
      </c>
      <c r="H196" s="29">
        <v>44927</v>
      </c>
      <c r="I196" s="46">
        <v>600</v>
      </c>
      <c r="J196" s="14" t="s">
        <v>101</v>
      </c>
      <c r="K196" s="14">
        <f t="shared" si="18"/>
        <v>600</v>
      </c>
      <c r="L196" s="30" t="str">
        <f t="shared" si="19"/>
        <v>Litros</v>
      </c>
      <c r="M196" s="14" t="s">
        <v>31</v>
      </c>
      <c r="N196" s="47">
        <v>6.08</v>
      </c>
      <c r="O196" s="31">
        <v>44927</v>
      </c>
      <c r="P196" s="26"/>
    </row>
    <row r="197" spans="3:16" ht="15" customHeight="1" x14ac:dyDescent="0.35">
      <c r="C197" s="14" t="s">
        <v>185</v>
      </c>
      <c r="D197" s="14" t="s">
        <v>6</v>
      </c>
      <c r="E197" s="14" t="s">
        <v>28</v>
      </c>
      <c r="F197" s="14" t="e">
        <f>+VLOOKUP(MID(G197,1,2),#REF!,2,0)</f>
        <v>#REF!</v>
      </c>
      <c r="G197" s="14" t="s">
        <v>44</v>
      </c>
      <c r="H197" s="22">
        <v>44927</v>
      </c>
      <c r="I197" s="46">
        <v>1300</v>
      </c>
      <c r="J197" s="14" t="s">
        <v>101</v>
      </c>
      <c r="K197" s="14">
        <f t="shared" si="18"/>
        <v>1300</v>
      </c>
      <c r="L197" s="30" t="str">
        <f t="shared" si="19"/>
        <v>Litros</v>
      </c>
      <c r="M197" s="14" t="s">
        <v>31</v>
      </c>
      <c r="N197" s="47">
        <v>3.99</v>
      </c>
      <c r="O197" s="31">
        <v>44927</v>
      </c>
      <c r="P197" s="26"/>
    </row>
    <row r="198" spans="3:16" ht="15" customHeight="1" x14ac:dyDescent="0.35">
      <c r="C198" s="14" t="s">
        <v>185</v>
      </c>
      <c r="D198" s="14" t="s">
        <v>6</v>
      </c>
      <c r="E198" s="14" t="s">
        <v>28</v>
      </c>
      <c r="F198" s="14" t="e">
        <f>+VLOOKUP(MID(G198,1,2),#REF!,2,0)</f>
        <v>#REF!</v>
      </c>
      <c r="G198" s="14" t="s">
        <v>79</v>
      </c>
      <c r="H198" s="29">
        <v>44927</v>
      </c>
      <c r="I198" s="48">
        <v>400</v>
      </c>
      <c r="J198" s="14" t="s">
        <v>101</v>
      </c>
      <c r="K198" s="14">
        <f t="shared" si="18"/>
        <v>400</v>
      </c>
      <c r="L198" s="30" t="str">
        <f t="shared" si="19"/>
        <v>Litros</v>
      </c>
      <c r="M198" s="14" t="s">
        <v>31</v>
      </c>
      <c r="N198" s="47">
        <v>2.9</v>
      </c>
      <c r="O198" s="31">
        <v>44927</v>
      </c>
      <c r="P198" s="26"/>
    </row>
    <row r="199" spans="3:16" ht="15" customHeight="1" x14ac:dyDescent="0.35">
      <c r="C199" s="14" t="s">
        <v>185</v>
      </c>
      <c r="D199" s="14" t="s">
        <v>6</v>
      </c>
      <c r="E199" s="14" t="s">
        <v>28</v>
      </c>
      <c r="F199" s="14" t="e">
        <f>+VLOOKUP(MID(G199,1,2),#REF!,2,0)</f>
        <v>#REF!</v>
      </c>
      <c r="G199" s="14" t="s">
        <v>48</v>
      </c>
      <c r="H199" s="22">
        <v>44927</v>
      </c>
      <c r="I199" s="14">
        <v>1100</v>
      </c>
      <c r="J199" s="14" t="s">
        <v>101</v>
      </c>
      <c r="K199" s="14">
        <f t="shared" si="18"/>
        <v>1100</v>
      </c>
      <c r="L199" s="30" t="str">
        <f t="shared" si="19"/>
        <v>Litros</v>
      </c>
      <c r="M199" s="14" t="s">
        <v>31</v>
      </c>
      <c r="N199" s="47">
        <v>3.76</v>
      </c>
      <c r="O199" s="31">
        <v>44927</v>
      </c>
      <c r="P199" s="26"/>
    </row>
    <row r="200" spans="3:16" ht="15" customHeight="1" x14ac:dyDescent="0.35">
      <c r="C200" s="14" t="s">
        <v>185</v>
      </c>
      <c r="D200" s="14" t="s">
        <v>6</v>
      </c>
      <c r="E200" s="14" t="s">
        <v>28</v>
      </c>
      <c r="F200" s="14" t="e">
        <f>+VLOOKUP(MID(G200,1,2),#REF!,2,0)</f>
        <v>#REF!</v>
      </c>
      <c r="G200" s="14" t="s">
        <v>172</v>
      </c>
      <c r="H200" s="29">
        <v>44927</v>
      </c>
      <c r="I200" s="48">
        <v>100</v>
      </c>
      <c r="J200" s="14" t="s">
        <v>101</v>
      </c>
      <c r="K200" s="14">
        <f t="shared" si="18"/>
        <v>100</v>
      </c>
      <c r="L200" s="30" t="str">
        <f t="shared" si="19"/>
        <v>Litros</v>
      </c>
      <c r="M200" s="14" t="s">
        <v>31</v>
      </c>
      <c r="N200" s="47">
        <v>4.97</v>
      </c>
      <c r="O200" s="31">
        <v>44927</v>
      </c>
      <c r="P200" s="26"/>
    </row>
    <row r="201" spans="3:16" ht="15" customHeight="1" x14ac:dyDescent="0.35">
      <c r="C201" s="14" t="s">
        <v>185</v>
      </c>
      <c r="D201" s="14" t="s">
        <v>6</v>
      </c>
      <c r="E201" s="14" t="s">
        <v>28</v>
      </c>
      <c r="F201" s="14" t="e">
        <f>+VLOOKUP(MID(G201,1,2),#REF!,2,0)</f>
        <v>#REF!</v>
      </c>
      <c r="G201" s="14" t="s">
        <v>192</v>
      </c>
      <c r="H201" s="22">
        <v>44927</v>
      </c>
      <c r="I201" s="47"/>
      <c r="J201" s="14"/>
      <c r="K201" s="14">
        <f t="shared" si="18"/>
        <v>0</v>
      </c>
      <c r="L201" s="30">
        <f t="shared" si="19"/>
        <v>0</v>
      </c>
      <c r="M201" s="14" t="s">
        <v>31</v>
      </c>
      <c r="N201" s="47">
        <v>5.74</v>
      </c>
      <c r="O201" s="31">
        <v>44927</v>
      </c>
      <c r="P201" s="26"/>
    </row>
    <row r="202" spans="3:16" ht="15" customHeight="1" x14ac:dyDescent="0.35">
      <c r="C202" s="14" t="s">
        <v>185</v>
      </c>
      <c r="D202" s="14" t="s">
        <v>6</v>
      </c>
      <c r="E202" s="14" t="s">
        <v>28</v>
      </c>
      <c r="F202" s="14" t="e">
        <f>+VLOOKUP(MID(G202,1,2),#REF!,2,0)</f>
        <v>#REF!</v>
      </c>
      <c r="G202" s="14" t="s">
        <v>193</v>
      </c>
      <c r="H202" s="29">
        <v>44927</v>
      </c>
      <c r="I202" s="47"/>
      <c r="J202" s="14"/>
      <c r="K202" s="14">
        <f t="shared" si="18"/>
        <v>0</v>
      </c>
      <c r="L202" s="30">
        <f t="shared" si="19"/>
        <v>0</v>
      </c>
      <c r="M202" s="14" t="s">
        <v>31</v>
      </c>
      <c r="N202" s="47">
        <v>5.62</v>
      </c>
      <c r="O202" s="31">
        <v>44927</v>
      </c>
      <c r="P202" s="26"/>
    </row>
    <row r="203" spans="3:16" ht="15" customHeight="1" x14ac:dyDescent="0.35">
      <c r="C203" s="14" t="s">
        <v>185</v>
      </c>
      <c r="D203" s="14" t="s">
        <v>6</v>
      </c>
      <c r="E203" s="14" t="s">
        <v>28</v>
      </c>
      <c r="F203" s="14" t="e">
        <f>+VLOOKUP(MID(G203,1,2),#REF!,2,0)</f>
        <v>#REF!</v>
      </c>
      <c r="G203" s="14" t="s">
        <v>194</v>
      </c>
      <c r="H203" s="22">
        <v>44927</v>
      </c>
      <c r="I203" s="47"/>
      <c r="J203" s="14"/>
      <c r="K203" s="14">
        <f t="shared" si="18"/>
        <v>0</v>
      </c>
      <c r="L203" s="30">
        <f t="shared" si="19"/>
        <v>0</v>
      </c>
      <c r="M203" s="14" t="s">
        <v>31</v>
      </c>
      <c r="N203" s="47">
        <v>4.8899999999999997</v>
      </c>
      <c r="O203" s="31">
        <v>44927</v>
      </c>
      <c r="P203" s="26"/>
    </row>
    <row r="204" spans="3:16" ht="15" customHeight="1" x14ac:dyDescent="0.35">
      <c r="C204" s="14" t="s">
        <v>185</v>
      </c>
      <c r="D204" s="14" t="s">
        <v>6</v>
      </c>
      <c r="E204" s="14" t="s">
        <v>33</v>
      </c>
      <c r="F204" s="14" t="s">
        <v>195</v>
      </c>
      <c r="G204" s="14" t="s">
        <v>156</v>
      </c>
      <c r="H204" s="29">
        <v>44927</v>
      </c>
      <c r="I204" s="47"/>
      <c r="J204" s="14"/>
      <c r="K204" s="14">
        <v>33</v>
      </c>
      <c r="L204" s="30" t="s">
        <v>95</v>
      </c>
      <c r="M204" s="14" t="s">
        <v>35</v>
      </c>
      <c r="N204" s="47">
        <v>28852</v>
      </c>
      <c r="O204" s="31">
        <v>44927</v>
      </c>
      <c r="P204" s="26"/>
    </row>
    <row r="205" spans="3:16" ht="15" customHeight="1" x14ac:dyDescent="0.35">
      <c r="C205" s="14" t="s">
        <v>185</v>
      </c>
      <c r="D205" s="14" t="s">
        <v>6</v>
      </c>
      <c r="E205" s="14" t="s">
        <v>33</v>
      </c>
      <c r="F205" s="14" t="s">
        <v>196</v>
      </c>
      <c r="G205" s="30"/>
      <c r="H205" s="22">
        <v>44927</v>
      </c>
      <c r="I205" s="30"/>
      <c r="J205" s="14"/>
      <c r="K205" s="14">
        <v>19</v>
      </c>
      <c r="L205" s="30" t="s">
        <v>197</v>
      </c>
      <c r="M205" s="14" t="s">
        <v>35</v>
      </c>
      <c r="N205" s="14">
        <v>44388</v>
      </c>
      <c r="O205" s="31">
        <v>44927</v>
      </c>
      <c r="P205" s="26"/>
    </row>
    <row r="206" spans="3:16" ht="15" customHeight="1" x14ac:dyDescent="0.35">
      <c r="C206" s="14" t="s">
        <v>185</v>
      </c>
      <c r="D206" s="14" t="s">
        <v>6</v>
      </c>
      <c r="E206" s="14" t="s">
        <v>33</v>
      </c>
      <c r="F206" s="14" t="s">
        <v>198</v>
      </c>
      <c r="G206" s="30"/>
      <c r="H206" s="29">
        <v>44927</v>
      </c>
      <c r="I206" s="30"/>
      <c r="J206" s="14"/>
      <c r="K206" s="14">
        <v>12</v>
      </c>
      <c r="L206" s="30" t="s">
        <v>199</v>
      </c>
      <c r="M206" s="14" t="s">
        <v>35</v>
      </c>
      <c r="N206" s="14">
        <v>32130</v>
      </c>
      <c r="O206" s="31">
        <v>44927</v>
      </c>
      <c r="P206" s="26"/>
    </row>
    <row r="207" spans="3:16" ht="15" customHeight="1" x14ac:dyDescent="0.35">
      <c r="C207" s="49" t="s">
        <v>200</v>
      </c>
      <c r="D207" s="14" t="s">
        <v>6</v>
      </c>
      <c r="E207" s="49" t="s">
        <v>28</v>
      </c>
      <c r="F207" s="14" t="e">
        <f>+VLOOKUP(MID(G207,1,2),#REF!,2,0)</f>
        <v>#REF!</v>
      </c>
      <c r="G207" s="49" t="s">
        <v>201</v>
      </c>
      <c r="H207" s="22">
        <v>44927</v>
      </c>
      <c r="I207" s="49">
        <v>1450</v>
      </c>
      <c r="J207" s="50">
        <v>6.5</v>
      </c>
      <c r="K207" s="14">
        <f t="shared" ref="K207" si="20">+I207</f>
        <v>1450</v>
      </c>
      <c r="L207" s="30">
        <f t="shared" ref="L207" si="21">+J207</f>
        <v>6.5</v>
      </c>
      <c r="M207" s="49" t="s">
        <v>31</v>
      </c>
      <c r="N207" s="50">
        <v>6.5</v>
      </c>
      <c r="O207" s="51">
        <v>44774</v>
      </c>
      <c r="P207" s="52"/>
    </row>
    <row r="208" spans="3:16" ht="15" customHeight="1" x14ac:dyDescent="0.35">
      <c r="C208" s="49" t="s">
        <v>200</v>
      </c>
      <c r="D208" s="14" t="s">
        <v>6</v>
      </c>
      <c r="E208" s="49" t="s">
        <v>28</v>
      </c>
      <c r="F208" s="14" t="e">
        <f>+VLOOKUP(MID(G208,1,2),#REF!,2,0)</f>
        <v>#REF!</v>
      </c>
      <c r="G208" s="49" t="s">
        <v>202</v>
      </c>
      <c r="H208" s="29">
        <v>44927</v>
      </c>
      <c r="I208" s="49"/>
      <c r="J208" s="50">
        <v>7.11</v>
      </c>
      <c r="K208" s="14">
        <f t="shared" ref="K208:K211" si="22">+I208</f>
        <v>0</v>
      </c>
      <c r="L208" s="30">
        <f t="shared" ref="L208:L211" si="23">+J208</f>
        <v>7.11</v>
      </c>
      <c r="M208" s="49" t="s">
        <v>31</v>
      </c>
      <c r="N208" s="50">
        <v>7.11</v>
      </c>
      <c r="O208" s="51">
        <v>44774</v>
      </c>
      <c r="P208" s="52"/>
    </row>
    <row r="209" spans="3:16" ht="15" customHeight="1" x14ac:dyDescent="0.35">
      <c r="C209" s="49" t="s">
        <v>200</v>
      </c>
      <c r="D209" s="14" t="s">
        <v>6</v>
      </c>
      <c r="E209" s="49" t="s">
        <v>28</v>
      </c>
      <c r="F209" s="14" t="e">
        <f>+VLOOKUP(MID(G209,1,2),#REF!,2,0)</f>
        <v>#REF!</v>
      </c>
      <c r="G209" s="49" t="s">
        <v>191</v>
      </c>
      <c r="H209" s="22">
        <v>44927</v>
      </c>
      <c r="I209" s="49"/>
      <c r="J209" s="50">
        <v>6.27</v>
      </c>
      <c r="K209" s="14">
        <f t="shared" si="22"/>
        <v>0</v>
      </c>
      <c r="L209" s="30">
        <f t="shared" si="23"/>
        <v>6.27</v>
      </c>
      <c r="M209" s="49" t="s">
        <v>31</v>
      </c>
      <c r="N209" s="50">
        <v>6.27</v>
      </c>
      <c r="O209" s="51">
        <v>44774</v>
      </c>
      <c r="P209" s="52"/>
    </row>
    <row r="210" spans="3:16" ht="15" customHeight="1" x14ac:dyDescent="0.35">
      <c r="C210" s="49" t="s">
        <v>200</v>
      </c>
      <c r="D210" s="14" t="s">
        <v>6</v>
      </c>
      <c r="E210" s="49" t="s">
        <v>28</v>
      </c>
      <c r="F210" s="14" t="e">
        <f>+VLOOKUP(MID(G210,1,2),#REF!,2,0)</f>
        <v>#REF!</v>
      </c>
      <c r="G210" s="49" t="s">
        <v>190</v>
      </c>
      <c r="H210" s="29">
        <v>44927</v>
      </c>
      <c r="I210" s="49">
        <v>250</v>
      </c>
      <c r="J210" s="50">
        <v>6.93</v>
      </c>
      <c r="K210" s="14">
        <f t="shared" si="22"/>
        <v>250</v>
      </c>
      <c r="L210" s="30">
        <f t="shared" si="23"/>
        <v>6.93</v>
      </c>
      <c r="M210" s="49" t="s">
        <v>31</v>
      </c>
      <c r="N210" s="50">
        <v>6.93</v>
      </c>
      <c r="O210" s="51">
        <v>44774</v>
      </c>
      <c r="P210" s="52"/>
    </row>
    <row r="211" spans="3:16" ht="15" customHeight="1" x14ac:dyDescent="0.35">
      <c r="C211" s="49" t="s">
        <v>200</v>
      </c>
      <c r="D211" s="14" t="s">
        <v>6</v>
      </c>
      <c r="E211" s="49" t="s">
        <v>28</v>
      </c>
      <c r="F211" s="14" t="e">
        <f>+VLOOKUP(MID(G211,1,2),#REF!,2,0)</f>
        <v>#REF!</v>
      </c>
      <c r="G211" s="49" t="s">
        <v>184</v>
      </c>
      <c r="H211" s="22">
        <v>44927</v>
      </c>
      <c r="I211" s="49"/>
      <c r="J211" s="50">
        <v>3.43</v>
      </c>
      <c r="K211" s="14">
        <f t="shared" si="22"/>
        <v>0</v>
      </c>
      <c r="L211" s="30">
        <f t="shared" si="23"/>
        <v>3.43</v>
      </c>
      <c r="M211" s="49" t="s">
        <v>31</v>
      </c>
      <c r="N211" s="50">
        <v>3.43</v>
      </c>
      <c r="O211" s="51">
        <v>44774</v>
      </c>
      <c r="P211" s="52"/>
    </row>
    <row r="212" spans="3:16" ht="15" customHeight="1" x14ac:dyDescent="0.35">
      <c r="C212" s="49" t="s">
        <v>200</v>
      </c>
      <c r="D212" s="14" t="s">
        <v>6</v>
      </c>
      <c r="E212" s="49" t="s">
        <v>33</v>
      </c>
      <c r="F212" s="14" t="s">
        <v>203</v>
      </c>
      <c r="G212" s="30"/>
      <c r="H212" s="29">
        <v>44927</v>
      </c>
      <c r="I212" s="30"/>
      <c r="J212" s="14"/>
      <c r="K212" s="14">
        <v>3</v>
      </c>
      <c r="L212" s="30" t="s">
        <v>95</v>
      </c>
      <c r="M212" s="49" t="s">
        <v>35</v>
      </c>
      <c r="N212" s="53">
        <v>22310</v>
      </c>
      <c r="O212" s="31">
        <v>44927</v>
      </c>
      <c r="P212" s="26"/>
    </row>
    <row r="213" spans="3:16" ht="15" customHeight="1" x14ac:dyDescent="0.35">
      <c r="C213" s="49" t="s">
        <v>204</v>
      </c>
      <c r="D213" s="49" t="s">
        <v>6</v>
      </c>
      <c r="E213" s="49" t="s">
        <v>28</v>
      </c>
      <c r="F213" s="14" t="e">
        <f>+VLOOKUP(MID(G213,1,2),#REF!,2,0)</f>
        <v>#REF!</v>
      </c>
      <c r="G213" s="49" t="s">
        <v>186</v>
      </c>
      <c r="H213" s="22">
        <v>44927</v>
      </c>
      <c r="I213" s="54">
        <v>1000</v>
      </c>
      <c r="J213" s="49" t="s">
        <v>30</v>
      </c>
      <c r="K213" s="14">
        <f t="shared" ref="K213" si="24">+I213</f>
        <v>1000</v>
      </c>
      <c r="L213" s="30" t="str">
        <f t="shared" ref="L213" si="25">+J213</f>
        <v>litros</v>
      </c>
      <c r="M213" s="49" t="s">
        <v>31</v>
      </c>
      <c r="N213" s="50">
        <v>6.1</v>
      </c>
      <c r="O213" s="31">
        <v>45139</v>
      </c>
      <c r="P213" s="26"/>
    </row>
    <row r="214" spans="3:16" ht="15" customHeight="1" x14ac:dyDescent="0.35">
      <c r="C214" s="49" t="s">
        <v>204</v>
      </c>
      <c r="D214" s="49" t="s">
        <v>6</v>
      </c>
      <c r="E214" s="49" t="s">
        <v>28</v>
      </c>
      <c r="F214" s="14" t="e">
        <f>+VLOOKUP(MID(G214,1,2),#REF!,2,0)</f>
        <v>#REF!</v>
      </c>
      <c r="G214" s="49" t="s">
        <v>79</v>
      </c>
      <c r="H214" s="29">
        <v>44927</v>
      </c>
      <c r="I214" s="55">
        <v>600</v>
      </c>
      <c r="J214" s="49" t="s">
        <v>30</v>
      </c>
      <c r="K214" s="14">
        <f t="shared" ref="K214:K226" si="26">+I214</f>
        <v>600</v>
      </c>
      <c r="L214" s="30" t="str">
        <f t="shared" ref="L214:L226" si="27">+J214</f>
        <v>litros</v>
      </c>
      <c r="M214" s="49" t="s">
        <v>31</v>
      </c>
      <c r="N214" s="50">
        <f>744.8/200</f>
        <v>3.7239999999999998</v>
      </c>
      <c r="O214" s="31">
        <v>45139</v>
      </c>
      <c r="P214" s="26"/>
    </row>
    <row r="215" spans="3:16" ht="15" customHeight="1" x14ac:dyDescent="0.35">
      <c r="C215" s="49" t="s">
        <v>204</v>
      </c>
      <c r="D215" s="49" t="s">
        <v>6</v>
      </c>
      <c r="E215" s="49" t="s">
        <v>28</v>
      </c>
      <c r="F215" s="14" t="e">
        <f>+VLOOKUP(MID(G215,1,2),#REF!,2,0)</f>
        <v>#REF!</v>
      </c>
      <c r="G215" s="49" t="s">
        <v>205</v>
      </c>
      <c r="H215" s="22">
        <v>44927</v>
      </c>
      <c r="I215" s="54">
        <v>400</v>
      </c>
      <c r="J215" s="49" t="s">
        <v>30</v>
      </c>
      <c r="K215" s="14">
        <f t="shared" si="26"/>
        <v>400</v>
      </c>
      <c r="L215" s="30" t="str">
        <f t="shared" si="27"/>
        <v>litros</v>
      </c>
      <c r="M215" s="49" t="s">
        <v>31</v>
      </c>
      <c r="N215" s="50">
        <v>4.05</v>
      </c>
      <c r="O215" s="31">
        <v>45139</v>
      </c>
      <c r="P215" s="26"/>
    </row>
    <row r="216" spans="3:16" ht="15" customHeight="1" x14ac:dyDescent="0.35">
      <c r="C216" s="49" t="s">
        <v>204</v>
      </c>
      <c r="D216" s="49" t="s">
        <v>6</v>
      </c>
      <c r="E216" s="49" t="s">
        <v>28</v>
      </c>
      <c r="F216" s="14" t="e">
        <f>+VLOOKUP(MID(G216,1,2),#REF!,2,0)</f>
        <v>#REF!</v>
      </c>
      <c r="G216" s="49" t="s">
        <v>206</v>
      </c>
      <c r="H216" s="29">
        <v>44927</v>
      </c>
      <c r="I216" s="54">
        <v>800</v>
      </c>
      <c r="J216" s="49" t="s">
        <v>30</v>
      </c>
      <c r="K216" s="14">
        <f t="shared" si="26"/>
        <v>800</v>
      </c>
      <c r="L216" s="30" t="str">
        <f t="shared" si="27"/>
        <v>litros</v>
      </c>
      <c r="M216" s="49" t="s">
        <v>31</v>
      </c>
      <c r="N216" s="50">
        <v>2.85</v>
      </c>
      <c r="O216" s="31">
        <v>45139</v>
      </c>
      <c r="P216" s="26"/>
    </row>
    <row r="217" spans="3:16" ht="15" customHeight="1" x14ac:dyDescent="0.35">
      <c r="C217" s="49" t="s">
        <v>204</v>
      </c>
      <c r="D217" s="49" t="s">
        <v>6</v>
      </c>
      <c r="E217" s="49" t="s">
        <v>28</v>
      </c>
      <c r="F217" s="14" t="e">
        <f>+VLOOKUP(MID(G217,1,2),#REF!,2,0)</f>
        <v>#REF!</v>
      </c>
      <c r="G217" s="49" t="s">
        <v>32</v>
      </c>
      <c r="H217" s="22">
        <v>44927</v>
      </c>
      <c r="I217" s="54">
        <v>1000</v>
      </c>
      <c r="J217" s="49" t="s">
        <v>30</v>
      </c>
      <c r="K217" s="14">
        <f t="shared" si="26"/>
        <v>1000</v>
      </c>
      <c r="L217" s="30" t="str">
        <f t="shared" si="27"/>
        <v>litros</v>
      </c>
      <c r="M217" s="49" t="s">
        <v>31</v>
      </c>
      <c r="N217" s="50">
        <v>3.2</v>
      </c>
      <c r="O217" s="31">
        <v>45139</v>
      </c>
      <c r="P217" s="26"/>
    </row>
    <row r="218" spans="3:16" ht="15" customHeight="1" x14ac:dyDescent="0.35">
      <c r="C218" s="49" t="s">
        <v>204</v>
      </c>
      <c r="D218" s="49" t="s">
        <v>6</v>
      </c>
      <c r="E218" s="49" t="s">
        <v>28</v>
      </c>
      <c r="F218" s="14" t="e">
        <f>+VLOOKUP(MID(G218,1,2),#REF!,2,0)</f>
        <v>#REF!</v>
      </c>
      <c r="G218" s="49" t="s">
        <v>48</v>
      </c>
      <c r="H218" s="29">
        <v>44927</v>
      </c>
      <c r="I218" s="54">
        <v>300</v>
      </c>
      <c r="J218" s="49" t="s">
        <v>30</v>
      </c>
      <c r="K218" s="14">
        <f t="shared" si="26"/>
        <v>300</v>
      </c>
      <c r="L218" s="30" t="str">
        <f t="shared" si="27"/>
        <v>litros</v>
      </c>
      <c r="M218" s="49" t="s">
        <v>31</v>
      </c>
      <c r="N218" s="50">
        <v>3.92</v>
      </c>
      <c r="O218" s="31">
        <v>45139</v>
      </c>
      <c r="P218" s="26"/>
    </row>
    <row r="219" spans="3:16" ht="15" customHeight="1" x14ac:dyDescent="0.35">
      <c r="C219" s="49" t="s">
        <v>204</v>
      </c>
      <c r="D219" s="49" t="s">
        <v>6</v>
      </c>
      <c r="E219" s="49" t="s">
        <v>28</v>
      </c>
      <c r="F219" s="14" t="e">
        <f>+VLOOKUP(MID(G219,1,2),#REF!,2,0)</f>
        <v>#REF!</v>
      </c>
      <c r="G219" s="49" t="s">
        <v>189</v>
      </c>
      <c r="H219" s="22">
        <v>44927</v>
      </c>
      <c r="I219" s="54">
        <v>450</v>
      </c>
      <c r="J219" s="49" t="s">
        <v>30</v>
      </c>
      <c r="K219" s="14">
        <f t="shared" si="26"/>
        <v>450</v>
      </c>
      <c r="L219" s="30" t="str">
        <f t="shared" si="27"/>
        <v>litros</v>
      </c>
      <c r="M219" s="49" t="s">
        <v>31</v>
      </c>
      <c r="N219" s="50">
        <v>5.4</v>
      </c>
      <c r="O219" s="31">
        <v>45139</v>
      </c>
      <c r="P219" s="26"/>
    </row>
    <row r="220" spans="3:16" ht="15" customHeight="1" x14ac:dyDescent="0.35">
      <c r="C220" s="49" t="s">
        <v>204</v>
      </c>
      <c r="D220" s="49" t="s">
        <v>6</v>
      </c>
      <c r="E220" s="49" t="s">
        <v>28</v>
      </c>
      <c r="F220" s="14" t="e">
        <f>+VLOOKUP(MID(G220,1,2),#REF!,2,0)</f>
        <v>#REF!</v>
      </c>
      <c r="G220" s="49" t="s">
        <v>190</v>
      </c>
      <c r="H220" s="29">
        <v>44927</v>
      </c>
      <c r="I220" s="54">
        <v>550</v>
      </c>
      <c r="J220" s="49" t="s">
        <v>30</v>
      </c>
      <c r="K220" s="14">
        <f t="shared" si="26"/>
        <v>550</v>
      </c>
      <c r="L220" s="30" t="str">
        <f t="shared" si="27"/>
        <v>litros</v>
      </c>
      <c r="M220" s="49" t="s">
        <v>31</v>
      </c>
      <c r="N220" s="50">
        <v>6.3</v>
      </c>
      <c r="O220" s="31">
        <v>45139</v>
      </c>
      <c r="P220" s="26"/>
    </row>
    <row r="221" spans="3:16" ht="15" customHeight="1" x14ac:dyDescent="0.35">
      <c r="C221" s="49" t="s">
        <v>204</v>
      </c>
      <c r="D221" s="49" t="s">
        <v>6</v>
      </c>
      <c r="E221" s="49" t="s">
        <v>28</v>
      </c>
      <c r="F221" s="14" t="e">
        <f>+VLOOKUP(MID(G221,1,2),#REF!,2,0)</f>
        <v>#REF!</v>
      </c>
      <c r="G221" s="49" t="s">
        <v>172</v>
      </c>
      <c r="H221" s="22">
        <v>44927</v>
      </c>
      <c r="I221" s="54">
        <v>100</v>
      </c>
      <c r="J221" s="49" t="s">
        <v>30</v>
      </c>
      <c r="K221" s="14">
        <f t="shared" si="26"/>
        <v>100</v>
      </c>
      <c r="L221" s="30" t="str">
        <f t="shared" si="27"/>
        <v>litros</v>
      </c>
      <c r="M221" s="49" t="s">
        <v>31</v>
      </c>
      <c r="N221" s="50">
        <v>5.3</v>
      </c>
      <c r="O221" s="31">
        <v>45139</v>
      </c>
      <c r="P221" s="26"/>
    </row>
    <row r="222" spans="3:16" ht="15" customHeight="1" x14ac:dyDescent="0.35">
      <c r="C222" s="49" t="s">
        <v>204</v>
      </c>
      <c r="D222" s="49" t="s">
        <v>6</v>
      </c>
      <c r="E222" s="49" t="s">
        <v>28</v>
      </c>
      <c r="F222" s="14" t="e">
        <f>+VLOOKUP(MID(G222,1,2),#REF!,2,0)</f>
        <v>#REF!</v>
      </c>
      <c r="G222" s="49" t="s">
        <v>187</v>
      </c>
      <c r="H222" s="29">
        <v>44927</v>
      </c>
      <c r="I222" s="54"/>
      <c r="J222" s="49" t="s">
        <v>30</v>
      </c>
      <c r="K222" s="14">
        <f t="shared" si="26"/>
        <v>0</v>
      </c>
      <c r="L222" s="30" t="str">
        <f t="shared" si="27"/>
        <v>litros</v>
      </c>
      <c r="M222" s="49" t="s">
        <v>31</v>
      </c>
      <c r="N222" s="50">
        <v>4.28</v>
      </c>
      <c r="O222" s="31">
        <v>45139</v>
      </c>
      <c r="P222" s="26"/>
    </row>
    <row r="223" spans="3:16" ht="15" customHeight="1" x14ac:dyDescent="0.35">
      <c r="C223" s="49" t="s">
        <v>204</v>
      </c>
      <c r="D223" s="49" t="s">
        <v>6</v>
      </c>
      <c r="E223" s="49" t="s">
        <v>28</v>
      </c>
      <c r="F223" s="14" t="e">
        <f>+VLOOKUP(MID(G223,1,2),#REF!,2,0)</f>
        <v>#REF!</v>
      </c>
      <c r="G223" s="49" t="s">
        <v>207</v>
      </c>
      <c r="H223" s="22">
        <v>44927</v>
      </c>
      <c r="I223" s="54"/>
      <c r="J223" s="49" t="s">
        <v>30</v>
      </c>
      <c r="K223" s="14">
        <f t="shared" si="26"/>
        <v>0</v>
      </c>
      <c r="L223" s="30" t="str">
        <f t="shared" si="27"/>
        <v>litros</v>
      </c>
      <c r="M223" s="49" t="s">
        <v>31</v>
      </c>
      <c r="N223" s="50">
        <v>5.3</v>
      </c>
      <c r="O223" s="31">
        <v>45139</v>
      </c>
      <c r="P223" s="26"/>
    </row>
    <row r="224" spans="3:16" ht="15" customHeight="1" x14ac:dyDescent="0.35">
      <c r="C224" s="49" t="s">
        <v>204</v>
      </c>
      <c r="D224" s="49" t="s">
        <v>6</v>
      </c>
      <c r="E224" s="49" t="s">
        <v>28</v>
      </c>
      <c r="F224" s="14" t="e">
        <f>+VLOOKUP(MID(G224,1,2),#REF!,2,0)</f>
        <v>#REF!</v>
      </c>
      <c r="G224" s="49" t="s">
        <v>184</v>
      </c>
      <c r="H224" s="29">
        <v>44927</v>
      </c>
      <c r="I224" s="54"/>
      <c r="J224" s="49" t="s">
        <v>30</v>
      </c>
      <c r="K224" s="14">
        <f t="shared" si="26"/>
        <v>0</v>
      </c>
      <c r="L224" s="30" t="str">
        <f t="shared" si="27"/>
        <v>litros</v>
      </c>
      <c r="M224" s="49" t="s">
        <v>31</v>
      </c>
      <c r="N224" s="50">
        <v>3.19</v>
      </c>
      <c r="O224" s="31">
        <v>45139</v>
      </c>
      <c r="P224" s="26"/>
    </row>
    <row r="225" spans="3:16" ht="15" customHeight="1" x14ac:dyDescent="0.35">
      <c r="C225" s="49" t="s">
        <v>204</v>
      </c>
      <c r="D225" s="49" t="s">
        <v>6</v>
      </c>
      <c r="E225" s="49" t="s">
        <v>28</v>
      </c>
      <c r="F225" s="14" t="e">
        <f>+VLOOKUP(MID(G225,1,2),#REF!,2,0)</f>
        <v>#REF!</v>
      </c>
      <c r="G225" s="49" t="s">
        <v>191</v>
      </c>
      <c r="H225" s="22">
        <v>44927</v>
      </c>
      <c r="I225" s="54"/>
      <c r="J225" s="49" t="s">
        <v>30</v>
      </c>
      <c r="K225" s="14">
        <f t="shared" si="26"/>
        <v>0</v>
      </c>
      <c r="L225" s="30" t="str">
        <f t="shared" si="27"/>
        <v>litros</v>
      </c>
      <c r="M225" s="49" t="s">
        <v>31</v>
      </c>
      <c r="N225" s="50">
        <v>6.06</v>
      </c>
      <c r="O225" s="31">
        <v>45139</v>
      </c>
      <c r="P225" s="26"/>
    </row>
    <row r="226" spans="3:16" ht="15" customHeight="1" x14ac:dyDescent="0.35">
      <c r="C226" s="49" t="s">
        <v>204</v>
      </c>
      <c r="D226" s="49" t="s">
        <v>6</v>
      </c>
      <c r="E226" s="49" t="s">
        <v>28</v>
      </c>
      <c r="F226" s="14" t="e">
        <f>+VLOOKUP(MID(G226,1,2),#REF!,2,0)</f>
        <v>#REF!</v>
      </c>
      <c r="G226" s="49" t="s">
        <v>194</v>
      </c>
      <c r="H226" s="29">
        <v>44927</v>
      </c>
      <c r="I226" s="54"/>
      <c r="J226" s="49" t="s">
        <v>30</v>
      </c>
      <c r="K226" s="14">
        <f t="shared" si="26"/>
        <v>0</v>
      </c>
      <c r="L226" s="30" t="str">
        <f t="shared" si="27"/>
        <v>litros</v>
      </c>
      <c r="M226" s="49" t="s">
        <v>31</v>
      </c>
      <c r="N226" s="50">
        <v>980</v>
      </c>
      <c r="O226" s="31">
        <v>45139</v>
      </c>
      <c r="P226" s="26"/>
    </row>
    <row r="227" spans="3:16" ht="15" customHeight="1" x14ac:dyDescent="0.35">
      <c r="C227" s="49" t="s">
        <v>204</v>
      </c>
      <c r="D227" s="49" t="s">
        <v>6</v>
      </c>
      <c r="E227" s="49" t="s">
        <v>33</v>
      </c>
      <c r="F227" s="14" t="s">
        <v>203</v>
      </c>
      <c r="G227" s="49" t="s">
        <v>156</v>
      </c>
      <c r="H227" s="22">
        <v>44927</v>
      </c>
      <c r="I227" s="14"/>
      <c r="J227" s="14"/>
      <c r="K227" s="14">
        <v>5</v>
      </c>
      <c r="L227" s="14" t="s">
        <v>95</v>
      </c>
      <c r="M227" s="14" t="s">
        <v>35</v>
      </c>
      <c r="N227" s="56">
        <v>60445</v>
      </c>
      <c r="O227" s="31">
        <v>44927</v>
      </c>
      <c r="P227" s="26"/>
    </row>
    <row r="228" spans="3:16" ht="15" customHeight="1" x14ac:dyDescent="0.35">
      <c r="C228" s="49" t="s">
        <v>204</v>
      </c>
      <c r="D228" s="49" t="s">
        <v>6</v>
      </c>
      <c r="E228" s="49" t="s">
        <v>33</v>
      </c>
      <c r="F228" s="23" t="s">
        <v>196</v>
      </c>
      <c r="G228" s="49" t="s">
        <v>156</v>
      </c>
      <c r="H228" s="29">
        <v>44927</v>
      </c>
      <c r="I228" s="30"/>
      <c r="J228" s="14"/>
      <c r="K228" s="14">
        <v>4</v>
      </c>
      <c r="L228" s="30" t="s">
        <v>197</v>
      </c>
      <c r="M228" s="49" t="s">
        <v>208</v>
      </c>
      <c r="N228" s="56">
        <v>54548</v>
      </c>
      <c r="O228" s="31">
        <v>44927</v>
      </c>
      <c r="P228" s="26"/>
    </row>
    <row r="229" spans="3:16" ht="15" customHeight="1" x14ac:dyDescent="0.35">
      <c r="C229" s="14" t="s">
        <v>209</v>
      </c>
      <c r="D229" s="14" t="s">
        <v>6</v>
      </c>
      <c r="E229" s="49" t="s">
        <v>28</v>
      </c>
      <c r="F229" s="14" t="e">
        <f>+VLOOKUP(MID(G229,1,2),#REF!,2,0)</f>
        <v>#REF!</v>
      </c>
      <c r="G229" s="49" t="s">
        <v>210</v>
      </c>
      <c r="H229" s="22">
        <v>44927</v>
      </c>
      <c r="I229" s="30">
        <v>200</v>
      </c>
      <c r="J229" s="14" t="s">
        <v>101</v>
      </c>
      <c r="K229" s="14">
        <f t="shared" ref="K229" si="28">+I229</f>
        <v>200</v>
      </c>
      <c r="L229" s="30" t="str">
        <f t="shared" ref="L229" si="29">+J229</f>
        <v>Litros</v>
      </c>
      <c r="M229" s="14"/>
      <c r="N229" s="14">
        <v>6.5</v>
      </c>
      <c r="O229" s="31">
        <v>44774</v>
      </c>
      <c r="P229" s="26"/>
    </row>
    <row r="230" spans="3:16" ht="15" customHeight="1" x14ac:dyDescent="0.35">
      <c r="C230" s="14" t="s">
        <v>209</v>
      </c>
      <c r="D230" s="14" t="s">
        <v>6</v>
      </c>
      <c r="E230" s="49" t="s">
        <v>33</v>
      </c>
      <c r="F230" s="14" t="s">
        <v>203</v>
      </c>
      <c r="G230" s="49" t="s">
        <v>156</v>
      </c>
      <c r="H230" s="29">
        <v>44927</v>
      </c>
      <c r="I230" s="30"/>
      <c r="J230" s="14"/>
      <c r="K230" s="14">
        <v>2</v>
      </c>
      <c r="L230" s="30" t="s">
        <v>211</v>
      </c>
      <c r="M230" s="14" t="s">
        <v>31</v>
      </c>
      <c r="N230" s="14">
        <v>560</v>
      </c>
      <c r="O230" s="31">
        <v>44774</v>
      </c>
      <c r="P230" s="26"/>
    </row>
    <row r="231" spans="3:16" ht="15" customHeight="1" x14ac:dyDescent="0.35">
      <c r="C231" s="14" t="s">
        <v>212</v>
      </c>
      <c r="D231" s="14" t="s">
        <v>6</v>
      </c>
      <c r="E231" s="49" t="s">
        <v>28</v>
      </c>
      <c r="F231" s="14" t="e">
        <f>+VLOOKUP(MID(G231,1,2),#REF!,2,0)</f>
        <v>#REF!</v>
      </c>
      <c r="G231" s="49" t="s">
        <v>210</v>
      </c>
      <c r="H231" s="22">
        <v>44927</v>
      </c>
      <c r="I231" s="30">
        <v>0</v>
      </c>
      <c r="J231" s="14"/>
      <c r="K231" s="14">
        <f t="shared" ref="K231" si="30">+I231</f>
        <v>0</v>
      </c>
      <c r="L231" s="30">
        <f t="shared" ref="L231" si="31">+J231</f>
        <v>0</v>
      </c>
      <c r="M231" s="14"/>
      <c r="N231" s="14"/>
      <c r="O231" s="31">
        <v>44774</v>
      </c>
      <c r="P231" s="26"/>
    </row>
    <row r="232" spans="3:16" ht="15" customHeight="1" x14ac:dyDescent="0.35">
      <c r="C232" s="14" t="s">
        <v>212</v>
      </c>
      <c r="D232" s="14" t="s">
        <v>6</v>
      </c>
      <c r="E232" s="49" t="s">
        <v>33</v>
      </c>
      <c r="F232" s="14" t="s">
        <v>203</v>
      </c>
      <c r="G232" s="49" t="s">
        <v>156</v>
      </c>
      <c r="H232" s="29">
        <v>44927</v>
      </c>
      <c r="I232" s="30"/>
      <c r="J232" s="14"/>
      <c r="K232" s="14">
        <v>1</v>
      </c>
      <c r="L232" s="30" t="s">
        <v>211</v>
      </c>
      <c r="M232" s="14" t="s">
        <v>31</v>
      </c>
      <c r="N232" s="14">
        <v>650</v>
      </c>
      <c r="O232" s="31">
        <v>44774</v>
      </c>
      <c r="P232" s="26"/>
    </row>
    <row r="233" spans="3:16" ht="15" customHeight="1" x14ac:dyDescent="0.35">
      <c r="C233" s="28" t="s">
        <v>213</v>
      </c>
      <c r="D233" s="28" t="s">
        <v>214</v>
      </c>
      <c r="E233" s="28" t="s">
        <v>28</v>
      </c>
      <c r="F233" s="28" t="s">
        <v>82</v>
      </c>
      <c r="G233" s="28" t="s">
        <v>215</v>
      </c>
      <c r="H233" s="34">
        <v>44927</v>
      </c>
      <c r="I233" s="28">
        <v>5475</v>
      </c>
      <c r="J233" s="28" t="s">
        <v>101</v>
      </c>
      <c r="K233" s="14">
        <f t="shared" ref="K233" si="32">+I233</f>
        <v>5475</v>
      </c>
      <c r="L233" s="30" t="str">
        <f t="shared" ref="L233" si="33">+J233</f>
        <v>Litros</v>
      </c>
      <c r="M233" s="28" t="s">
        <v>31</v>
      </c>
      <c r="N233" s="57">
        <v>4.68</v>
      </c>
      <c r="O233" s="33" t="s">
        <v>216</v>
      </c>
      <c r="P233" s="34"/>
    </row>
    <row r="234" spans="3:16" ht="15" customHeight="1" x14ac:dyDescent="0.35">
      <c r="C234" s="28" t="s">
        <v>213</v>
      </c>
      <c r="D234" s="28" t="s">
        <v>214</v>
      </c>
      <c r="E234" s="28" t="s">
        <v>28</v>
      </c>
      <c r="F234" s="28" t="s">
        <v>217</v>
      </c>
      <c r="G234" s="28" t="s">
        <v>49</v>
      </c>
      <c r="H234" s="34">
        <v>44927</v>
      </c>
      <c r="I234" s="28">
        <v>746</v>
      </c>
      <c r="J234" s="28" t="s">
        <v>101</v>
      </c>
      <c r="K234" s="14">
        <f t="shared" ref="K234:K242" si="34">+I234</f>
        <v>746</v>
      </c>
      <c r="L234" s="30" t="str">
        <f t="shared" ref="L234:L242" si="35">+J234</f>
        <v>Litros</v>
      </c>
      <c r="M234" s="28" t="s">
        <v>31</v>
      </c>
      <c r="N234" s="57">
        <v>4.1100000000000003</v>
      </c>
      <c r="O234" s="33" t="s">
        <v>216</v>
      </c>
      <c r="P234" s="34"/>
    </row>
    <row r="235" spans="3:16" ht="15" customHeight="1" x14ac:dyDescent="0.35">
      <c r="C235" s="28" t="s">
        <v>213</v>
      </c>
      <c r="D235" s="28" t="s">
        <v>214</v>
      </c>
      <c r="E235" s="28" t="s">
        <v>28</v>
      </c>
      <c r="F235" s="28" t="s">
        <v>218</v>
      </c>
      <c r="G235" s="28" t="s">
        <v>219</v>
      </c>
      <c r="H235" s="34">
        <v>44927</v>
      </c>
      <c r="I235" s="28">
        <v>810</v>
      </c>
      <c r="J235" s="28" t="s">
        <v>101</v>
      </c>
      <c r="K235" s="14">
        <f t="shared" si="34"/>
        <v>810</v>
      </c>
      <c r="L235" s="30" t="str">
        <f t="shared" si="35"/>
        <v>Litros</v>
      </c>
      <c r="M235" s="28" t="s">
        <v>31</v>
      </c>
      <c r="N235" s="57">
        <v>2.95</v>
      </c>
      <c r="O235" s="33" t="s">
        <v>216</v>
      </c>
      <c r="P235" s="34"/>
    </row>
    <row r="236" spans="3:16" ht="15" customHeight="1" x14ac:dyDescent="0.35">
      <c r="C236" s="28" t="s">
        <v>213</v>
      </c>
      <c r="D236" s="28" t="s">
        <v>214</v>
      </c>
      <c r="E236" s="28" t="s">
        <v>28</v>
      </c>
      <c r="F236" s="28" t="s">
        <v>218</v>
      </c>
      <c r="G236" s="28" t="s">
        <v>60</v>
      </c>
      <c r="H236" s="34">
        <v>44927</v>
      </c>
      <c r="I236" s="28">
        <v>405</v>
      </c>
      <c r="J236" s="28" t="s">
        <v>101</v>
      </c>
      <c r="K236" s="14">
        <f t="shared" si="34"/>
        <v>405</v>
      </c>
      <c r="L236" s="30" t="str">
        <f t="shared" si="35"/>
        <v>Litros</v>
      </c>
      <c r="M236" s="28" t="s">
        <v>31</v>
      </c>
      <c r="N236" s="57">
        <v>6.04</v>
      </c>
      <c r="O236" s="33" t="s">
        <v>216</v>
      </c>
      <c r="P236" s="34"/>
    </row>
    <row r="237" spans="3:16" ht="15" customHeight="1" x14ac:dyDescent="0.35">
      <c r="C237" s="28" t="s">
        <v>213</v>
      </c>
      <c r="D237" s="28" t="s">
        <v>214</v>
      </c>
      <c r="E237" s="28" t="s">
        <v>28</v>
      </c>
      <c r="F237" s="28" t="s">
        <v>220</v>
      </c>
      <c r="G237" s="28" t="s">
        <v>38</v>
      </c>
      <c r="H237" s="34">
        <v>44927</v>
      </c>
      <c r="I237" s="28">
        <v>900</v>
      </c>
      <c r="J237" s="28" t="s">
        <v>101</v>
      </c>
      <c r="K237" s="14">
        <f t="shared" si="34"/>
        <v>900</v>
      </c>
      <c r="L237" s="30" t="str">
        <f t="shared" si="35"/>
        <v>Litros</v>
      </c>
      <c r="M237" s="28" t="s">
        <v>31</v>
      </c>
      <c r="N237" s="57">
        <v>0.88</v>
      </c>
      <c r="O237" s="33" t="s">
        <v>216</v>
      </c>
      <c r="P237" s="34"/>
    </row>
    <row r="238" spans="3:16" ht="15" customHeight="1" x14ac:dyDescent="0.35">
      <c r="C238" s="28" t="s">
        <v>213</v>
      </c>
      <c r="D238" s="28" t="s">
        <v>214</v>
      </c>
      <c r="E238" s="28" t="s">
        <v>28</v>
      </c>
      <c r="F238" s="28" t="s">
        <v>221</v>
      </c>
      <c r="G238" s="28" t="s">
        <v>92</v>
      </c>
      <c r="H238" s="34">
        <v>44927</v>
      </c>
      <c r="I238" s="28">
        <v>1700</v>
      </c>
      <c r="J238" s="28" t="s">
        <v>101</v>
      </c>
      <c r="K238" s="14">
        <f t="shared" si="34"/>
        <v>1700</v>
      </c>
      <c r="L238" s="30" t="str">
        <f t="shared" si="35"/>
        <v>Litros</v>
      </c>
      <c r="M238" s="28" t="s">
        <v>31</v>
      </c>
      <c r="N238" s="57">
        <v>5.65</v>
      </c>
      <c r="O238" s="33">
        <v>44866</v>
      </c>
      <c r="P238" s="34"/>
    </row>
    <row r="239" spans="3:16" ht="15" customHeight="1" x14ac:dyDescent="0.35">
      <c r="C239" s="28" t="s">
        <v>213</v>
      </c>
      <c r="D239" s="28" t="s">
        <v>214</v>
      </c>
      <c r="E239" s="28" t="s">
        <v>28</v>
      </c>
      <c r="F239" s="28" t="s">
        <v>222</v>
      </c>
      <c r="G239" s="28" t="s">
        <v>223</v>
      </c>
      <c r="H239" s="34">
        <v>44927</v>
      </c>
      <c r="I239" s="28">
        <v>1600</v>
      </c>
      <c r="J239" s="28" t="s">
        <v>101</v>
      </c>
      <c r="K239" s="14">
        <f t="shared" si="34"/>
        <v>1600</v>
      </c>
      <c r="L239" s="30" t="str">
        <f t="shared" si="35"/>
        <v>Litros</v>
      </c>
      <c r="M239" s="28" t="s">
        <v>31</v>
      </c>
      <c r="N239" s="57">
        <v>6.59</v>
      </c>
      <c r="O239" s="33">
        <v>44866</v>
      </c>
      <c r="P239" s="34"/>
    </row>
    <row r="240" spans="3:16" ht="15" customHeight="1" x14ac:dyDescent="0.35">
      <c r="C240" s="28" t="s">
        <v>213</v>
      </c>
      <c r="D240" s="28" t="s">
        <v>214</v>
      </c>
      <c r="E240" s="28" t="s">
        <v>28</v>
      </c>
      <c r="F240" s="28" t="s">
        <v>224</v>
      </c>
      <c r="G240" s="28" t="s">
        <v>131</v>
      </c>
      <c r="H240" s="34">
        <v>44927</v>
      </c>
      <c r="I240" s="28">
        <v>385</v>
      </c>
      <c r="J240" s="28" t="s">
        <v>101</v>
      </c>
      <c r="K240" s="14">
        <f t="shared" si="34"/>
        <v>385</v>
      </c>
      <c r="L240" s="30" t="str">
        <f t="shared" si="35"/>
        <v>Litros</v>
      </c>
      <c r="M240" s="28" t="s">
        <v>31</v>
      </c>
      <c r="N240" s="57">
        <v>2.21</v>
      </c>
      <c r="O240" s="33">
        <v>44866</v>
      </c>
      <c r="P240" s="34"/>
    </row>
    <row r="241" spans="3:16" ht="15" customHeight="1" x14ac:dyDescent="0.35">
      <c r="C241" s="28" t="s">
        <v>213</v>
      </c>
      <c r="D241" s="28" t="s">
        <v>214</v>
      </c>
      <c r="E241" s="28" t="s">
        <v>28</v>
      </c>
      <c r="F241" s="28" t="s">
        <v>225</v>
      </c>
      <c r="G241" s="28" t="s">
        <v>177</v>
      </c>
      <c r="H241" s="34">
        <v>44927</v>
      </c>
      <c r="I241" s="28">
        <v>400</v>
      </c>
      <c r="J241" s="28" t="s">
        <v>101</v>
      </c>
      <c r="K241" s="14">
        <f t="shared" si="34"/>
        <v>400</v>
      </c>
      <c r="L241" s="30" t="str">
        <f t="shared" si="35"/>
        <v>Litros</v>
      </c>
      <c r="M241" s="28" t="s">
        <v>31</v>
      </c>
      <c r="N241" s="57">
        <v>2.52</v>
      </c>
      <c r="O241" s="33" t="s">
        <v>216</v>
      </c>
      <c r="P241" s="34"/>
    </row>
    <row r="242" spans="3:16" ht="15" customHeight="1" x14ac:dyDescent="0.35">
      <c r="C242" s="28" t="s">
        <v>213</v>
      </c>
      <c r="D242" s="28" t="s">
        <v>214</v>
      </c>
      <c r="E242" s="28" t="s">
        <v>28</v>
      </c>
      <c r="F242" s="28" t="s">
        <v>226</v>
      </c>
      <c r="G242" s="28" t="s">
        <v>171</v>
      </c>
      <c r="H242" s="34">
        <v>44927</v>
      </c>
      <c r="I242" s="28">
        <v>0</v>
      </c>
      <c r="J242" s="28" t="s">
        <v>101</v>
      </c>
      <c r="K242" s="14">
        <f t="shared" si="34"/>
        <v>0</v>
      </c>
      <c r="L242" s="30" t="str">
        <f t="shared" si="35"/>
        <v>Litros</v>
      </c>
      <c r="M242" s="28" t="s">
        <v>31</v>
      </c>
      <c r="N242" s="57">
        <v>2.63</v>
      </c>
      <c r="O242" s="33" t="s">
        <v>216</v>
      </c>
      <c r="P242" s="34"/>
    </row>
    <row r="243" spans="3:16" ht="15" customHeight="1" x14ac:dyDescent="0.35">
      <c r="C243" s="28" t="s">
        <v>213</v>
      </c>
      <c r="D243" s="28" t="s">
        <v>214</v>
      </c>
      <c r="E243" s="28" t="s">
        <v>33</v>
      </c>
      <c r="F243" s="28" t="s">
        <v>227</v>
      </c>
      <c r="G243" s="30"/>
      <c r="H243" s="34">
        <v>44927</v>
      </c>
      <c r="I243" s="28">
        <v>4</v>
      </c>
      <c r="J243" s="28" t="s">
        <v>228</v>
      </c>
      <c r="K243" s="14"/>
      <c r="L243" s="30"/>
      <c r="M243" s="28" t="s">
        <v>31</v>
      </c>
      <c r="N243" s="57">
        <v>2673</v>
      </c>
      <c r="O243" s="33" t="s">
        <v>216</v>
      </c>
      <c r="P243" s="34"/>
    </row>
    <row r="244" spans="3:16" ht="15" customHeight="1" x14ac:dyDescent="0.35">
      <c r="C244" s="28" t="s">
        <v>213</v>
      </c>
      <c r="D244" s="28" t="s">
        <v>214</v>
      </c>
      <c r="E244" s="28" t="s">
        <v>33</v>
      </c>
      <c r="F244" s="28" t="s">
        <v>229</v>
      </c>
      <c r="G244" s="30"/>
      <c r="H244" s="34">
        <v>44927</v>
      </c>
      <c r="I244" s="28">
        <v>28</v>
      </c>
      <c r="J244" s="28" t="s">
        <v>230</v>
      </c>
      <c r="K244" s="14"/>
      <c r="L244" s="30"/>
      <c r="M244" s="28" t="s">
        <v>31</v>
      </c>
      <c r="N244" s="57">
        <v>120</v>
      </c>
      <c r="O244" s="33" t="s">
        <v>216</v>
      </c>
      <c r="P244" s="34"/>
    </row>
    <row r="245" spans="3:16" ht="15" customHeight="1" x14ac:dyDescent="0.35">
      <c r="C245" s="28" t="s">
        <v>231</v>
      </c>
      <c r="D245" s="28" t="s">
        <v>214</v>
      </c>
      <c r="E245" s="28" t="s">
        <v>33</v>
      </c>
      <c r="F245" s="28" t="s">
        <v>232</v>
      </c>
      <c r="G245" s="30"/>
      <c r="H245" s="34">
        <v>44927</v>
      </c>
      <c r="I245" s="28">
        <v>0</v>
      </c>
      <c r="J245" s="28" t="s">
        <v>233</v>
      </c>
      <c r="K245" s="14"/>
      <c r="L245" s="30"/>
      <c r="M245" s="28" t="s">
        <v>31</v>
      </c>
      <c r="N245" s="57">
        <v>165</v>
      </c>
      <c r="O245" s="33" t="s">
        <v>216</v>
      </c>
      <c r="P245" s="34"/>
    </row>
    <row r="246" spans="3:16" ht="15" customHeight="1" x14ac:dyDescent="0.35">
      <c r="C246" s="28" t="s">
        <v>231</v>
      </c>
      <c r="D246" s="28" t="s">
        <v>214</v>
      </c>
      <c r="E246" s="28" t="s">
        <v>33</v>
      </c>
      <c r="F246" s="28" t="s">
        <v>234</v>
      </c>
      <c r="G246" s="30"/>
      <c r="H246" s="34">
        <v>44927</v>
      </c>
      <c r="I246" s="28">
        <v>0</v>
      </c>
      <c r="J246" s="28" t="s">
        <v>233</v>
      </c>
      <c r="K246" s="14"/>
      <c r="L246" s="30"/>
      <c r="M246" s="28" t="s">
        <v>31</v>
      </c>
      <c r="N246" s="57">
        <v>227</v>
      </c>
      <c r="O246" s="33" t="s">
        <v>216</v>
      </c>
      <c r="P246" s="34"/>
    </row>
    <row r="247" spans="3:16" ht="15" customHeight="1" x14ac:dyDescent="0.35">
      <c r="C247" s="28" t="s">
        <v>231</v>
      </c>
      <c r="D247" s="28" t="s">
        <v>214</v>
      </c>
      <c r="E247" s="28" t="s">
        <v>33</v>
      </c>
      <c r="F247" s="28" t="s">
        <v>235</v>
      </c>
      <c r="G247" s="30"/>
      <c r="H247" s="34">
        <v>44927</v>
      </c>
      <c r="I247" s="28">
        <v>0</v>
      </c>
      <c r="J247" s="28" t="s">
        <v>233</v>
      </c>
      <c r="K247" s="14"/>
      <c r="L247" s="30"/>
      <c r="M247" s="28" t="s">
        <v>31</v>
      </c>
      <c r="N247" s="57">
        <v>219</v>
      </c>
      <c r="O247" s="33" t="s">
        <v>216</v>
      </c>
      <c r="P247" s="34"/>
    </row>
    <row r="248" spans="3:16" ht="15" customHeight="1" x14ac:dyDescent="0.35">
      <c r="C248" s="28" t="s">
        <v>231</v>
      </c>
      <c r="D248" s="28" t="s">
        <v>214</v>
      </c>
      <c r="E248" s="28" t="s">
        <v>33</v>
      </c>
      <c r="F248" s="28" t="s">
        <v>236</v>
      </c>
      <c r="G248" s="30"/>
      <c r="H248" s="34">
        <v>44927</v>
      </c>
      <c r="I248" s="28">
        <v>0</v>
      </c>
      <c r="J248" s="28" t="s">
        <v>233</v>
      </c>
      <c r="K248" s="14"/>
      <c r="L248" s="30"/>
      <c r="M248" s="28" t="s">
        <v>31</v>
      </c>
      <c r="N248" s="57">
        <v>284</v>
      </c>
      <c r="O248" s="33" t="s">
        <v>216</v>
      </c>
      <c r="P248" s="34"/>
    </row>
    <row r="249" spans="3:16" ht="15" customHeight="1" x14ac:dyDescent="0.35">
      <c r="C249" s="28" t="s">
        <v>174</v>
      </c>
      <c r="D249" s="28" t="s">
        <v>237</v>
      </c>
      <c r="E249" s="28" t="s">
        <v>28</v>
      </c>
      <c r="F249" s="28" t="s">
        <v>82</v>
      </c>
      <c r="G249" s="28" t="s">
        <v>215</v>
      </c>
      <c r="H249" s="34">
        <v>44927</v>
      </c>
      <c r="I249" s="28">
        <v>6000</v>
      </c>
      <c r="J249" s="28" t="s">
        <v>101</v>
      </c>
      <c r="K249" s="14">
        <f t="shared" ref="K249" si="36">+I249</f>
        <v>6000</v>
      </c>
      <c r="L249" s="30" t="str">
        <f t="shared" ref="L249" si="37">+J249</f>
        <v>Litros</v>
      </c>
      <c r="M249" s="28" t="s">
        <v>31</v>
      </c>
      <c r="N249" s="58">
        <v>4.9000000000000004</v>
      </c>
      <c r="O249" s="33"/>
      <c r="P249" s="34"/>
    </row>
    <row r="250" spans="3:16" ht="15" customHeight="1" x14ac:dyDescent="0.35">
      <c r="C250" s="27" t="s">
        <v>174</v>
      </c>
      <c r="D250" s="27" t="s">
        <v>237</v>
      </c>
      <c r="E250" s="27" t="s">
        <v>33</v>
      </c>
      <c r="F250" s="28" t="s">
        <v>238</v>
      </c>
      <c r="G250" s="27"/>
      <c r="H250" s="29">
        <v>44927</v>
      </c>
      <c r="I250" s="30"/>
      <c r="J250" s="14"/>
      <c r="K250" s="27">
        <v>293</v>
      </c>
      <c r="L250" s="27" t="s">
        <v>230</v>
      </c>
      <c r="M250" s="27" t="s">
        <v>35</v>
      </c>
      <c r="N250" s="59">
        <v>38662.660000000003</v>
      </c>
      <c r="O250" s="32">
        <v>44896</v>
      </c>
      <c r="P250" s="29"/>
    </row>
    <row r="251" spans="3:16" ht="15" customHeight="1" x14ac:dyDescent="0.35">
      <c r="C251" s="27" t="s">
        <v>174</v>
      </c>
      <c r="D251" s="27" t="s">
        <v>237</v>
      </c>
      <c r="E251" s="27" t="s">
        <v>33</v>
      </c>
      <c r="F251" s="28" t="s">
        <v>239</v>
      </c>
      <c r="G251" s="27"/>
      <c r="H251" s="29">
        <v>44927</v>
      </c>
      <c r="I251" s="30"/>
      <c r="J251" s="14"/>
      <c r="K251" s="27">
        <v>0</v>
      </c>
      <c r="L251" s="27" t="s">
        <v>230</v>
      </c>
      <c r="M251" s="27" t="s">
        <v>35</v>
      </c>
      <c r="N251" s="59">
        <v>78889.41</v>
      </c>
      <c r="O251" s="32">
        <v>44896</v>
      </c>
      <c r="P251" s="29"/>
    </row>
    <row r="252" spans="3:16" ht="15" customHeight="1" x14ac:dyDescent="0.35">
      <c r="C252" s="27" t="s">
        <v>174</v>
      </c>
      <c r="D252" s="27" t="s">
        <v>237</v>
      </c>
      <c r="E252" s="27" t="s">
        <v>33</v>
      </c>
      <c r="F252" s="28" t="s">
        <v>240</v>
      </c>
      <c r="G252" s="27"/>
      <c r="H252" s="29">
        <v>44927</v>
      </c>
      <c r="I252" s="30"/>
      <c r="J252" s="14"/>
      <c r="K252" s="27">
        <v>1</v>
      </c>
      <c r="L252" s="27" t="s">
        <v>230</v>
      </c>
      <c r="M252" s="27" t="s">
        <v>35</v>
      </c>
      <c r="N252" s="59">
        <v>228075.8</v>
      </c>
      <c r="O252" s="32">
        <v>44562</v>
      </c>
      <c r="P252" s="29"/>
    </row>
    <row r="253" spans="3:16" ht="15" customHeight="1" x14ac:dyDescent="0.35">
      <c r="C253" s="28" t="s">
        <v>8</v>
      </c>
      <c r="D253" s="28" t="s">
        <v>241</v>
      </c>
      <c r="E253" s="28" t="s">
        <v>242</v>
      </c>
      <c r="F253" s="28" t="s">
        <v>243</v>
      </c>
      <c r="G253" s="28" t="s">
        <v>244</v>
      </c>
      <c r="H253" s="34">
        <v>44927</v>
      </c>
      <c r="I253" s="28">
        <v>1600</v>
      </c>
      <c r="J253" s="28" t="s">
        <v>30</v>
      </c>
      <c r="K253" s="14">
        <v>1</v>
      </c>
      <c r="L253" s="14" t="s">
        <v>157</v>
      </c>
      <c r="M253" s="28" t="s">
        <v>35</v>
      </c>
      <c r="N253" s="60">
        <v>1604363</v>
      </c>
      <c r="O253" s="33"/>
      <c r="P253" s="79" t="s">
        <v>245</v>
      </c>
    </row>
    <row r="254" spans="3:16" ht="15" customHeight="1" x14ac:dyDescent="0.35">
      <c r="C254" s="73" t="s">
        <v>8</v>
      </c>
      <c r="D254" s="73" t="s">
        <v>241</v>
      </c>
      <c r="E254" s="73" t="s">
        <v>242</v>
      </c>
      <c r="F254" s="73" t="s">
        <v>246</v>
      </c>
      <c r="G254" s="28" t="s">
        <v>61</v>
      </c>
      <c r="H254" s="76">
        <v>44927</v>
      </c>
      <c r="I254" s="28">
        <v>600</v>
      </c>
      <c r="J254" s="28" t="s">
        <v>30</v>
      </c>
      <c r="K254" s="80">
        <v>1</v>
      </c>
      <c r="L254" s="80" t="s">
        <v>157</v>
      </c>
      <c r="M254" s="28" t="s">
        <v>35</v>
      </c>
      <c r="N254" s="86">
        <v>3190110</v>
      </c>
      <c r="O254" s="61"/>
      <c r="P254" s="79"/>
    </row>
    <row r="255" spans="3:16" ht="15" customHeight="1" x14ac:dyDescent="0.35">
      <c r="C255" s="74"/>
      <c r="D255" s="74"/>
      <c r="E255" s="74"/>
      <c r="F255" s="74"/>
      <c r="G255" s="28" t="s">
        <v>49</v>
      </c>
      <c r="H255" s="77"/>
      <c r="I255" s="28">
        <v>570</v>
      </c>
      <c r="J255" s="28" t="s">
        <v>30</v>
      </c>
      <c r="K255" s="81"/>
      <c r="L255" s="81"/>
      <c r="M255" s="28" t="s">
        <v>35</v>
      </c>
      <c r="N255" s="87"/>
      <c r="O255" s="62"/>
      <c r="P255" s="79"/>
    </row>
    <row r="256" spans="3:16" ht="15" customHeight="1" x14ac:dyDescent="0.35">
      <c r="C256" s="74"/>
      <c r="D256" s="74"/>
      <c r="E256" s="74"/>
      <c r="F256" s="74"/>
      <c r="G256" s="28" t="s">
        <v>48</v>
      </c>
      <c r="H256" s="77"/>
      <c r="I256" s="28">
        <v>200</v>
      </c>
      <c r="J256" s="28" t="s">
        <v>30</v>
      </c>
      <c r="K256" s="81"/>
      <c r="L256" s="81"/>
      <c r="M256" s="28" t="s">
        <v>35</v>
      </c>
      <c r="N256" s="87"/>
      <c r="O256" s="62"/>
      <c r="P256" s="79"/>
    </row>
    <row r="257" spans="3:16" ht="15" customHeight="1" x14ac:dyDescent="0.35">
      <c r="C257" s="74"/>
      <c r="D257" s="74"/>
      <c r="E257" s="74"/>
      <c r="F257" s="74"/>
      <c r="G257" s="28" t="s">
        <v>52</v>
      </c>
      <c r="H257" s="77"/>
      <c r="I257" s="28">
        <v>200</v>
      </c>
      <c r="J257" s="28" t="s">
        <v>30</v>
      </c>
      <c r="K257" s="81"/>
      <c r="L257" s="81"/>
      <c r="M257" s="28" t="s">
        <v>35</v>
      </c>
      <c r="N257" s="87"/>
      <c r="O257" s="62"/>
      <c r="P257" s="79"/>
    </row>
    <row r="258" spans="3:16" ht="15" customHeight="1" x14ac:dyDescent="0.35">
      <c r="C258" s="75"/>
      <c r="D258" s="75"/>
      <c r="E258" s="75"/>
      <c r="F258" s="75"/>
      <c r="G258" s="28" t="s">
        <v>247</v>
      </c>
      <c r="H258" s="78"/>
      <c r="I258" s="28">
        <v>1640</v>
      </c>
      <c r="J258" s="28" t="s">
        <v>30</v>
      </c>
      <c r="K258" s="82"/>
      <c r="L258" s="82"/>
      <c r="M258" s="28" t="s">
        <v>35</v>
      </c>
      <c r="N258" s="88"/>
      <c r="O258" s="63"/>
      <c r="P258" s="79"/>
    </row>
    <row r="259" spans="3:16" ht="15" customHeight="1" x14ac:dyDescent="0.35">
      <c r="C259" s="28" t="s">
        <v>8</v>
      </c>
      <c r="D259" s="28" t="s">
        <v>241</v>
      </c>
      <c r="E259" s="28" t="s">
        <v>28</v>
      </c>
      <c r="F259" s="28" t="s">
        <v>248</v>
      </c>
      <c r="G259" s="28" t="s">
        <v>87</v>
      </c>
      <c r="H259" s="34">
        <v>44927</v>
      </c>
      <c r="I259" s="28">
        <v>930</v>
      </c>
      <c r="J259" s="28" t="s">
        <v>30</v>
      </c>
      <c r="K259" s="14">
        <f t="shared" ref="K259" si="38">+I259</f>
        <v>930</v>
      </c>
      <c r="L259" s="14" t="str">
        <f t="shared" ref="L259" si="39">+J259</f>
        <v>litros</v>
      </c>
      <c r="M259" s="28" t="s">
        <v>31</v>
      </c>
      <c r="N259" s="57">
        <v>5.72</v>
      </c>
      <c r="O259" s="33"/>
      <c r="P259" s="34" t="s">
        <v>249</v>
      </c>
    </row>
    <row r="260" spans="3:16" ht="15" customHeight="1" x14ac:dyDescent="0.35">
      <c r="C260" s="28" t="s">
        <v>8</v>
      </c>
      <c r="D260" s="28" t="s">
        <v>241</v>
      </c>
      <c r="E260" s="28" t="s">
        <v>28</v>
      </c>
      <c r="F260" s="28" t="s">
        <v>248</v>
      </c>
      <c r="G260" s="28" t="s">
        <v>250</v>
      </c>
      <c r="H260" s="34">
        <v>44927</v>
      </c>
      <c r="I260" s="28">
        <v>110</v>
      </c>
      <c r="J260" s="28" t="s">
        <v>30</v>
      </c>
      <c r="K260" s="14">
        <f t="shared" ref="K260:K261" si="40">+I260</f>
        <v>110</v>
      </c>
      <c r="L260" s="14" t="str">
        <f t="shared" ref="L260:L261" si="41">+J260</f>
        <v>litros</v>
      </c>
      <c r="M260" s="28" t="s">
        <v>31</v>
      </c>
      <c r="N260" s="57">
        <v>4</v>
      </c>
      <c r="O260" s="33"/>
      <c r="P260" s="34"/>
    </row>
    <row r="261" spans="3:16" ht="15" customHeight="1" x14ac:dyDescent="0.35">
      <c r="C261" s="28" t="s">
        <v>8</v>
      </c>
      <c r="D261" s="28" t="s">
        <v>241</v>
      </c>
      <c r="E261" s="28" t="s">
        <v>28</v>
      </c>
      <c r="F261" s="28" t="s">
        <v>248</v>
      </c>
      <c r="G261" s="28" t="s">
        <v>85</v>
      </c>
      <c r="H261" s="34">
        <v>44927</v>
      </c>
      <c r="I261" s="28">
        <v>170</v>
      </c>
      <c r="J261" s="28" t="s">
        <v>30</v>
      </c>
      <c r="K261" s="14">
        <f t="shared" si="40"/>
        <v>170</v>
      </c>
      <c r="L261" s="14" t="str">
        <f t="shared" si="41"/>
        <v>litros</v>
      </c>
      <c r="M261" s="28" t="s">
        <v>31</v>
      </c>
      <c r="N261" s="57">
        <v>4.4000000000000004</v>
      </c>
      <c r="O261" s="33"/>
      <c r="P261" s="34"/>
    </row>
    <row r="262" spans="3:16" ht="15" customHeight="1" x14ac:dyDescent="0.35">
      <c r="C262" s="28" t="s">
        <v>8</v>
      </c>
      <c r="D262" s="28" t="s">
        <v>241</v>
      </c>
      <c r="E262" s="28" t="s">
        <v>33</v>
      </c>
      <c r="F262" s="28" t="s">
        <v>248</v>
      </c>
      <c r="G262" s="28"/>
      <c r="H262" s="34">
        <v>44927</v>
      </c>
      <c r="I262" s="28"/>
      <c r="J262" s="28"/>
      <c r="K262" s="14">
        <v>13</v>
      </c>
      <c r="L262" s="14" t="s">
        <v>197</v>
      </c>
      <c r="M262" s="28" t="s">
        <v>35</v>
      </c>
      <c r="N262" s="57">
        <v>42557.017214449035</v>
      </c>
      <c r="O262" s="33"/>
      <c r="P262" s="34"/>
    </row>
    <row r="263" spans="3:16" ht="15" customHeight="1" x14ac:dyDescent="0.35">
      <c r="C263" s="73" t="s">
        <v>251</v>
      </c>
      <c r="D263" s="73" t="s">
        <v>252</v>
      </c>
      <c r="E263" s="73" t="s">
        <v>242</v>
      </c>
      <c r="F263" s="73" t="s">
        <v>253</v>
      </c>
      <c r="G263" s="28" t="s">
        <v>49</v>
      </c>
      <c r="H263" s="76">
        <v>44927</v>
      </c>
      <c r="I263" s="28">
        <v>300</v>
      </c>
      <c r="J263" s="14" t="s">
        <v>30</v>
      </c>
      <c r="K263" s="89">
        <v>1</v>
      </c>
      <c r="L263" s="89" t="s">
        <v>157</v>
      </c>
      <c r="M263" s="28" t="s">
        <v>35</v>
      </c>
      <c r="N263" s="83">
        <v>2645498.42</v>
      </c>
      <c r="O263" s="33"/>
      <c r="P263" s="34"/>
    </row>
    <row r="264" spans="3:16" ht="15" customHeight="1" x14ac:dyDescent="0.35">
      <c r="C264" s="74"/>
      <c r="D264" s="74"/>
      <c r="E264" s="74"/>
      <c r="F264" s="74"/>
      <c r="G264" s="28" t="s">
        <v>42</v>
      </c>
      <c r="H264" s="77"/>
      <c r="I264" s="28">
        <f>15*30</f>
        <v>450</v>
      </c>
      <c r="J264" s="14" t="s">
        <v>30</v>
      </c>
      <c r="K264" s="90"/>
      <c r="L264" s="90"/>
      <c r="M264" s="28" t="s">
        <v>35</v>
      </c>
      <c r="N264" s="84"/>
      <c r="O264" s="33"/>
      <c r="P264" s="34"/>
    </row>
    <row r="265" spans="3:16" ht="15" customHeight="1" x14ac:dyDescent="0.35">
      <c r="C265" s="75"/>
      <c r="D265" s="75"/>
      <c r="E265" s="75"/>
      <c r="F265" s="75"/>
      <c r="G265" s="14" t="s">
        <v>48</v>
      </c>
      <c r="H265" s="78"/>
      <c r="I265" s="14">
        <f>56*30</f>
        <v>1680</v>
      </c>
      <c r="J265" s="14" t="s">
        <v>30</v>
      </c>
      <c r="K265" s="91"/>
      <c r="L265" s="91"/>
      <c r="M265" s="28" t="s">
        <v>35</v>
      </c>
      <c r="N265" s="85"/>
      <c r="O265" s="64"/>
      <c r="P265" s="30"/>
    </row>
    <row r="266" spans="3:16" ht="15" customHeight="1" x14ac:dyDescent="0.35">
      <c r="C266" s="28" t="s">
        <v>251</v>
      </c>
      <c r="D266" s="28" t="s">
        <v>252</v>
      </c>
      <c r="E266" s="28" t="s">
        <v>242</v>
      </c>
      <c r="F266" s="28" t="s">
        <v>254</v>
      </c>
      <c r="G266" s="14" t="s">
        <v>61</v>
      </c>
      <c r="H266" s="34">
        <v>44927</v>
      </c>
      <c r="I266" s="14">
        <v>1400</v>
      </c>
      <c r="J266" s="14" t="s">
        <v>30</v>
      </c>
      <c r="K266" s="14">
        <f t="shared" ref="K266" si="42">+I266</f>
        <v>1400</v>
      </c>
      <c r="L266" s="30" t="str">
        <f t="shared" ref="L266" si="43">+J266</f>
        <v>litros</v>
      </c>
      <c r="M266" s="28" t="s">
        <v>35</v>
      </c>
      <c r="N266" s="57">
        <v>334809.53000000003</v>
      </c>
      <c r="O266" s="64"/>
      <c r="P266" s="30"/>
    </row>
    <row r="267" spans="3:16" ht="15" customHeight="1" x14ac:dyDescent="0.35">
      <c r="C267" s="73" t="s">
        <v>251</v>
      </c>
      <c r="D267" s="73" t="s">
        <v>252</v>
      </c>
      <c r="E267" s="73" t="s">
        <v>242</v>
      </c>
      <c r="F267" s="73" t="s">
        <v>255</v>
      </c>
      <c r="G267" s="14" t="s">
        <v>256</v>
      </c>
      <c r="H267" s="34">
        <v>44927</v>
      </c>
      <c r="I267" s="14">
        <f>185*30</f>
        <v>5550</v>
      </c>
      <c r="J267" s="14" t="s">
        <v>30</v>
      </c>
      <c r="K267" s="89">
        <v>1</v>
      </c>
      <c r="L267" s="89" t="s">
        <v>157</v>
      </c>
      <c r="M267" s="73" t="s">
        <v>35</v>
      </c>
      <c r="N267" s="83">
        <v>4110812.16</v>
      </c>
      <c r="O267" s="65"/>
      <c r="P267" s="14"/>
    </row>
    <row r="268" spans="3:16" ht="15" customHeight="1" x14ac:dyDescent="0.35">
      <c r="C268" s="75"/>
      <c r="D268" s="75"/>
      <c r="E268" s="75"/>
      <c r="F268" s="75"/>
      <c r="G268" s="14" t="s">
        <v>171</v>
      </c>
      <c r="H268" s="34">
        <v>44927</v>
      </c>
      <c r="I268" s="14">
        <f>60*30</f>
        <v>1800</v>
      </c>
      <c r="J268" s="14" t="s">
        <v>30</v>
      </c>
      <c r="K268" s="91"/>
      <c r="L268" s="91"/>
      <c r="M268" s="75"/>
      <c r="N268" s="85"/>
      <c r="O268" s="66"/>
      <c r="P268" s="14"/>
    </row>
    <row r="269" spans="3:16" ht="15" customHeight="1" x14ac:dyDescent="0.35">
      <c r="C269" s="28" t="s">
        <v>251</v>
      </c>
      <c r="D269" s="28" t="s">
        <v>252</v>
      </c>
      <c r="E269" s="28" t="s">
        <v>242</v>
      </c>
      <c r="F269" s="28" t="s">
        <v>257</v>
      </c>
      <c r="G269" s="14" t="s">
        <v>258</v>
      </c>
      <c r="H269" s="34">
        <v>44927</v>
      </c>
      <c r="I269" s="14">
        <v>300</v>
      </c>
      <c r="J269" s="14" t="s">
        <v>30</v>
      </c>
      <c r="K269" s="14">
        <f t="shared" ref="K269:K272" si="44">+I269</f>
        <v>300</v>
      </c>
      <c r="L269" s="30" t="str">
        <f t="shared" ref="L269:L272" si="45">+J269</f>
        <v>litros</v>
      </c>
      <c r="M269" s="28" t="s">
        <v>35</v>
      </c>
      <c r="N269" s="57">
        <v>490500.41</v>
      </c>
      <c r="O269" s="64"/>
      <c r="P269" s="30"/>
    </row>
    <row r="270" spans="3:16" ht="15" customHeight="1" x14ac:dyDescent="0.35">
      <c r="C270" s="28" t="s">
        <v>251</v>
      </c>
      <c r="D270" s="28" t="s">
        <v>252</v>
      </c>
      <c r="E270" s="28" t="s">
        <v>242</v>
      </c>
      <c r="F270" s="28" t="s">
        <v>259</v>
      </c>
      <c r="G270" s="14" t="s">
        <v>173</v>
      </c>
      <c r="H270" s="34">
        <v>44927</v>
      </c>
      <c r="I270" s="14">
        <f>30*30</f>
        <v>900</v>
      </c>
      <c r="J270" s="14" t="s">
        <v>30</v>
      </c>
      <c r="K270" s="14">
        <f t="shared" si="44"/>
        <v>900</v>
      </c>
      <c r="L270" s="30" t="str">
        <f t="shared" si="45"/>
        <v>litros</v>
      </c>
      <c r="M270" s="28" t="s">
        <v>35</v>
      </c>
      <c r="N270" s="57">
        <v>481727.46</v>
      </c>
      <c r="O270" s="64"/>
      <c r="P270" s="30"/>
    </row>
    <row r="271" spans="3:16" ht="15" customHeight="1" x14ac:dyDescent="0.35">
      <c r="C271" s="28" t="s">
        <v>251</v>
      </c>
      <c r="D271" s="28" t="s">
        <v>252</v>
      </c>
      <c r="E271" s="28" t="s">
        <v>242</v>
      </c>
      <c r="F271" s="28" t="s">
        <v>260</v>
      </c>
      <c r="G271" s="14" t="s">
        <v>131</v>
      </c>
      <c r="H271" s="34">
        <v>44927</v>
      </c>
      <c r="I271" s="14">
        <f>8*30</f>
        <v>240</v>
      </c>
      <c r="J271" s="14" t="s">
        <v>30</v>
      </c>
      <c r="K271" s="14">
        <f t="shared" si="44"/>
        <v>240</v>
      </c>
      <c r="L271" s="30" t="str">
        <f t="shared" si="45"/>
        <v>litros</v>
      </c>
      <c r="M271" s="28" t="s">
        <v>35</v>
      </c>
      <c r="N271" s="57">
        <v>496604.55</v>
      </c>
      <c r="O271" s="64"/>
      <c r="P271" s="30"/>
    </row>
    <row r="272" spans="3:16" ht="15" customHeight="1" x14ac:dyDescent="0.35">
      <c r="C272" s="28" t="s">
        <v>8</v>
      </c>
      <c r="D272" s="28" t="s">
        <v>252</v>
      </c>
      <c r="E272" s="28" t="s">
        <v>28</v>
      </c>
      <c r="F272" s="28" t="s">
        <v>220</v>
      </c>
      <c r="G272" s="14" t="s">
        <v>38</v>
      </c>
      <c r="H272" s="26">
        <v>44927</v>
      </c>
      <c r="I272" s="14">
        <v>4700</v>
      </c>
      <c r="J272" s="14" t="s">
        <v>30</v>
      </c>
      <c r="K272" s="14">
        <f t="shared" si="44"/>
        <v>4700</v>
      </c>
      <c r="L272" s="30" t="str">
        <f t="shared" si="45"/>
        <v>litros</v>
      </c>
      <c r="M272" s="28" t="s">
        <v>31</v>
      </c>
      <c r="N272" s="57">
        <v>1.56</v>
      </c>
      <c r="O272" s="13"/>
      <c r="P272" s="14" t="s">
        <v>261</v>
      </c>
    </row>
  </sheetData>
  <autoFilter ref="A5:P272" xr:uid="{00000000-0009-0000-0000-000000000000}"/>
  <mergeCells count="28">
    <mergeCell ref="C1:K1"/>
    <mergeCell ref="L263:L265"/>
    <mergeCell ref="K267:K268"/>
    <mergeCell ref="L267:L268"/>
    <mergeCell ref="N267:N268"/>
    <mergeCell ref="C267:C268"/>
    <mergeCell ref="D267:D268"/>
    <mergeCell ref="E267:E268"/>
    <mergeCell ref="F267:F268"/>
    <mergeCell ref="M267:M268"/>
    <mergeCell ref="C263:C265"/>
    <mergeCell ref="D263:D265"/>
    <mergeCell ref="E263:E265"/>
    <mergeCell ref="F263:F265"/>
    <mergeCell ref="H263:H265"/>
    <mergeCell ref="I4:J4"/>
    <mergeCell ref="P253:P258"/>
    <mergeCell ref="K254:K258"/>
    <mergeCell ref="L254:L258"/>
    <mergeCell ref="N263:N265"/>
    <mergeCell ref="N254:N258"/>
    <mergeCell ref="K263:K265"/>
    <mergeCell ref="K4:L4"/>
    <mergeCell ref="C254:C258"/>
    <mergeCell ref="D254:D258"/>
    <mergeCell ref="E254:E258"/>
    <mergeCell ref="F254:F258"/>
    <mergeCell ref="H254:H258"/>
  </mergeCells>
  <hyperlinks>
    <hyperlink ref="D2" location="'BD(Feb)'!C26" display="CVA" xr:uid="{00000000-0004-0000-0000-000000000000}"/>
    <hyperlink ref="E2" location="'BD(Feb)'!C53" display="VISTAVARIOS" xr:uid="{00000000-0004-0000-0000-000001000000}"/>
    <hyperlink ref="F2" location="'BD(Feb)'!C63" display="PSUTE" xr:uid="{00000000-0004-0000-0000-000002000000}"/>
    <hyperlink ref="G2" location="'BD(Feb)'!C102" display="Salta" xr:uid="{00000000-0004-0000-0000-000003000000}"/>
    <hyperlink ref="H2" location="'BD(Feb)'!C134" display="Mgue" xr:uid="{00000000-0004-0000-0000-000004000000}"/>
    <hyperlink ref="I2" location="'BD(Feb)'!C183" display="VISTAAF" xr:uid="{00000000-0004-0000-0000-000005000000}"/>
    <hyperlink ref="J2" location="'BD(Feb)'!C203" display="CAPEX" xr:uid="{00000000-0004-0000-0000-000006000000}"/>
    <hyperlink ref="K2" location="'BD(Feb)'!C199" display="PAENQN" xr:uid="{00000000-0004-0000-0000-000007000000}"/>
  </hyperlink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P222"/>
  <sheetViews>
    <sheetView showGridLines="0" zoomScaleNormal="100" zoomScaleSheetLayoutView="70" workbookViewId="0">
      <pane ySplit="5" topLeftCell="A21" activePane="bottomLeft" state="frozen"/>
      <selection pane="bottomLeft" activeCell="L25" sqref="L25"/>
    </sheetView>
  </sheetViews>
  <sheetFormatPr baseColWidth="10" defaultColWidth="11.42578125" defaultRowHeight="18.75" x14ac:dyDescent="0.35"/>
  <cols>
    <col min="1" max="1" width="2.7109375" style="1" customWidth="1"/>
    <col min="2" max="2" width="4.5703125" style="1" customWidth="1"/>
    <col min="3" max="3" width="21.140625" style="2" bestFit="1" customWidth="1"/>
    <col min="4" max="4" width="14.28515625" style="2" customWidth="1"/>
    <col min="5" max="5" width="17.28515625" style="1" customWidth="1"/>
    <col min="6" max="6" width="13.140625" style="2" customWidth="1"/>
    <col min="7" max="7" width="22.42578125" style="1" customWidth="1"/>
    <col min="8" max="8" width="10" style="2" customWidth="1"/>
    <col min="9" max="9" width="12.28515625" style="1" customWidth="1"/>
    <col min="10" max="10" width="12" style="2" customWidth="1"/>
    <col min="11" max="11" width="10.42578125" style="2" customWidth="1"/>
    <col min="12" max="12" width="18.85546875" style="1" customWidth="1"/>
    <col min="13" max="13" width="8.42578125" style="2" bestFit="1" customWidth="1"/>
    <col min="14" max="14" width="27.7109375" style="2" customWidth="1"/>
    <col min="15" max="15" width="9.42578125" style="2" customWidth="1"/>
    <col min="16" max="16" width="18.7109375" style="2" customWidth="1"/>
    <col min="17" max="16384" width="11.42578125" style="1"/>
  </cols>
  <sheetData>
    <row r="1" spans="3:16" x14ac:dyDescent="0.35">
      <c r="C1" s="92" t="s">
        <v>0</v>
      </c>
      <c r="D1" s="92"/>
      <c r="E1" s="92"/>
      <c r="F1" s="92"/>
      <c r="G1" s="92"/>
      <c r="H1" s="92"/>
      <c r="I1" s="92"/>
      <c r="J1" s="92"/>
      <c r="K1" s="92"/>
    </row>
    <row r="2" spans="3:16" x14ac:dyDescent="0.35">
      <c r="C2" s="14" t="s">
        <v>1</v>
      </c>
      <c r="D2" s="67" t="s">
        <v>2</v>
      </c>
      <c r="E2" s="68" t="s">
        <v>3</v>
      </c>
      <c r="F2" s="67" t="s">
        <v>4</v>
      </c>
      <c r="G2" s="68" t="s">
        <v>5</v>
      </c>
      <c r="H2" s="67" t="s">
        <v>6</v>
      </c>
      <c r="I2" s="68" t="s">
        <v>7</v>
      </c>
      <c r="J2" s="67" t="s">
        <v>8</v>
      </c>
      <c r="K2" s="67" t="s">
        <v>9</v>
      </c>
    </row>
    <row r="4" spans="3:16" ht="30" customHeight="1" x14ac:dyDescent="0.35">
      <c r="C4" s="2" t="s">
        <v>10</v>
      </c>
      <c r="D4" s="2">
        <v>181</v>
      </c>
      <c r="E4" s="3">
        <v>44963</v>
      </c>
      <c r="I4" s="72" t="s">
        <v>11</v>
      </c>
      <c r="J4" s="72"/>
      <c r="K4" s="72" t="s">
        <v>12</v>
      </c>
      <c r="L4" s="72"/>
    </row>
    <row r="5" spans="3:16" ht="52.5" customHeight="1" x14ac:dyDescent="0.35">
      <c r="C5" s="4" t="s">
        <v>13</v>
      </c>
      <c r="D5" s="4" t="s">
        <v>14</v>
      </c>
      <c r="E5" s="4" t="s">
        <v>15</v>
      </c>
      <c r="F5" s="4" t="s">
        <v>16</v>
      </c>
      <c r="G5" s="4" t="s">
        <v>17</v>
      </c>
      <c r="H5" s="4" t="s">
        <v>18</v>
      </c>
      <c r="I5" s="4" t="s">
        <v>19</v>
      </c>
      <c r="J5" s="4" t="s">
        <v>20</v>
      </c>
      <c r="K5" s="4" t="s">
        <v>21</v>
      </c>
      <c r="L5" s="4" t="s">
        <v>20</v>
      </c>
      <c r="M5" s="4" t="s">
        <v>22</v>
      </c>
      <c r="N5" s="4" t="s">
        <v>23</v>
      </c>
      <c r="O5" s="4" t="s">
        <v>24</v>
      </c>
      <c r="P5" s="5" t="s">
        <v>25</v>
      </c>
    </row>
    <row r="6" spans="3:16" ht="15" customHeight="1" x14ac:dyDescent="0.35">
      <c r="C6" s="6" t="s">
        <v>26</v>
      </c>
      <c r="D6" s="6" t="s">
        <v>27</v>
      </c>
      <c r="E6" s="6" t="s">
        <v>28</v>
      </c>
      <c r="F6" s="6" t="e">
        <f>+VLOOKUP(MID(G6,1,2),#REF!,2,0)</f>
        <v>#REF!</v>
      </c>
      <c r="G6" s="6" t="s">
        <v>29</v>
      </c>
      <c r="H6" s="7">
        <v>44986</v>
      </c>
      <c r="I6" s="8">
        <v>125</v>
      </c>
      <c r="J6" s="6" t="s">
        <v>30</v>
      </c>
      <c r="K6" s="8">
        <v>125</v>
      </c>
      <c r="L6" s="6" t="s">
        <v>30</v>
      </c>
      <c r="M6" s="6" t="s">
        <v>31</v>
      </c>
      <c r="N6" s="9">
        <v>4.0593689456993403</v>
      </c>
      <c r="O6" s="10">
        <v>44743</v>
      </c>
      <c r="P6" s="7"/>
    </row>
    <row r="7" spans="3:16" ht="15" customHeight="1" x14ac:dyDescent="0.35">
      <c r="C7" s="6" t="s">
        <v>26</v>
      </c>
      <c r="D7" s="6" t="s">
        <v>27</v>
      </c>
      <c r="E7" s="6" t="s">
        <v>28</v>
      </c>
      <c r="F7" s="6" t="e">
        <f>+VLOOKUP(MID(G7,1,2),#REF!,2,0)</f>
        <v>#REF!</v>
      </c>
      <c r="G7" s="6" t="s">
        <v>32</v>
      </c>
      <c r="H7" s="7">
        <v>44986</v>
      </c>
      <c r="I7" s="8">
        <v>14290</v>
      </c>
      <c r="J7" s="6" t="s">
        <v>30</v>
      </c>
      <c r="K7" s="8">
        <v>14290</v>
      </c>
      <c r="L7" s="6" t="s">
        <v>30</v>
      </c>
      <c r="M7" s="6" t="s">
        <v>31</v>
      </c>
      <c r="N7" s="9">
        <v>4.1147869517839801</v>
      </c>
      <c r="O7" s="10">
        <v>44743</v>
      </c>
      <c r="P7" s="7"/>
    </row>
    <row r="8" spans="3:16" ht="15" customHeight="1" x14ac:dyDescent="0.35">
      <c r="C8" s="6" t="s">
        <v>26</v>
      </c>
      <c r="D8" s="6" t="s">
        <v>27</v>
      </c>
      <c r="E8" s="6" t="s">
        <v>33</v>
      </c>
      <c r="F8" s="6" t="e">
        <f>+VLOOKUP(MID(G8,1,2),#REF!,2,0)</f>
        <v>#REF!</v>
      </c>
      <c r="G8" s="6" t="s">
        <v>33</v>
      </c>
      <c r="H8" s="7">
        <v>44986</v>
      </c>
      <c r="I8" s="6">
        <v>3</v>
      </c>
      <c r="J8" s="6" t="s">
        <v>34</v>
      </c>
      <c r="K8" s="6">
        <v>3</v>
      </c>
      <c r="L8" s="6" t="s">
        <v>34</v>
      </c>
      <c r="M8" s="6" t="s">
        <v>35</v>
      </c>
      <c r="N8" s="6">
        <v>49164.39</v>
      </c>
      <c r="O8" s="10">
        <v>44896</v>
      </c>
      <c r="P8" s="7"/>
    </row>
    <row r="9" spans="3:16" ht="15" customHeight="1" x14ac:dyDescent="0.35">
      <c r="C9" s="6" t="s">
        <v>26</v>
      </c>
      <c r="D9" s="6" t="s">
        <v>36</v>
      </c>
      <c r="E9" s="6" t="s">
        <v>28</v>
      </c>
      <c r="F9" s="6" t="e">
        <f>+VLOOKUP(MID(G9,1,2),#REF!,2,0)</f>
        <v>#REF!</v>
      </c>
      <c r="G9" s="6" t="s">
        <v>37</v>
      </c>
      <c r="H9" s="7">
        <v>44986</v>
      </c>
      <c r="I9" s="6">
        <v>244</v>
      </c>
      <c r="J9" s="6" t="s">
        <v>30</v>
      </c>
      <c r="K9" s="6">
        <v>244</v>
      </c>
      <c r="L9" s="6" t="s">
        <v>30</v>
      </c>
      <c r="M9" s="6" t="s">
        <v>31</v>
      </c>
      <c r="N9" s="9">
        <v>4.6966760156726197</v>
      </c>
      <c r="O9" s="10">
        <v>44743</v>
      </c>
      <c r="P9" s="7"/>
    </row>
    <row r="10" spans="3:16" ht="15" customHeight="1" x14ac:dyDescent="0.35">
      <c r="C10" s="6" t="s">
        <v>26</v>
      </c>
      <c r="D10" s="6" t="s">
        <v>36</v>
      </c>
      <c r="E10" s="6" t="s">
        <v>28</v>
      </c>
      <c r="F10" s="6" t="e">
        <f>+VLOOKUP(MID(G10,1,2),#REF!,2,0)</f>
        <v>#REF!</v>
      </c>
      <c r="G10" s="6" t="s">
        <v>38</v>
      </c>
      <c r="H10" s="7">
        <v>44986</v>
      </c>
      <c r="I10" s="6">
        <v>3331</v>
      </c>
      <c r="J10" s="6" t="s">
        <v>30</v>
      </c>
      <c r="K10" s="6">
        <v>3331</v>
      </c>
      <c r="L10" s="6" t="s">
        <v>30</v>
      </c>
      <c r="M10" s="6" t="s">
        <v>31</v>
      </c>
      <c r="N10" s="9">
        <v>1.41315915515813</v>
      </c>
      <c r="O10" s="10">
        <v>44743</v>
      </c>
      <c r="P10" s="7"/>
    </row>
    <row r="11" spans="3:16" ht="15" customHeight="1" x14ac:dyDescent="0.35">
      <c r="C11" s="6" t="s">
        <v>26</v>
      </c>
      <c r="D11" s="6" t="s">
        <v>36</v>
      </c>
      <c r="E11" s="6" t="s">
        <v>28</v>
      </c>
      <c r="F11" s="6" t="e">
        <f>+VLOOKUP(MID(G11,1,2),#REF!,2,0)</f>
        <v>#REF!</v>
      </c>
      <c r="G11" s="6" t="s">
        <v>39</v>
      </c>
      <c r="H11" s="7">
        <v>44986</v>
      </c>
      <c r="I11" s="6">
        <v>855</v>
      </c>
      <c r="J11" s="6" t="s">
        <v>30</v>
      </c>
      <c r="K11" s="6">
        <v>855</v>
      </c>
      <c r="L11" s="6" t="s">
        <v>30</v>
      </c>
      <c r="M11" s="6" t="s">
        <v>31</v>
      </c>
      <c r="N11" s="9">
        <v>4.5442764989398796</v>
      </c>
      <c r="O11" s="10">
        <v>44743</v>
      </c>
      <c r="P11" s="7"/>
    </row>
    <row r="12" spans="3:16" ht="15" customHeight="1" x14ac:dyDescent="0.35">
      <c r="C12" s="6" t="s">
        <v>26</v>
      </c>
      <c r="D12" s="6" t="s">
        <v>36</v>
      </c>
      <c r="E12" s="6" t="s">
        <v>28</v>
      </c>
      <c r="F12" s="6" t="e">
        <f>+VLOOKUP(MID(G12,1,2),#REF!,2,0)</f>
        <v>#REF!</v>
      </c>
      <c r="G12" s="6" t="s">
        <v>40</v>
      </c>
      <c r="H12" s="7">
        <v>44986</v>
      </c>
      <c r="I12" s="6">
        <v>7944</v>
      </c>
      <c r="J12" s="6">
        <v>7069</v>
      </c>
      <c r="K12" s="6">
        <v>7069</v>
      </c>
      <c r="L12" s="6" t="s">
        <v>30</v>
      </c>
      <c r="M12" s="6" t="s">
        <v>31</v>
      </c>
      <c r="N12" s="9">
        <v>4.5027129943764104</v>
      </c>
      <c r="O12" s="10">
        <v>44743</v>
      </c>
      <c r="P12" s="7"/>
    </row>
    <row r="13" spans="3:16" ht="15" customHeight="1" x14ac:dyDescent="0.35">
      <c r="C13" s="6" t="s">
        <v>26</v>
      </c>
      <c r="D13" s="6" t="s">
        <v>36</v>
      </c>
      <c r="E13" s="6" t="s">
        <v>28</v>
      </c>
      <c r="F13" s="6" t="e">
        <f>+VLOOKUP(MID(G13,1,2),#REF!,2,0)</f>
        <v>#REF!</v>
      </c>
      <c r="G13" s="6" t="s">
        <v>41</v>
      </c>
      <c r="H13" s="7">
        <v>44986</v>
      </c>
      <c r="I13" s="6">
        <v>2141</v>
      </c>
      <c r="J13" s="6" t="s">
        <v>30</v>
      </c>
      <c r="K13" s="6">
        <v>2141</v>
      </c>
      <c r="L13" s="6" t="s">
        <v>30</v>
      </c>
      <c r="M13" s="6" t="s">
        <v>31</v>
      </c>
      <c r="N13" s="9">
        <v>4.5996945050245097</v>
      </c>
      <c r="O13" s="10">
        <v>44743</v>
      </c>
      <c r="P13" s="7"/>
    </row>
    <row r="14" spans="3:16" ht="15" customHeight="1" x14ac:dyDescent="0.35">
      <c r="C14" s="6" t="s">
        <v>26</v>
      </c>
      <c r="D14" s="6" t="s">
        <v>36</v>
      </c>
      <c r="E14" s="6" t="s">
        <v>28</v>
      </c>
      <c r="F14" s="6" t="e">
        <f>+VLOOKUP(MID(G14,1,2),#REF!,2,0)</f>
        <v>#REF!</v>
      </c>
      <c r="G14" s="6" t="s">
        <v>42</v>
      </c>
      <c r="H14" s="7">
        <v>44986</v>
      </c>
      <c r="I14" s="6">
        <v>1875</v>
      </c>
      <c r="J14" s="6" t="s">
        <v>30</v>
      </c>
      <c r="K14" s="6">
        <v>1875</v>
      </c>
      <c r="L14" s="6" t="s">
        <v>30</v>
      </c>
      <c r="M14" s="6" t="s">
        <v>31</v>
      </c>
      <c r="N14" s="9">
        <v>4.4195859852494603</v>
      </c>
      <c r="O14" s="10">
        <v>44743</v>
      </c>
      <c r="P14" s="7"/>
    </row>
    <row r="15" spans="3:16" ht="15" customHeight="1" x14ac:dyDescent="0.35">
      <c r="C15" s="6" t="s">
        <v>26</v>
      </c>
      <c r="D15" s="6" t="s">
        <v>36</v>
      </c>
      <c r="E15" s="6" t="s">
        <v>28</v>
      </c>
      <c r="F15" s="6" t="e">
        <f>+VLOOKUP(MID(G15,1,2),#REF!,2,0)</f>
        <v>#REF!</v>
      </c>
      <c r="G15" s="6" t="s">
        <v>43</v>
      </c>
      <c r="H15" s="7">
        <v>44986</v>
      </c>
      <c r="I15" s="6">
        <v>0</v>
      </c>
      <c r="J15" s="6" t="s">
        <v>30</v>
      </c>
      <c r="K15" s="6">
        <v>0</v>
      </c>
      <c r="L15" s="6" t="s">
        <v>30</v>
      </c>
      <c r="M15" s="6" t="s">
        <v>31</v>
      </c>
      <c r="N15" s="9">
        <v>5.8327451404075896</v>
      </c>
      <c r="O15" s="10">
        <v>44743</v>
      </c>
      <c r="P15" s="7"/>
    </row>
    <row r="16" spans="3:16" ht="15" customHeight="1" x14ac:dyDescent="0.35">
      <c r="C16" s="6" t="s">
        <v>26</v>
      </c>
      <c r="D16" s="6" t="s">
        <v>36</v>
      </c>
      <c r="E16" s="6" t="s">
        <v>28</v>
      </c>
      <c r="F16" s="6" t="e">
        <f>+VLOOKUP(MID(G16,1,2),#REF!,2,0)</f>
        <v>#REF!</v>
      </c>
      <c r="G16" s="6" t="s">
        <v>44</v>
      </c>
      <c r="H16" s="7">
        <v>44986</v>
      </c>
      <c r="I16" s="6">
        <v>14776</v>
      </c>
      <c r="J16" s="6" t="s">
        <v>30</v>
      </c>
      <c r="K16" s="6">
        <v>14776</v>
      </c>
      <c r="L16" s="6" t="s">
        <v>30</v>
      </c>
      <c r="M16" s="6" t="s">
        <v>31</v>
      </c>
      <c r="N16" s="9">
        <v>4.7520940217572498</v>
      </c>
      <c r="O16" s="10">
        <v>44743</v>
      </c>
      <c r="P16" s="7"/>
    </row>
    <row r="17" spans="3:16" ht="15" customHeight="1" x14ac:dyDescent="0.35">
      <c r="C17" s="6" t="s">
        <v>26</v>
      </c>
      <c r="D17" s="6" t="s">
        <v>36</v>
      </c>
      <c r="E17" s="6" t="s">
        <v>28</v>
      </c>
      <c r="F17" s="6" t="e">
        <f>+VLOOKUP(MID(G17,1,2),#REF!,2,0)</f>
        <v>#REF!</v>
      </c>
      <c r="G17" s="6" t="s">
        <v>45</v>
      </c>
      <c r="H17" s="7">
        <v>44986</v>
      </c>
      <c r="I17" s="6">
        <v>1283</v>
      </c>
      <c r="J17" s="6" t="s">
        <v>30</v>
      </c>
      <c r="K17" s="6">
        <v>1283</v>
      </c>
      <c r="L17" s="6" t="s">
        <v>30</v>
      </c>
      <c r="M17" s="6" t="s">
        <v>31</v>
      </c>
      <c r="N17" s="9">
        <v>7.2043407910022497</v>
      </c>
      <c r="O17" s="10">
        <v>44743</v>
      </c>
      <c r="P17" s="7"/>
    </row>
    <row r="18" spans="3:16" ht="15" customHeight="1" x14ac:dyDescent="0.35">
      <c r="C18" s="6" t="s">
        <v>26</v>
      </c>
      <c r="D18" s="6" t="s">
        <v>36</v>
      </c>
      <c r="E18" s="6" t="s">
        <v>28</v>
      </c>
      <c r="F18" s="6" t="e">
        <f>+VLOOKUP(MID(G18,1,2),#REF!,2,0)</f>
        <v>#REF!</v>
      </c>
      <c r="G18" s="6" t="s">
        <v>32</v>
      </c>
      <c r="H18" s="7">
        <v>44986</v>
      </c>
      <c r="I18" s="6">
        <v>2533</v>
      </c>
      <c r="J18" s="6" t="s">
        <v>30</v>
      </c>
      <c r="K18" s="6">
        <v>2533</v>
      </c>
      <c r="L18" s="6" t="s">
        <v>30</v>
      </c>
      <c r="M18" s="6" t="s">
        <v>31</v>
      </c>
      <c r="N18" s="9">
        <v>4.1147869517839801</v>
      </c>
      <c r="O18" s="10">
        <v>44743</v>
      </c>
      <c r="P18" s="7"/>
    </row>
    <row r="19" spans="3:16" ht="15" customHeight="1" x14ac:dyDescent="0.35">
      <c r="C19" s="6" t="s">
        <v>26</v>
      </c>
      <c r="D19" s="6" t="s">
        <v>36</v>
      </c>
      <c r="E19" s="6" t="s">
        <v>28</v>
      </c>
      <c r="F19" s="6" t="e">
        <f>+VLOOKUP(MID(G19,1,2),#REF!,2,0)</f>
        <v>#REF!</v>
      </c>
      <c r="G19" s="6" t="s">
        <v>46</v>
      </c>
      <c r="H19" s="7">
        <v>44986</v>
      </c>
      <c r="I19" s="6">
        <v>2001</v>
      </c>
      <c r="J19" s="6" t="s">
        <v>30</v>
      </c>
      <c r="K19" s="6">
        <v>2001</v>
      </c>
      <c r="L19" s="6" t="s">
        <v>30</v>
      </c>
      <c r="M19" s="6" t="s">
        <v>31</v>
      </c>
      <c r="N19" s="9">
        <v>7.2043407910022497</v>
      </c>
      <c r="O19" s="10">
        <v>44743</v>
      </c>
      <c r="P19" s="7"/>
    </row>
    <row r="20" spans="3:16" ht="15" customHeight="1" x14ac:dyDescent="0.35">
      <c r="C20" s="6" t="s">
        <v>26</v>
      </c>
      <c r="D20" s="6" t="s">
        <v>36</v>
      </c>
      <c r="E20" s="6" t="s">
        <v>28</v>
      </c>
      <c r="F20" s="6" t="e">
        <f>+VLOOKUP(MID(G20,1,2),#REF!,2,0)</f>
        <v>#REF!</v>
      </c>
      <c r="G20" s="6" t="s">
        <v>47</v>
      </c>
      <c r="H20" s="7">
        <v>44986</v>
      </c>
      <c r="I20" s="6">
        <v>300</v>
      </c>
      <c r="J20" s="6" t="s">
        <v>30</v>
      </c>
      <c r="K20" s="6">
        <v>300</v>
      </c>
      <c r="L20" s="6" t="s">
        <v>30</v>
      </c>
      <c r="M20" s="6" t="s">
        <v>31</v>
      </c>
      <c r="N20" s="9">
        <v>3.5328978878953299</v>
      </c>
      <c r="O20" s="10">
        <v>44743</v>
      </c>
      <c r="P20" s="7"/>
    </row>
    <row r="21" spans="3:16" ht="15" customHeight="1" x14ac:dyDescent="0.35">
      <c r="C21" s="6" t="s">
        <v>26</v>
      </c>
      <c r="D21" s="6" t="s">
        <v>36</v>
      </c>
      <c r="E21" s="6" t="s">
        <v>28</v>
      </c>
      <c r="F21" s="6" t="e">
        <f>+VLOOKUP(MID(G21,1,2),#REF!,2,0)</f>
        <v>#REF!</v>
      </c>
      <c r="G21" s="6" t="s">
        <v>48</v>
      </c>
      <c r="H21" s="7">
        <v>44986</v>
      </c>
      <c r="I21" s="6">
        <v>407</v>
      </c>
      <c r="J21" s="6" t="s">
        <v>30</v>
      </c>
      <c r="K21" s="6">
        <v>407</v>
      </c>
      <c r="L21" s="6" t="s">
        <v>30</v>
      </c>
      <c r="M21" s="6" t="s">
        <v>31</v>
      </c>
      <c r="N21" s="9">
        <v>4.0178054411358701</v>
      </c>
      <c r="O21" s="10">
        <v>44743</v>
      </c>
      <c r="P21" s="7"/>
    </row>
    <row r="22" spans="3:16" ht="15" customHeight="1" x14ac:dyDescent="0.35">
      <c r="C22" s="6" t="s">
        <v>26</v>
      </c>
      <c r="D22" s="6" t="s">
        <v>36</v>
      </c>
      <c r="E22" s="6" t="s">
        <v>28</v>
      </c>
      <c r="F22" s="6" t="e">
        <f>+VLOOKUP(MID(G22,1,2),#REF!,2,0)</f>
        <v>#REF!</v>
      </c>
      <c r="G22" s="6" t="s">
        <v>49</v>
      </c>
      <c r="H22" s="7">
        <v>44986</v>
      </c>
      <c r="I22" s="6">
        <v>131</v>
      </c>
      <c r="J22" s="6" t="s">
        <v>30</v>
      </c>
      <c r="K22" s="6">
        <v>131</v>
      </c>
      <c r="L22" s="6" t="s">
        <v>30</v>
      </c>
      <c r="M22" s="6" t="s">
        <v>31</v>
      </c>
      <c r="N22" s="9">
        <v>7.0796502773118304</v>
      </c>
      <c r="O22" s="10">
        <v>44743</v>
      </c>
      <c r="P22" s="7"/>
    </row>
    <row r="23" spans="3:16" ht="15" customHeight="1" x14ac:dyDescent="0.35">
      <c r="C23" s="6" t="s">
        <v>26</v>
      </c>
      <c r="D23" s="6" t="s">
        <v>36</v>
      </c>
      <c r="E23" s="6" t="s">
        <v>28</v>
      </c>
      <c r="F23" s="6" t="e">
        <f>+VLOOKUP(MID(G23,1,2),#REF!,2,0)</f>
        <v>#REF!</v>
      </c>
      <c r="G23" s="6" t="s">
        <v>50</v>
      </c>
      <c r="H23" s="7">
        <v>44986</v>
      </c>
      <c r="I23" s="6">
        <v>579</v>
      </c>
      <c r="J23" s="6" t="s">
        <v>30</v>
      </c>
      <c r="K23" s="6">
        <v>579</v>
      </c>
      <c r="L23" s="6" t="s">
        <v>30</v>
      </c>
      <c r="M23" s="6" t="s">
        <v>31</v>
      </c>
      <c r="N23" s="9">
        <v>5.9020176480133797</v>
      </c>
      <c r="O23" s="10">
        <v>44743</v>
      </c>
      <c r="P23" s="7"/>
    </row>
    <row r="24" spans="3:16" ht="15" customHeight="1" x14ac:dyDescent="0.35">
      <c r="C24" s="6" t="s">
        <v>26</v>
      </c>
      <c r="D24" s="6" t="s">
        <v>36</v>
      </c>
      <c r="E24" s="6" t="s">
        <v>33</v>
      </c>
      <c r="F24" s="6" t="e">
        <f>+VLOOKUP(MID(G24,1,2),#REF!,2,0)</f>
        <v>#REF!</v>
      </c>
      <c r="G24" s="6" t="s">
        <v>33</v>
      </c>
      <c r="H24" s="7">
        <v>44986</v>
      </c>
      <c r="I24" s="6">
        <v>115</v>
      </c>
      <c r="J24" s="6" t="s">
        <v>34</v>
      </c>
      <c r="K24" s="6">
        <v>115</v>
      </c>
      <c r="L24" s="6" t="s">
        <v>34</v>
      </c>
      <c r="M24" s="6" t="s">
        <v>35</v>
      </c>
      <c r="N24" s="9">
        <v>49164.39</v>
      </c>
      <c r="O24" s="10">
        <v>44896</v>
      </c>
      <c r="P24" s="7"/>
    </row>
    <row r="25" spans="3:16" ht="15" customHeight="1" x14ac:dyDescent="0.35">
      <c r="C25" s="6" t="s">
        <v>26</v>
      </c>
      <c r="D25" s="6" t="s">
        <v>36</v>
      </c>
      <c r="E25" s="6" t="s">
        <v>33</v>
      </c>
      <c r="F25" s="6" t="e">
        <f>+VLOOKUP(MID(G25,1,2),#REF!,2,0)</f>
        <v>#REF!</v>
      </c>
      <c r="G25" s="6" t="s">
        <v>33</v>
      </c>
      <c r="H25" s="7">
        <v>44986</v>
      </c>
      <c r="I25" s="6">
        <v>490</v>
      </c>
      <c r="J25" s="6" t="s">
        <v>34</v>
      </c>
      <c r="K25" s="6">
        <v>490</v>
      </c>
      <c r="L25" s="6" t="s">
        <v>34</v>
      </c>
      <c r="M25" s="6" t="s">
        <v>35</v>
      </c>
      <c r="N25" s="9">
        <v>6715.25</v>
      </c>
      <c r="O25" s="10">
        <v>44896</v>
      </c>
      <c r="P25" s="7"/>
    </row>
    <row r="26" spans="3:16" ht="15" customHeight="1" x14ac:dyDescent="0.35">
      <c r="C26" s="6" t="s">
        <v>2</v>
      </c>
      <c r="D26" s="6" t="s">
        <v>51</v>
      </c>
      <c r="E26" s="6" t="s">
        <v>28</v>
      </c>
      <c r="F26" s="6" t="e">
        <f>+VLOOKUP(MID(G26,1,2),#REF!,2,0)</f>
        <v>#REF!</v>
      </c>
      <c r="G26" s="11" t="s">
        <v>52</v>
      </c>
      <c r="H26" s="12">
        <v>44896</v>
      </c>
      <c r="I26" s="6">
        <v>2850</v>
      </c>
      <c r="J26" s="6" t="s">
        <v>30</v>
      </c>
      <c r="K26" s="6">
        <v>2850</v>
      </c>
      <c r="L26" s="6" t="s">
        <v>30</v>
      </c>
      <c r="M26" s="6" t="s">
        <v>31</v>
      </c>
      <c r="N26" s="9">
        <v>3.36</v>
      </c>
      <c r="O26" s="13" t="s">
        <v>53</v>
      </c>
      <c r="P26" s="14"/>
    </row>
    <row r="27" spans="3:16" ht="15" customHeight="1" x14ac:dyDescent="0.35">
      <c r="C27" s="6" t="s">
        <v>2</v>
      </c>
      <c r="D27" s="6" t="s">
        <v>51</v>
      </c>
      <c r="E27" s="6" t="s">
        <v>28</v>
      </c>
      <c r="F27" s="6" t="e">
        <f>+VLOOKUP(MID(G27,1,2),#REF!,2,0)</f>
        <v>#REF!</v>
      </c>
      <c r="G27" s="11" t="s">
        <v>54</v>
      </c>
      <c r="H27" s="12">
        <v>44896</v>
      </c>
      <c r="I27" s="6">
        <v>600</v>
      </c>
      <c r="J27" s="6" t="s">
        <v>30</v>
      </c>
      <c r="K27" s="6">
        <v>600</v>
      </c>
      <c r="L27" s="6" t="s">
        <v>30</v>
      </c>
      <c r="M27" s="6" t="s">
        <v>31</v>
      </c>
      <c r="N27" s="9">
        <v>3.24</v>
      </c>
      <c r="O27" s="13" t="s">
        <v>53</v>
      </c>
      <c r="P27" s="14"/>
    </row>
    <row r="28" spans="3:16" ht="15" customHeight="1" x14ac:dyDescent="0.35">
      <c r="C28" s="6" t="s">
        <v>2</v>
      </c>
      <c r="D28" s="6" t="s">
        <v>51</v>
      </c>
      <c r="E28" s="6" t="s">
        <v>28</v>
      </c>
      <c r="F28" s="6" t="e">
        <f>+VLOOKUP(MID(G28,1,2),#REF!,2,0)</f>
        <v>#REF!</v>
      </c>
      <c r="G28" s="11" t="s">
        <v>55</v>
      </c>
      <c r="H28" s="12">
        <v>44896</v>
      </c>
      <c r="I28" s="6">
        <v>1400</v>
      </c>
      <c r="J28" s="6" t="s">
        <v>30</v>
      </c>
      <c r="K28" s="6">
        <v>1400</v>
      </c>
      <c r="L28" s="6" t="s">
        <v>30</v>
      </c>
      <c r="M28" s="6" t="s">
        <v>31</v>
      </c>
      <c r="N28" s="9">
        <v>3.3</v>
      </c>
      <c r="O28" s="13" t="s">
        <v>53</v>
      </c>
      <c r="P28" s="14"/>
    </row>
    <row r="29" spans="3:16" ht="15" customHeight="1" x14ac:dyDescent="0.35">
      <c r="C29" s="6" t="s">
        <v>2</v>
      </c>
      <c r="D29" s="6" t="s">
        <v>51</v>
      </c>
      <c r="E29" s="6" t="s">
        <v>28</v>
      </c>
      <c r="F29" s="6" t="e">
        <f>+VLOOKUP(MID(G29,1,2),#REF!,2,0)</f>
        <v>#REF!</v>
      </c>
      <c r="G29" s="11" t="s">
        <v>56</v>
      </c>
      <c r="H29" s="12">
        <v>44896</v>
      </c>
      <c r="I29" s="6">
        <v>700</v>
      </c>
      <c r="J29" s="6" t="s">
        <v>30</v>
      </c>
      <c r="K29" s="6">
        <v>700</v>
      </c>
      <c r="L29" s="6" t="s">
        <v>30</v>
      </c>
      <c r="M29" s="6" t="s">
        <v>31</v>
      </c>
      <c r="N29" s="9">
        <v>4.37</v>
      </c>
      <c r="O29" s="13" t="s">
        <v>53</v>
      </c>
      <c r="P29" s="14"/>
    </row>
    <row r="30" spans="3:16" ht="15" customHeight="1" x14ac:dyDescent="0.35">
      <c r="C30" s="6" t="s">
        <v>2</v>
      </c>
      <c r="D30" s="6" t="s">
        <v>57</v>
      </c>
      <c r="E30" s="6" t="s">
        <v>28</v>
      </c>
      <c r="F30" s="6" t="e">
        <f>+VLOOKUP(MID(G30,1,2),#REF!,2,0)</f>
        <v>#REF!</v>
      </c>
      <c r="G30" s="11" t="s">
        <v>58</v>
      </c>
      <c r="H30" s="12">
        <v>44896</v>
      </c>
      <c r="I30" s="6">
        <v>100</v>
      </c>
      <c r="J30" s="6" t="s">
        <v>30</v>
      </c>
      <c r="K30" s="6">
        <v>100</v>
      </c>
      <c r="L30" s="6" t="s">
        <v>30</v>
      </c>
      <c r="M30" s="6" t="s">
        <v>31</v>
      </c>
      <c r="N30" s="9">
        <v>1.95</v>
      </c>
      <c r="O30" s="13" t="s">
        <v>53</v>
      </c>
      <c r="P30" s="14"/>
    </row>
    <row r="31" spans="3:16" ht="15" customHeight="1" x14ac:dyDescent="0.35">
      <c r="C31" s="6" t="s">
        <v>2</v>
      </c>
      <c r="D31" s="6" t="s">
        <v>57</v>
      </c>
      <c r="E31" s="6" t="s">
        <v>28</v>
      </c>
      <c r="F31" s="6" t="e">
        <f>+VLOOKUP(MID(G31,1,2),#REF!,2,0)</f>
        <v>#REF!</v>
      </c>
      <c r="G31" s="11" t="s">
        <v>59</v>
      </c>
      <c r="H31" s="12">
        <v>44896</v>
      </c>
      <c r="I31" s="6">
        <v>300</v>
      </c>
      <c r="J31" s="6" t="s">
        <v>30</v>
      </c>
      <c r="K31" s="6">
        <v>300</v>
      </c>
      <c r="L31" s="6" t="s">
        <v>30</v>
      </c>
      <c r="M31" s="6" t="s">
        <v>31</v>
      </c>
      <c r="N31" s="9">
        <v>0.75</v>
      </c>
      <c r="O31" s="13" t="s">
        <v>53</v>
      </c>
      <c r="P31" s="14"/>
    </row>
    <row r="32" spans="3:16" ht="15" customHeight="1" x14ac:dyDescent="0.35">
      <c r="C32" s="6" t="s">
        <v>2</v>
      </c>
      <c r="D32" s="6" t="s">
        <v>57</v>
      </c>
      <c r="E32" s="6" t="s">
        <v>28</v>
      </c>
      <c r="F32" s="6" t="e">
        <f>+VLOOKUP(MID(G32,1,2),#REF!,2,0)</f>
        <v>#REF!</v>
      </c>
      <c r="G32" s="11" t="s">
        <v>40</v>
      </c>
      <c r="H32" s="12">
        <v>44896</v>
      </c>
      <c r="I32" s="6">
        <v>800</v>
      </c>
      <c r="J32" s="6" t="s">
        <v>30</v>
      </c>
      <c r="K32" s="6">
        <v>800</v>
      </c>
      <c r="L32" s="6" t="s">
        <v>30</v>
      </c>
      <c r="M32" s="6" t="s">
        <v>31</v>
      </c>
      <c r="N32" s="9">
        <v>3.56</v>
      </c>
      <c r="O32" s="13" t="s">
        <v>53</v>
      </c>
      <c r="P32" s="14"/>
    </row>
    <row r="33" spans="3:16" ht="15" customHeight="1" x14ac:dyDescent="0.35">
      <c r="C33" s="6" t="s">
        <v>2</v>
      </c>
      <c r="D33" s="6" t="s">
        <v>57</v>
      </c>
      <c r="E33" s="6" t="s">
        <v>28</v>
      </c>
      <c r="F33" s="6" t="e">
        <f>+VLOOKUP(MID(G33,1,2),#REF!,2,0)</f>
        <v>#REF!</v>
      </c>
      <c r="G33" s="11" t="s">
        <v>60</v>
      </c>
      <c r="H33" s="12">
        <v>44896</v>
      </c>
      <c r="I33" s="6">
        <v>500</v>
      </c>
      <c r="J33" s="6" t="s">
        <v>30</v>
      </c>
      <c r="K33" s="6">
        <v>500</v>
      </c>
      <c r="L33" s="6" t="s">
        <v>30</v>
      </c>
      <c r="M33" s="6" t="s">
        <v>31</v>
      </c>
      <c r="N33" s="9">
        <v>5.51</v>
      </c>
      <c r="O33" s="13" t="s">
        <v>53</v>
      </c>
      <c r="P33" s="14"/>
    </row>
    <row r="34" spans="3:16" ht="15" customHeight="1" x14ac:dyDescent="0.35">
      <c r="C34" s="6" t="s">
        <v>2</v>
      </c>
      <c r="D34" s="6" t="s">
        <v>57</v>
      </c>
      <c r="E34" s="6" t="s">
        <v>28</v>
      </c>
      <c r="F34" s="6" t="e">
        <f>+VLOOKUP(MID(G34,1,2),#REF!,2,0)</f>
        <v>#REF!</v>
      </c>
      <c r="G34" s="11" t="s">
        <v>61</v>
      </c>
      <c r="H34" s="12">
        <v>44896</v>
      </c>
      <c r="I34" s="6">
        <v>2960</v>
      </c>
      <c r="J34" s="6" t="s">
        <v>30</v>
      </c>
      <c r="K34" s="6">
        <v>2960</v>
      </c>
      <c r="L34" s="6" t="s">
        <v>30</v>
      </c>
      <c r="M34" s="6" t="s">
        <v>31</v>
      </c>
      <c r="N34" s="9">
        <v>3.41</v>
      </c>
      <c r="O34" s="13" t="s">
        <v>53</v>
      </c>
      <c r="P34" s="14"/>
    </row>
    <row r="35" spans="3:16" ht="15" customHeight="1" x14ac:dyDescent="0.35">
      <c r="C35" s="6" t="s">
        <v>2</v>
      </c>
      <c r="D35" s="6" t="s">
        <v>57</v>
      </c>
      <c r="E35" s="6" t="s">
        <v>28</v>
      </c>
      <c r="F35" s="6" t="e">
        <f>+VLOOKUP(MID(G35,1,2),#REF!,2,0)</f>
        <v>#REF!</v>
      </c>
      <c r="G35" s="11" t="s">
        <v>62</v>
      </c>
      <c r="H35" s="12">
        <v>44896</v>
      </c>
      <c r="I35" s="6">
        <v>1710</v>
      </c>
      <c r="J35" s="6" t="s">
        <v>30</v>
      </c>
      <c r="K35" s="6">
        <v>1710</v>
      </c>
      <c r="L35" s="6" t="s">
        <v>30</v>
      </c>
      <c r="M35" s="6" t="s">
        <v>31</v>
      </c>
      <c r="N35" s="9">
        <v>5.54</v>
      </c>
      <c r="O35" s="13" t="s">
        <v>53</v>
      </c>
      <c r="P35" s="14"/>
    </row>
    <row r="36" spans="3:16" ht="15" customHeight="1" x14ac:dyDescent="0.35">
      <c r="C36" s="6" t="s">
        <v>2</v>
      </c>
      <c r="D36" s="6" t="s">
        <v>57</v>
      </c>
      <c r="E36" s="6" t="s">
        <v>28</v>
      </c>
      <c r="F36" s="6" t="e">
        <f>+VLOOKUP(MID(G36,1,2),#REF!,2,0)</f>
        <v>#REF!</v>
      </c>
      <c r="G36" s="11" t="s">
        <v>63</v>
      </c>
      <c r="H36" s="12">
        <v>44896</v>
      </c>
      <c r="I36" s="6">
        <v>900</v>
      </c>
      <c r="J36" s="6" t="s">
        <v>30</v>
      </c>
      <c r="K36" s="6">
        <v>900</v>
      </c>
      <c r="L36" s="6" t="s">
        <v>30</v>
      </c>
      <c r="M36" s="6" t="s">
        <v>31</v>
      </c>
      <c r="N36" s="9">
        <v>5.34</v>
      </c>
      <c r="O36" s="13" t="s">
        <v>53</v>
      </c>
      <c r="P36" s="14"/>
    </row>
    <row r="37" spans="3:16" ht="15" customHeight="1" x14ac:dyDescent="0.35">
      <c r="C37" s="6" t="s">
        <v>2</v>
      </c>
      <c r="D37" s="6" t="s">
        <v>57</v>
      </c>
      <c r="E37" s="6" t="s">
        <v>28</v>
      </c>
      <c r="F37" s="6" t="e">
        <f>+VLOOKUP(MID(G37,1,2),#REF!,2,0)</f>
        <v>#REF!</v>
      </c>
      <c r="G37" s="11" t="s">
        <v>64</v>
      </c>
      <c r="H37" s="12">
        <v>44896</v>
      </c>
      <c r="I37" s="6">
        <v>1150</v>
      </c>
      <c r="J37" s="6" t="s">
        <v>30</v>
      </c>
      <c r="K37" s="6">
        <v>1150</v>
      </c>
      <c r="L37" s="6" t="s">
        <v>30</v>
      </c>
      <c r="M37" s="6" t="s">
        <v>31</v>
      </c>
      <c r="N37" s="9">
        <v>5.73</v>
      </c>
      <c r="O37" s="13" t="s">
        <v>53</v>
      </c>
      <c r="P37" s="14"/>
    </row>
    <row r="38" spans="3:16" ht="15" customHeight="1" x14ac:dyDescent="0.35">
      <c r="C38" s="6" t="s">
        <v>2</v>
      </c>
      <c r="D38" s="6" t="s">
        <v>57</v>
      </c>
      <c r="E38" s="6" t="s">
        <v>28</v>
      </c>
      <c r="F38" s="6" t="e">
        <f>+VLOOKUP(MID(G38,1,2),#REF!,2,0)</f>
        <v>#REF!</v>
      </c>
      <c r="G38" s="11" t="s">
        <v>65</v>
      </c>
      <c r="H38" s="12">
        <v>44896</v>
      </c>
      <c r="I38" s="6">
        <v>6050</v>
      </c>
      <c r="J38" s="6" t="s">
        <v>30</v>
      </c>
      <c r="K38" s="6">
        <v>6050</v>
      </c>
      <c r="L38" s="6" t="s">
        <v>30</v>
      </c>
      <c r="M38" s="6" t="s">
        <v>31</v>
      </c>
      <c r="N38" s="9">
        <v>2.73</v>
      </c>
      <c r="O38" s="13" t="s">
        <v>53</v>
      </c>
      <c r="P38" s="14"/>
    </row>
    <row r="39" spans="3:16" ht="15" customHeight="1" x14ac:dyDescent="0.35">
      <c r="C39" s="6" t="s">
        <v>2</v>
      </c>
      <c r="D39" s="6" t="s">
        <v>57</v>
      </c>
      <c r="E39" s="6" t="s">
        <v>28</v>
      </c>
      <c r="F39" s="6" t="e">
        <f>+VLOOKUP(MID(G39,1,2),#REF!,2,0)</f>
        <v>#REF!</v>
      </c>
      <c r="G39" s="11" t="s">
        <v>66</v>
      </c>
      <c r="H39" s="12">
        <v>44896</v>
      </c>
      <c r="I39" s="6">
        <v>600</v>
      </c>
      <c r="J39" s="6" t="s">
        <v>30</v>
      </c>
      <c r="K39" s="6">
        <v>600</v>
      </c>
      <c r="L39" s="6" t="s">
        <v>30</v>
      </c>
      <c r="M39" s="6" t="s">
        <v>31</v>
      </c>
      <c r="N39" s="9">
        <v>17.760000000000002</v>
      </c>
      <c r="O39" s="13" t="s">
        <v>53</v>
      </c>
      <c r="P39" s="14"/>
    </row>
    <row r="40" spans="3:16" ht="15" customHeight="1" x14ac:dyDescent="0.35">
      <c r="C40" s="6" t="s">
        <v>2</v>
      </c>
      <c r="D40" s="6" t="s">
        <v>57</v>
      </c>
      <c r="E40" s="6" t="s">
        <v>28</v>
      </c>
      <c r="F40" s="6" t="e">
        <f>+VLOOKUP(MID(G40,1,2),#REF!,2,0)</f>
        <v>#REF!</v>
      </c>
      <c r="G40" s="11" t="s">
        <v>67</v>
      </c>
      <c r="H40" s="12">
        <v>44896</v>
      </c>
      <c r="I40" s="6">
        <v>1870</v>
      </c>
      <c r="J40" s="6" t="s">
        <v>30</v>
      </c>
      <c r="K40" s="6">
        <v>1870</v>
      </c>
      <c r="L40" s="6" t="s">
        <v>30</v>
      </c>
      <c r="M40" s="6" t="s">
        <v>31</v>
      </c>
      <c r="N40" s="9">
        <v>3.72</v>
      </c>
      <c r="O40" s="13" t="s">
        <v>53</v>
      </c>
      <c r="P40" s="14"/>
    </row>
    <row r="41" spans="3:16" ht="15" customHeight="1" x14ac:dyDescent="0.35">
      <c r="C41" s="6" t="s">
        <v>2</v>
      </c>
      <c r="D41" s="6" t="s">
        <v>57</v>
      </c>
      <c r="E41" s="6" t="s">
        <v>28</v>
      </c>
      <c r="F41" s="6" t="e">
        <f>+VLOOKUP(MID(G41,1,2),#REF!,2,0)</f>
        <v>#REF!</v>
      </c>
      <c r="G41" s="11" t="s">
        <v>68</v>
      </c>
      <c r="H41" s="12">
        <v>44896</v>
      </c>
      <c r="I41" s="6">
        <v>3030</v>
      </c>
      <c r="J41" s="6" t="s">
        <v>30</v>
      </c>
      <c r="K41" s="6">
        <v>3030</v>
      </c>
      <c r="L41" s="6" t="s">
        <v>30</v>
      </c>
      <c r="M41" s="6" t="s">
        <v>31</v>
      </c>
      <c r="N41" s="9">
        <v>2.74</v>
      </c>
      <c r="O41" s="13" t="s">
        <v>53</v>
      </c>
      <c r="P41" s="14"/>
    </row>
    <row r="42" spans="3:16" ht="15" customHeight="1" x14ac:dyDescent="0.35">
      <c r="C42" s="6" t="s">
        <v>2</v>
      </c>
      <c r="D42" s="6" t="s">
        <v>57</v>
      </c>
      <c r="E42" s="6" t="s">
        <v>28</v>
      </c>
      <c r="F42" s="6" t="e">
        <f>+VLOOKUP(MID(G42,1,2),#REF!,2,0)</f>
        <v>#REF!</v>
      </c>
      <c r="G42" s="11" t="s">
        <v>42</v>
      </c>
      <c r="H42" s="12">
        <v>44896</v>
      </c>
      <c r="I42" s="6">
        <v>810</v>
      </c>
      <c r="J42" s="6" t="s">
        <v>30</v>
      </c>
      <c r="K42" s="6">
        <v>810</v>
      </c>
      <c r="L42" s="6" t="s">
        <v>30</v>
      </c>
      <c r="M42" s="6" t="s">
        <v>31</v>
      </c>
      <c r="N42" s="9">
        <v>4.21</v>
      </c>
      <c r="O42" s="13" t="s">
        <v>53</v>
      </c>
      <c r="P42" s="14"/>
    </row>
    <row r="43" spans="3:16" ht="15" customHeight="1" x14ac:dyDescent="0.35">
      <c r="C43" s="6" t="s">
        <v>2</v>
      </c>
      <c r="D43" s="6" t="s">
        <v>57</v>
      </c>
      <c r="E43" s="6" t="s">
        <v>28</v>
      </c>
      <c r="F43" s="6" t="e">
        <f>+VLOOKUP(MID(G43,1,2),#REF!,2,0)</f>
        <v>#REF!</v>
      </c>
      <c r="G43" s="11" t="s">
        <v>69</v>
      </c>
      <c r="H43" s="12">
        <v>44896</v>
      </c>
      <c r="I43" s="6">
        <v>200</v>
      </c>
      <c r="J43" s="6" t="s">
        <v>30</v>
      </c>
      <c r="K43" s="6">
        <v>200</v>
      </c>
      <c r="L43" s="6" t="s">
        <v>30</v>
      </c>
      <c r="M43" s="6" t="s">
        <v>31</v>
      </c>
      <c r="N43" s="9">
        <v>6.73</v>
      </c>
      <c r="O43" s="13" t="s">
        <v>53</v>
      </c>
      <c r="P43" s="14"/>
    </row>
    <row r="44" spans="3:16" ht="15" customHeight="1" x14ac:dyDescent="0.35">
      <c r="C44" s="6" t="s">
        <v>2</v>
      </c>
      <c r="D44" s="6" t="s">
        <v>57</v>
      </c>
      <c r="E44" s="6" t="s">
        <v>28</v>
      </c>
      <c r="F44" s="6" t="e">
        <f>+VLOOKUP(MID(G44,1,2),#REF!,2,0)</f>
        <v>#REF!</v>
      </c>
      <c r="G44" s="11" t="s">
        <v>70</v>
      </c>
      <c r="H44" s="12">
        <v>44896</v>
      </c>
      <c r="I44" s="6">
        <v>600</v>
      </c>
      <c r="J44" s="6" t="s">
        <v>30</v>
      </c>
      <c r="K44" s="6">
        <v>600</v>
      </c>
      <c r="L44" s="6" t="s">
        <v>30</v>
      </c>
      <c r="M44" s="6" t="s">
        <v>31</v>
      </c>
      <c r="N44" s="9">
        <v>6.58</v>
      </c>
      <c r="O44" s="13" t="s">
        <v>53</v>
      </c>
      <c r="P44" s="14"/>
    </row>
    <row r="45" spans="3:16" ht="15" customHeight="1" x14ac:dyDescent="0.35">
      <c r="C45" s="6" t="s">
        <v>2</v>
      </c>
      <c r="D45" s="6" t="s">
        <v>57</v>
      </c>
      <c r="E45" s="6" t="s">
        <v>28</v>
      </c>
      <c r="F45" s="6" t="e">
        <f>+VLOOKUP(MID(G45,1,2),#REF!,2,0)</f>
        <v>#REF!</v>
      </c>
      <c r="G45" s="11" t="s">
        <v>71</v>
      </c>
      <c r="H45" s="12">
        <v>44896</v>
      </c>
      <c r="I45" s="6">
        <v>190</v>
      </c>
      <c r="J45" s="6" t="s">
        <v>30</v>
      </c>
      <c r="K45" s="6">
        <v>190</v>
      </c>
      <c r="L45" s="6" t="s">
        <v>30</v>
      </c>
      <c r="M45" s="6" t="s">
        <v>31</v>
      </c>
      <c r="N45" s="9">
        <v>5.07</v>
      </c>
      <c r="O45" s="13" t="s">
        <v>53</v>
      </c>
      <c r="P45" s="14"/>
    </row>
    <row r="46" spans="3:16" ht="15" customHeight="1" x14ac:dyDescent="0.35">
      <c r="C46" s="6" t="s">
        <v>2</v>
      </c>
      <c r="D46" s="6" t="s">
        <v>57</v>
      </c>
      <c r="E46" s="6" t="s">
        <v>28</v>
      </c>
      <c r="F46" s="6" t="e">
        <f>+VLOOKUP(MID(G46,1,2),#REF!,2,0)</f>
        <v>#REF!</v>
      </c>
      <c r="G46" s="11" t="s">
        <v>72</v>
      </c>
      <c r="H46" s="12">
        <v>44896</v>
      </c>
      <c r="I46" s="6">
        <v>500</v>
      </c>
      <c r="J46" s="6" t="s">
        <v>30</v>
      </c>
      <c r="K46" s="6">
        <v>500</v>
      </c>
      <c r="L46" s="6" t="s">
        <v>30</v>
      </c>
      <c r="M46" s="6" t="s">
        <v>31</v>
      </c>
      <c r="N46" s="9">
        <v>5</v>
      </c>
      <c r="O46" s="13" t="s">
        <v>53</v>
      </c>
      <c r="P46" s="14"/>
    </row>
    <row r="47" spans="3:16" ht="15" customHeight="1" x14ac:dyDescent="0.35">
      <c r="C47" s="6" t="s">
        <v>2</v>
      </c>
      <c r="D47" s="6" t="s">
        <v>57</v>
      </c>
      <c r="E47" s="6" t="s">
        <v>28</v>
      </c>
      <c r="F47" s="6" t="e">
        <f>+VLOOKUP(MID(G47,1,2),#REF!,2,0)</f>
        <v>#REF!</v>
      </c>
      <c r="G47" s="11" t="s">
        <v>73</v>
      </c>
      <c r="H47" s="12">
        <v>44896</v>
      </c>
      <c r="I47" s="6">
        <v>1600</v>
      </c>
      <c r="J47" s="6" t="s">
        <v>30</v>
      </c>
      <c r="K47" s="6">
        <v>1600</v>
      </c>
      <c r="L47" s="6" t="s">
        <v>30</v>
      </c>
      <c r="M47" s="6" t="s">
        <v>31</v>
      </c>
      <c r="N47" s="9">
        <v>2.09</v>
      </c>
      <c r="O47" s="13" t="s">
        <v>53</v>
      </c>
      <c r="P47" s="14"/>
    </row>
    <row r="48" spans="3:16" ht="15" customHeight="1" x14ac:dyDescent="0.35">
      <c r="C48" s="6" t="s">
        <v>2</v>
      </c>
      <c r="D48" s="6" t="s">
        <v>57</v>
      </c>
      <c r="E48" s="6" t="s">
        <v>28</v>
      </c>
      <c r="F48" s="6" t="e">
        <f>+VLOOKUP(MID(G48,1,2),#REF!,2,0)</f>
        <v>#REF!</v>
      </c>
      <c r="G48" s="11" t="s">
        <v>55</v>
      </c>
      <c r="H48" s="12">
        <v>44896</v>
      </c>
      <c r="I48" s="6">
        <v>1400</v>
      </c>
      <c r="J48" s="6" t="s">
        <v>30</v>
      </c>
      <c r="K48" s="6">
        <v>1400</v>
      </c>
      <c r="L48" s="6" t="s">
        <v>30</v>
      </c>
      <c r="M48" s="6" t="s">
        <v>31</v>
      </c>
      <c r="N48" s="9">
        <v>3.3</v>
      </c>
      <c r="O48" s="13" t="s">
        <v>53</v>
      </c>
      <c r="P48" s="14"/>
    </row>
    <row r="49" spans="3:16" ht="15" customHeight="1" x14ac:dyDescent="0.35">
      <c r="C49" s="6" t="s">
        <v>2</v>
      </c>
      <c r="D49" s="6" t="s">
        <v>57</v>
      </c>
      <c r="E49" s="6" t="s">
        <v>28</v>
      </c>
      <c r="F49" s="6" t="e">
        <f>+VLOOKUP(MID(G49,1,2),#REF!,2,0)</f>
        <v>#REF!</v>
      </c>
      <c r="G49" s="11" t="s">
        <v>38</v>
      </c>
      <c r="H49" s="12">
        <v>44896</v>
      </c>
      <c r="I49" s="6">
        <v>6400</v>
      </c>
      <c r="J49" s="6" t="s">
        <v>30</v>
      </c>
      <c r="K49" s="6">
        <v>6400</v>
      </c>
      <c r="L49" s="6" t="s">
        <v>30</v>
      </c>
      <c r="M49" s="6" t="s">
        <v>31</v>
      </c>
      <c r="N49" s="9">
        <v>1.45</v>
      </c>
      <c r="O49" s="13" t="s">
        <v>53</v>
      </c>
      <c r="P49" s="14"/>
    </row>
    <row r="50" spans="3:16" ht="15" customHeight="1" x14ac:dyDescent="0.35">
      <c r="C50" s="15" t="s">
        <v>2</v>
      </c>
      <c r="D50" s="15" t="s">
        <v>57</v>
      </c>
      <c r="E50" s="15" t="s">
        <v>28</v>
      </c>
      <c r="F50" s="16" t="s">
        <v>74</v>
      </c>
      <c r="G50" s="17" t="s">
        <v>75</v>
      </c>
      <c r="H50" s="12">
        <v>44896</v>
      </c>
      <c r="I50" s="15">
        <v>4680</v>
      </c>
      <c r="J50" s="15" t="s">
        <v>30</v>
      </c>
      <c r="K50" s="15">
        <v>402368</v>
      </c>
      <c r="L50" s="18" t="s">
        <v>76</v>
      </c>
      <c r="M50" s="18" t="s">
        <v>31</v>
      </c>
      <c r="N50" s="15">
        <v>2.2200000000000001E-2</v>
      </c>
      <c r="O50" s="18" t="s">
        <v>53</v>
      </c>
      <c r="P50" s="19"/>
    </row>
    <row r="51" spans="3:16" ht="15" customHeight="1" x14ac:dyDescent="0.35">
      <c r="C51" s="15" t="s">
        <v>2</v>
      </c>
      <c r="D51" s="15" t="s">
        <v>57</v>
      </c>
      <c r="E51" s="15" t="s">
        <v>28</v>
      </c>
      <c r="F51" s="16" t="s">
        <v>77</v>
      </c>
      <c r="G51" s="17" t="s">
        <v>75</v>
      </c>
      <c r="H51" s="12">
        <v>44896</v>
      </c>
      <c r="I51" s="15">
        <v>4680</v>
      </c>
      <c r="J51" s="15" t="s">
        <v>30</v>
      </c>
      <c r="K51" s="15">
        <v>502960</v>
      </c>
      <c r="L51" s="18" t="s">
        <v>76</v>
      </c>
      <c r="M51" s="18" t="s">
        <v>31</v>
      </c>
      <c r="N51" s="15">
        <v>0.01</v>
      </c>
      <c r="O51" s="18" t="s">
        <v>53</v>
      </c>
      <c r="P51" s="19"/>
    </row>
    <row r="52" spans="3:16" ht="15" customHeight="1" x14ac:dyDescent="0.35">
      <c r="C52" s="15" t="s">
        <v>2</v>
      </c>
      <c r="D52" s="15" t="s">
        <v>57</v>
      </c>
      <c r="E52" s="15" t="s">
        <v>28</v>
      </c>
      <c r="F52" s="16" t="s">
        <v>78</v>
      </c>
      <c r="G52" s="17" t="s">
        <v>79</v>
      </c>
      <c r="H52" s="12">
        <v>44896</v>
      </c>
      <c r="I52" s="15">
        <v>4740</v>
      </c>
      <c r="J52" s="15" t="s">
        <v>30</v>
      </c>
      <c r="K52" s="15">
        <v>302128</v>
      </c>
      <c r="L52" s="18" t="s">
        <v>76</v>
      </c>
      <c r="M52" s="18" t="s">
        <v>31</v>
      </c>
      <c r="N52" s="15">
        <v>4.3099999999999999E-2</v>
      </c>
      <c r="O52" s="18" t="s">
        <v>53</v>
      </c>
      <c r="P52" s="19"/>
    </row>
    <row r="53" spans="3:16" ht="15" customHeight="1" x14ac:dyDescent="0.35">
      <c r="C53" s="20" t="s">
        <v>80</v>
      </c>
      <c r="D53" s="20" t="s">
        <v>81</v>
      </c>
      <c r="E53" s="21" t="s">
        <v>28</v>
      </c>
      <c r="F53" s="20" t="s">
        <v>82</v>
      </c>
      <c r="G53" s="20" t="s">
        <v>83</v>
      </c>
      <c r="H53" s="22">
        <v>44927</v>
      </c>
      <c r="I53" s="20">
        <v>7050</v>
      </c>
      <c r="J53" s="21" t="s">
        <v>30</v>
      </c>
      <c r="K53" s="23">
        <f>+I53</f>
        <v>7050</v>
      </c>
      <c r="L53" s="24" t="str">
        <f>+J53</f>
        <v>litros</v>
      </c>
      <c r="M53" s="21" t="s">
        <v>31</v>
      </c>
      <c r="N53" s="23">
        <v>6.44</v>
      </c>
      <c r="O53" s="25">
        <v>44927</v>
      </c>
      <c r="P53" s="26"/>
    </row>
    <row r="54" spans="3:16" ht="15" customHeight="1" x14ac:dyDescent="0.35">
      <c r="C54" s="27" t="s">
        <v>80</v>
      </c>
      <c r="D54" s="27" t="s">
        <v>81</v>
      </c>
      <c r="E54" s="28" t="s">
        <v>28</v>
      </c>
      <c r="F54" s="27" t="s">
        <v>84</v>
      </c>
      <c r="G54" s="27" t="s">
        <v>85</v>
      </c>
      <c r="H54" s="29">
        <v>44927</v>
      </c>
      <c r="I54" s="27">
        <v>2350</v>
      </c>
      <c r="J54" s="28" t="s">
        <v>30</v>
      </c>
      <c r="K54" s="14">
        <f t="shared" ref="K54:L62" si="0">+I54</f>
        <v>2350</v>
      </c>
      <c r="L54" s="30" t="str">
        <f t="shared" si="0"/>
        <v>litros</v>
      </c>
      <c r="M54" s="28" t="s">
        <v>31</v>
      </c>
      <c r="N54" s="14">
        <v>3.53</v>
      </c>
      <c r="O54" s="31">
        <v>44927</v>
      </c>
      <c r="P54" s="26"/>
    </row>
    <row r="55" spans="3:16" ht="15" customHeight="1" x14ac:dyDescent="0.35">
      <c r="C55" s="27" t="s">
        <v>80</v>
      </c>
      <c r="D55" s="27" t="s">
        <v>81</v>
      </c>
      <c r="E55" s="28" t="s">
        <v>28</v>
      </c>
      <c r="F55" s="27" t="s">
        <v>84</v>
      </c>
      <c r="G55" s="27" t="s">
        <v>86</v>
      </c>
      <c r="H55" s="22">
        <v>44927</v>
      </c>
      <c r="I55" s="27">
        <v>1000</v>
      </c>
      <c r="J55" s="28" t="s">
        <v>30</v>
      </c>
      <c r="K55" s="14">
        <f t="shared" si="0"/>
        <v>1000</v>
      </c>
      <c r="L55" s="30" t="str">
        <f t="shared" si="0"/>
        <v>litros</v>
      </c>
      <c r="M55" s="28" t="s">
        <v>31</v>
      </c>
      <c r="N55" s="14">
        <v>3.76</v>
      </c>
      <c r="O55" s="31">
        <v>44927</v>
      </c>
      <c r="P55" s="26"/>
    </row>
    <row r="56" spans="3:16" ht="15" customHeight="1" x14ac:dyDescent="0.35">
      <c r="C56" s="27" t="s">
        <v>80</v>
      </c>
      <c r="D56" s="27" t="s">
        <v>81</v>
      </c>
      <c r="E56" s="28" t="s">
        <v>28</v>
      </c>
      <c r="F56" s="27" t="s">
        <v>84</v>
      </c>
      <c r="G56" s="27" t="s">
        <v>87</v>
      </c>
      <c r="H56" s="29">
        <v>44927</v>
      </c>
      <c r="I56" s="27">
        <v>1900</v>
      </c>
      <c r="J56" s="28" t="s">
        <v>30</v>
      </c>
      <c r="K56" s="14">
        <f t="shared" si="0"/>
        <v>1900</v>
      </c>
      <c r="L56" s="30" t="str">
        <f t="shared" si="0"/>
        <v>litros</v>
      </c>
      <c r="M56" s="28" t="s">
        <v>31</v>
      </c>
      <c r="N56" s="14">
        <v>4.42</v>
      </c>
      <c r="O56" s="31">
        <v>44927</v>
      </c>
      <c r="P56" s="26"/>
    </row>
    <row r="57" spans="3:16" ht="15" customHeight="1" x14ac:dyDescent="0.35">
      <c r="C57" s="27" t="s">
        <v>80</v>
      </c>
      <c r="D57" s="27" t="s">
        <v>81</v>
      </c>
      <c r="E57" s="28" t="s">
        <v>28</v>
      </c>
      <c r="F57" s="27" t="s">
        <v>84</v>
      </c>
      <c r="G57" s="27" t="s">
        <v>88</v>
      </c>
      <c r="H57" s="22">
        <v>44927</v>
      </c>
      <c r="I57" s="27">
        <v>700</v>
      </c>
      <c r="J57" s="28" t="s">
        <v>30</v>
      </c>
      <c r="K57" s="14">
        <f t="shared" si="0"/>
        <v>700</v>
      </c>
      <c r="L57" s="30" t="str">
        <f t="shared" si="0"/>
        <v>litros</v>
      </c>
      <c r="M57" s="28" t="s">
        <v>31</v>
      </c>
      <c r="N57" s="14">
        <v>4.62</v>
      </c>
      <c r="O57" s="31">
        <v>44927</v>
      </c>
      <c r="P57" s="26"/>
    </row>
    <row r="58" spans="3:16" ht="15" customHeight="1" x14ac:dyDescent="0.35">
      <c r="C58" s="27" t="s">
        <v>80</v>
      </c>
      <c r="D58" s="27" t="s">
        <v>81</v>
      </c>
      <c r="E58" s="28" t="s">
        <v>28</v>
      </c>
      <c r="F58" s="27" t="s">
        <v>89</v>
      </c>
      <c r="G58" s="27" t="s">
        <v>38</v>
      </c>
      <c r="H58" s="29">
        <v>44927</v>
      </c>
      <c r="I58" s="27">
        <v>7550</v>
      </c>
      <c r="J58" s="28" t="s">
        <v>30</v>
      </c>
      <c r="K58" s="14">
        <f t="shared" si="0"/>
        <v>7550</v>
      </c>
      <c r="L58" s="30" t="str">
        <f t="shared" si="0"/>
        <v>litros</v>
      </c>
      <c r="M58" s="28" t="s">
        <v>31</v>
      </c>
      <c r="N58" s="14">
        <v>1.36</v>
      </c>
      <c r="O58" s="31">
        <v>44927</v>
      </c>
      <c r="P58" s="26"/>
    </row>
    <row r="59" spans="3:16" ht="15" customHeight="1" x14ac:dyDescent="0.35">
      <c r="C59" s="27" t="s">
        <v>80</v>
      </c>
      <c r="D59" s="27" t="s">
        <v>81</v>
      </c>
      <c r="E59" s="28" t="s">
        <v>28</v>
      </c>
      <c r="F59" s="27" t="s">
        <v>90</v>
      </c>
      <c r="G59" s="27" t="s">
        <v>48</v>
      </c>
      <c r="H59" s="22">
        <v>44927</v>
      </c>
      <c r="I59" s="27">
        <v>1590</v>
      </c>
      <c r="J59" s="28" t="s">
        <v>30</v>
      </c>
      <c r="K59" s="14">
        <f t="shared" si="0"/>
        <v>1590</v>
      </c>
      <c r="L59" s="30" t="str">
        <f t="shared" si="0"/>
        <v>litros</v>
      </c>
      <c r="M59" s="28" t="s">
        <v>31</v>
      </c>
      <c r="N59" s="14">
        <v>3.89</v>
      </c>
      <c r="O59" s="31">
        <v>44927</v>
      </c>
      <c r="P59" s="26"/>
    </row>
    <row r="60" spans="3:16" ht="15" customHeight="1" x14ac:dyDescent="0.35">
      <c r="C60" s="27" t="s">
        <v>80</v>
      </c>
      <c r="D60" s="27" t="s">
        <v>81</v>
      </c>
      <c r="E60" s="28" t="s">
        <v>28</v>
      </c>
      <c r="F60" s="27" t="s">
        <v>91</v>
      </c>
      <c r="G60" s="27" t="s">
        <v>92</v>
      </c>
      <c r="H60" s="29">
        <v>44927</v>
      </c>
      <c r="I60" s="27">
        <v>1000</v>
      </c>
      <c r="J60" s="28" t="s">
        <v>30</v>
      </c>
      <c r="K60" s="14">
        <f t="shared" si="0"/>
        <v>1000</v>
      </c>
      <c r="L60" s="30" t="str">
        <f t="shared" si="0"/>
        <v>litros</v>
      </c>
      <c r="M60" s="28" t="s">
        <v>31</v>
      </c>
      <c r="N60" s="14">
        <v>7.15</v>
      </c>
      <c r="O60" s="31">
        <v>44927</v>
      </c>
      <c r="P60" s="26"/>
    </row>
    <row r="61" spans="3:16" ht="15" customHeight="1" x14ac:dyDescent="0.35">
      <c r="C61" s="27" t="s">
        <v>80</v>
      </c>
      <c r="D61" s="27" t="s">
        <v>81</v>
      </c>
      <c r="E61" s="27" t="s">
        <v>33</v>
      </c>
      <c r="F61" s="28" t="s">
        <v>93</v>
      </c>
      <c r="G61" s="27" t="s">
        <v>94</v>
      </c>
      <c r="H61" s="22">
        <v>44927</v>
      </c>
      <c r="I61" s="27">
        <v>1</v>
      </c>
      <c r="J61" s="28" t="s">
        <v>95</v>
      </c>
      <c r="K61" s="14">
        <f t="shared" si="0"/>
        <v>1</v>
      </c>
      <c r="L61" s="30" t="str">
        <f t="shared" si="0"/>
        <v>puntos-mes</v>
      </c>
      <c r="M61" s="28" t="s">
        <v>31</v>
      </c>
      <c r="N61" s="27">
        <v>2136</v>
      </c>
      <c r="O61" s="32">
        <v>44927</v>
      </c>
      <c r="P61" s="29"/>
    </row>
    <row r="62" spans="3:16" ht="15" customHeight="1" x14ac:dyDescent="0.35">
      <c r="C62" s="27" t="s">
        <v>80</v>
      </c>
      <c r="D62" s="27" t="s">
        <v>81</v>
      </c>
      <c r="E62" s="27" t="s">
        <v>33</v>
      </c>
      <c r="F62" s="28" t="s">
        <v>96</v>
      </c>
      <c r="G62" s="27" t="s">
        <v>97</v>
      </c>
      <c r="H62" s="29">
        <v>44927</v>
      </c>
      <c r="I62" s="27">
        <v>1</v>
      </c>
      <c r="J62" s="28" t="s">
        <v>95</v>
      </c>
      <c r="K62" s="14">
        <f t="shared" si="0"/>
        <v>1</v>
      </c>
      <c r="L62" s="30" t="str">
        <f t="shared" si="0"/>
        <v>puntos-mes</v>
      </c>
      <c r="M62" s="28" t="s">
        <v>31</v>
      </c>
      <c r="N62" s="27">
        <v>1024</v>
      </c>
      <c r="O62" s="32">
        <v>44927</v>
      </c>
      <c r="P62" s="29"/>
    </row>
    <row r="63" spans="3:16" ht="15" customHeight="1" x14ac:dyDescent="0.35">
      <c r="C63" s="27" t="s">
        <v>98</v>
      </c>
      <c r="D63" s="27" t="s">
        <v>81</v>
      </c>
      <c r="E63" s="27" t="s">
        <v>28</v>
      </c>
      <c r="F63" s="27" t="s">
        <v>99</v>
      </c>
      <c r="G63" s="27" t="s">
        <v>100</v>
      </c>
      <c r="H63" s="22">
        <v>44927</v>
      </c>
      <c r="I63" s="27">
        <v>680</v>
      </c>
      <c r="J63" s="27" t="s">
        <v>101</v>
      </c>
      <c r="K63" s="14">
        <f>+I63</f>
        <v>680</v>
      </c>
      <c r="L63" s="30" t="str">
        <f>+J63</f>
        <v>Litros</v>
      </c>
      <c r="M63" s="28" t="s">
        <v>31</v>
      </c>
      <c r="N63" s="27">
        <v>3.51</v>
      </c>
      <c r="O63" s="33">
        <v>44927</v>
      </c>
      <c r="P63" s="34"/>
    </row>
    <row r="64" spans="3:16" ht="15" customHeight="1" x14ac:dyDescent="0.35">
      <c r="C64" s="27" t="s">
        <v>98</v>
      </c>
      <c r="D64" s="27" t="s">
        <v>81</v>
      </c>
      <c r="E64" s="27" t="s">
        <v>28</v>
      </c>
      <c r="F64" s="27" t="s">
        <v>102</v>
      </c>
      <c r="G64" s="27" t="s">
        <v>79</v>
      </c>
      <c r="H64" s="29">
        <v>44927</v>
      </c>
      <c r="I64" s="27">
        <v>600</v>
      </c>
      <c r="J64" s="27" t="s">
        <v>101</v>
      </c>
      <c r="K64" s="14">
        <f t="shared" ref="K64:L99" si="1">+I64</f>
        <v>600</v>
      </c>
      <c r="L64" s="30" t="str">
        <f t="shared" si="1"/>
        <v>Litros</v>
      </c>
      <c r="M64" s="28" t="s">
        <v>31</v>
      </c>
      <c r="N64" s="27">
        <v>4.0999999999999996</v>
      </c>
      <c r="O64" s="33">
        <v>44927</v>
      </c>
      <c r="P64" s="34"/>
    </row>
    <row r="65" spans="3:16" ht="15" customHeight="1" x14ac:dyDescent="0.35">
      <c r="C65" s="27" t="s">
        <v>98</v>
      </c>
      <c r="D65" s="27" t="s">
        <v>81</v>
      </c>
      <c r="E65" s="27" t="s">
        <v>28</v>
      </c>
      <c r="F65" s="27" t="s">
        <v>103</v>
      </c>
      <c r="G65" s="27" t="s">
        <v>40</v>
      </c>
      <c r="H65" s="22">
        <v>44927</v>
      </c>
      <c r="I65" s="27">
        <v>900</v>
      </c>
      <c r="J65" s="27" t="s">
        <v>101</v>
      </c>
      <c r="K65" s="14">
        <f t="shared" si="1"/>
        <v>900</v>
      </c>
      <c r="L65" s="30" t="str">
        <f t="shared" si="1"/>
        <v>Litros</v>
      </c>
      <c r="M65" s="28" t="s">
        <v>31</v>
      </c>
      <c r="N65" s="27">
        <v>4.32</v>
      </c>
      <c r="O65" s="33">
        <v>44927</v>
      </c>
      <c r="P65" s="34"/>
    </row>
    <row r="66" spans="3:16" ht="15" customHeight="1" x14ac:dyDescent="0.35">
      <c r="C66" s="27" t="s">
        <v>98</v>
      </c>
      <c r="D66" s="27" t="s">
        <v>81</v>
      </c>
      <c r="E66" s="27" t="s">
        <v>28</v>
      </c>
      <c r="F66" s="27" t="s">
        <v>103</v>
      </c>
      <c r="G66" s="27" t="s">
        <v>104</v>
      </c>
      <c r="H66" s="29">
        <v>44927</v>
      </c>
      <c r="I66" s="27">
        <v>1860</v>
      </c>
      <c r="J66" s="27" t="s">
        <v>101</v>
      </c>
      <c r="K66" s="14">
        <f t="shared" si="1"/>
        <v>1860</v>
      </c>
      <c r="L66" s="30" t="str">
        <f t="shared" si="1"/>
        <v>Litros</v>
      </c>
      <c r="M66" s="28" t="s">
        <v>31</v>
      </c>
      <c r="N66" s="27">
        <v>2.34</v>
      </c>
      <c r="O66" s="33">
        <v>44927</v>
      </c>
      <c r="P66" s="34"/>
    </row>
    <row r="67" spans="3:16" ht="15" customHeight="1" x14ac:dyDescent="0.35">
      <c r="C67" s="27" t="s">
        <v>98</v>
      </c>
      <c r="D67" s="27" t="s">
        <v>81</v>
      </c>
      <c r="E67" s="27" t="s">
        <v>28</v>
      </c>
      <c r="F67" s="27" t="s">
        <v>105</v>
      </c>
      <c r="G67" s="27" t="s">
        <v>44</v>
      </c>
      <c r="H67" s="22">
        <v>44927</v>
      </c>
      <c r="I67" s="27">
        <v>2430</v>
      </c>
      <c r="J67" s="27" t="s">
        <v>101</v>
      </c>
      <c r="K67" s="14">
        <f t="shared" si="1"/>
        <v>2430</v>
      </c>
      <c r="L67" s="30" t="str">
        <f t="shared" si="1"/>
        <v>Litros</v>
      </c>
      <c r="M67" s="28" t="s">
        <v>31</v>
      </c>
      <c r="N67" s="27">
        <v>4.04</v>
      </c>
      <c r="O67" s="33">
        <v>44927</v>
      </c>
      <c r="P67" s="34"/>
    </row>
    <row r="68" spans="3:16" ht="15" customHeight="1" x14ac:dyDescent="0.35">
      <c r="C68" s="27" t="s">
        <v>98</v>
      </c>
      <c r="D68" s="27" t="s">
        <v>81</v>
      </c>
      <c r="E68" s="27" t="s">
        <v>28</v>
      </c>
      <c r="F68" s="27" t="s">
        <v>105</v>
      </c>
      <c r="G68" s="27" t="s">
        <v>61</v>
      </c>
      <c r="H68" s="29">
        <v>44927</v>
      </c>
      <c r="I68" s="27">
        <v>7200</v>
      </c>
      <c r="J68" s="27" t="s">
        <v>101</v>
      </c>
      <c r="K68" s="14">
        <f t="shared" si="1"/>
        <v>7200</v>
      </c>
      <c r="L68" s="30" t="str">
        <f t="shared" si="1"/>
        <v>Litros</v>
      </c>
      <c r="M68" s="28" t="s">
        <v>31</v>
      </c>
      <c r="N68" s="27">
        <v>3.02</v>
      </c>
      <c r="O68" s="33">
        <v>44927</v>
      </c>
      <c r="P68" s="34"/>
    </row>
    <row r="69" spans="3:16" ht="15" customHeight="1" x14ac:dyDescent="0.35">
      <c r="C69" s="27" t="s">
        <v>98</v>
      </c>
      <c r="D69" s="27" t="s">
        <v>81</v>
      </c>
      <c r="E69" s="27" t="s">
        <v>28</v>
      </c>
      <c r="F69" s="27" t="s">
        <v>82</v>
      </c>
      <c r="G69" s="27" t="s">
        <v>106</v>
      </c>
      <c r="H69" s="22">
        <v>44927</v>
      </c>
      <c r="I69" s="27">
        <v>2340</v>
      </c>
      <c r="J69" s="27" t="s">
        <v>101</v>
      </c>
      <c r="K69" s="14">
        <f t="shared" si="1"/>
        <v>2340</v>
      </c>
      <c r="L69" s="30" t="str">
        <f t="shared" si="1"/>
        <v>Litros</v>
      </c>
      <c r="M69" s="28" t="s">
        <v>31</v>
      </c>
      <c r="N69" s="27">
        <v>7.59</v>
      </c>
      <c r="O69" s="33">
        <v>44927</v>
      </c>
      <c r="P69" s="34"/>
    </row>
    <row r="70" spans="3:16" ht="15" customHeight="1" x14ac:dyDescent="0.35">
      <c r="C70" s="27" t="s">
        <v>98</v>
      </c>
      <c r="D70" s="27" t="s">
        <v>81</v>
      </c>
      <c r="E70" s="27" t="s">
        <v>28</v>
      </c>
      <c r="F70" s="27" t="s">
        <v>82</v>
      </c>
      <c r="G70" s="27" t="s">
        <v>107</v>
      </c>
      <c r="H70" s="29">
        <v>44927</v>
      </c>
      <c r="I70" s="27">
        <v>1200</v>
      </c>
      <c r="J70" s="27" t="s">
        <v>101</v>
      </c>
      <c r="K70" s="14">
        <f t="shared" si="1"/>
        <v>1200</v>
      </c>
      <c r="L70" s="30" t="str">
        <f t="shared" si="1"/>
        <v>Litros</v>
      </c>
      <c r="M70" s="28" t="s">
        <v>31</v>
      </c>
      <c r="N70" s="27">
        <v>7.39</v>
      </c>
      <c r="O70" s="33">
        <v>44927</v>
      </c>
      <c r="P70" s="34"/>
    </row>
    <row r="71" spans="3:16" ht="15" customHeight="1" x14ac:dyDescent="0.35">
      <c r="C71" s="27" t="s">
        <v>98</v>
      </c>
      <c r="D71" s="27" t="s">
        <v>81</v>
      </c>
      <c r="E71" s="27" t="s">
        <v>28</v>
      </c>
      <c r="F71" s="27" t="s">
        <v>82</v>
      </c>
      <c r="G71" s="27" t="s">
        <v>108</v>
      </c>
      <c r="H71" s="22">
        <v>44927</v>
      </c>
      <c r="I71" s="27">
        <v>2150</v>
      </c>
      <c r="J71" s="27" t="s">
        <v>101</v>
      </c>
      <c r="K71" s="14">
        <f t="shared" si="1"/>
        <v>2150</v>
      </c>
      <c r="L71" s="30" t="str">
        <f t="shared" si="1"/>
        <v>Litros</v>
      </c>
      <c r="M71" s="28" t="s">
        <v>31</v>
      </c>
      <c r="N71" s="27">
        <v>8.26</v>
      </c>
      <c r="O71" s="33">
        <v>44927</v>
      </c>
      <c r="P71" s="34"/>
    </row>
    <row r="72" spans="3:16" ht="15" customHeight="1" x14ac:dyDescent="0.35">
      <c r="C72" s="27" t="s">
        <v>98</v>
      </c>
      <c r="D72" s="27" t="s">
        <v>81</v>
      </c>
      <c r="E72" s="27" t="s">
        <v>28</v>
      </c>
      <c r="F72" s="27" t="s">
        <v>82</v>
      </c>
      <c r="G72" s="27" t="s">
        <v>109</v>
      </c>
      <c r="H72" s="29">
        <v>44927</v>
      </c>
      <c r="I72" s="27">
        <v>1550</v>
      </c>
      <c r="J72" s="27" t="s">
        <v>101</v>
      </c>
      <c r="K72" s="14">
        <f t="shared" si="1"/>
        <v>1550</v>
      </c>
      <c r="L72" s="30" t="str">
        <f t="shared" si="1"/>
        <v>Litros</v>
      </c>
      <c r="M72" s="28" t="s">
        <v>31</v>
      </c>
      <c r="N72" s="27">
        <v>5.46</v>
      </c>
      <c r="O72" s="33">
        <v>44927</v>
      </c>
      <c r="P72" s="34"/>
    </row>
    <row r="73" spans="3:16" ht="15" customHeight="1" x14ac:dyDescent="0.35">
      <c r="C73" s="27" t="s">
        <v>98</v>
      </c>
      <c r="D73" s="27" t="s">
        <v>81</v>
      </c>
      <c r="E73" s="27" t="s">
        <v>28</v>
      </c>
      <c r="F73" s="27" t="s">
        <v>82</v>
      </c>
      <c r="G73" s="27" t="s">
        <v>110</v>
      </c>
      <c r="H73" s="22">
        <v>44927</v>
      </c>
      <c r="I73" s="27">
        <v>720</v>
      </c>
      <c r="J73" s="27" t="s">
        <v>101</v>
      </c>
      <c r="K73" s="14">
        <f t="shared" si="1"/>
        <v>720</v>
      </c>
      <c r="L73" s="30" t="str">
        <f t="shared" si="1"/>
        <v>Litros</v>
      </c>
      <c r="M73" s="28" t="s">
        <v>31</v>
      </c>
      <c r="N73" s="27">
        <v>7.02</v>
      </c>
      <c r="O73" s="33">
        <v>44927</v>
      </c>
      <c r="P73" s="34"/>
    </row>
    <row r="74" spans="3:16" ht="15" customHeight="1" x14ac:dyDescent="0.35">
      <c r="C74" s="27" t="s">
        <v>98</v>
      </c>
      <c r="D74" s="27" t="s">
        <v>81</v>
      </c>
      <c r="E74" s="27" t="s">
        <v>28</v>
      </c>
      <c r="F74" s="27" t="s">
        <v>82</v>
      </c>
      <c r="G74" s="27" t="s">
        <v>111</v>
      </c>
      <c r="H74" s="29">
        <v>44927</v>
      </c>
      <c r="I74" s="27">
        <v>600</v>
      </c>
      <c r="J74" s="27" t="s">
        <v>101</v>
      </c>
      <c r="K74" s="14">
        <f t="shared" si="1"/>
        <v>600</v>
      </c>
      <c r="L74" s="30" t="str">
        <f t="shared" si="1"/>
        <v>Litros</v>
      </c>
      <c r="M74" s="28" t="s">
        <v>31</v>
      </c>
      <c r="N74" s="27">
        <v>6.21</v>
      </c>
      <c r="O74" s="33">
        <v>44927</v>
      </c>
      <c r="P74" s="34"/>
    </row>
    <row r="75" spans="3:16" ht="15" customHeight="1" x14ac:dyDescent="0.35">
      <c r="C75" s="27" t="s">
        <v>98</v>
      </c>
      <c r="D75" s="27" t="s">
        <v>81</v>
      </c>
      <c r="E75" s="27" t="s">
        <v>28</v>
      </c>
      <c r="F75" s="27" t="s">
        <v>112</v>
      </c>
      <c r="G75" s="27" t="s">
        <v>113</v>
      </c>
      <c r="H75" s="22">
        <v>44927</v>
      </c>
      <c r="I75" s="27">
        <v>180</v>
      </c>
      <c r="J75" s="27" t="s">
        <v>101</v>
      </c>
      <c r="K75" s="14">
        <f t="shared" si="1"/>
        <v>180</v>
      </c>
      <c r="L75" s="30" t="str">
        <f t="shared" si="1"/>
        <v>Litros</v>
      </c>
      <c r="M75" s="28" t="s">
        <v>31</v>
      </c>
      <c r="N75" s="27">
        <v>3.21</v>
      </c>
      <c r="O75" s="33">
        <v>44927</v>
      </c>
      <c r="P75" s="34"/>
    </row>
    <row r="76" spans="3:16" ht="15" customHeight="1" x14ac:dyDescent="0.35">
      <c r="C76" s="27" t="s">
        <v>98</v>
      </c>
      <c r="D76" s="27" t="s">
        <v>81</v>
      </c>
      <c r="E76" s="27" t="s">
        <v>28</v>
      </c>
      <c r="F76" s="27" t="s">
        <v>112</v>
      </c>
      <c r="G76" s="27" t="s">
        <v>114</v>
      </c>
      <c r="H76" s="29">
        <v>44927</v>
      </c>
      <c r="I76" s="27">
        <v>380</v>
      </c>
      <c r="J76" s="27" t="s">
        <v>101</v>
      </c>
      <c r="K76" s="14">
        <f t="shared" si="1"/>
        <v>380</v>
      </c>
      <c r="L76" s="30" t="str">
        <f t="shared" si="1"/>
        <v>Litros</v>
      </c>
      <c r="M76" s="28" t="s">
        <v>31</v>
      </c>
      <c r="N76" s="27">
        <v>2.79</v>
      </c>
      <c r="O76" s="33">
        <v>44927</v>
      </c>
      <c r="P76" s="34"/>
    </row>
    <row r="77" spans="3:16" ht="15" customHeight="1" x14ac:dyDescent="0.35">
      <c r="C77" s="27" t="s">
        <v>98</v>
      </c>
      <c r="D77" s="27" t="s">
        <v>81</v>
      </c>
      <c r="E77" s="27" t="s">
        <v>28</v>
      </c>
      <c r="F77" s="27" t="s">
        <v>112</v>
      </c>
      <c r="G77" s="27" t="s">
        <v>115</v>
      </c>
      <c r="H77" s="22">
        <v>44927</v>
      </c>
      <c r="I77" s="27">
        <v>360</v>
      </c>
      <c r="J77" s="27" t="s">
        <v>101</v>
      </c>
      <c r="K77" s="14">
        <f t="shared" si="1"/>
        <v>360</v>
      </c>
      <c r="L77" s="30" t="str">
        <f t="shared" si="1"/>
        <v>Litros</v>
      </c>
      <c r="M77" s="28" t="s">
        <v>31</v>
      </c>
      <c r="N77" s="27">
        <v>7.95</v>
      </c>
      <c r="O77" s="33">
        <v>44927</v>
      </c>
      <c r="P77" s="34"/>
    </row>
    <row r="78" spans="3:16" ht="15" customHeight="1" x14ac:dyDescent="0.35">
      <c r="C78" s="27" t="s">
        <v>98</v>
      </c>
      <c r="D78" s="27" t="s">
        <v>81</v>
      </c>
      <c r="E78" s="27" t="s">
        <v>28</v>
      </c>
      <c r="F78" s="27" t="s">
        <v>116</v>
      </c>
      <c r="G78" s="27" t="s">
        <v>117</v>
      </c>
      <c r="H78" s="29">
        <v>44927</v>
      </c>
      <c r="I78" s="27">
        <v>2110</v>
      </c>
      <c r="J78" s="27" t="s">
        <v>101</v>
      </c>
      <c r="K78" s="14">
        <f t="shared" si="1"/>
        <v>2110</v>
      </c>
      <c r="L78" s="30" t="str">
        <f t="shared" si="1"/>
        <v>Litros</v>
      </c>
      <c r="M78" s="28" t="s">
        <v>31</v>
      </c>
      <c r="N78" s="27">
        <v>2.73</v>
      </c>
      <c r="O78" s="33">
        <v>44927</v>
      </c>
      <c r="P78" s="34"/>
    </row>
    <row r="79" spans="3:16" ht="15" customHeight="1" x14ac:dyDescent="0.35">
      <c r="C79" s="27" t="s">
        <v>98</v>
      </c>
      <c r="D79" s="27" t="s">
        <v>81</v>
      </c>
      <c r="E79" s="27" t="s">
        <v>28</v>
      </c>
      <c r="F79" s="27" t="s">
        <v>116</v>
      </c>
      <c r="G79" s="27" t="s">
        <v>118</v>
      </c>
      <c r="H79" s="22">
        <v>44927</v>
      </c>
      <c r="I79" s="27">
        <v>2150</v>
      </c>
      <c r="J79" s="27" t="s">
        <v>101</v>
      </c>
      <c r="K79" s="14">
        <f t="shared" si="1"/>
        <v>2150</v>
      </c>
      <c r="L79" s="30" t="str">
        <f t="shared" si="1"/>
        <v>Litros</v>
      </c>
      <c r="M79" s="28" t="s">
        <v>31</v>
      </c>
      <c r="N79" s="27">
        <v>3.06</v>
      </c>
      <c r="O79" s="33">
        <v>44927</v>
      </c>
      <c r="P79" s="34"/>
    </row>
    <row r="80" spans="3:16" ht="15" customHeight="1" x14ac:dyDescent="0.35">
      <c r="C80" s="27" t="s">
        <v>98</v>
      </c>
      <c r="D80" s="27" t="s">
        <v>81</v>
      </c>
      <c r="E80" s="27" t="s">
        <v>28</v>
      </c>
      <c r="F80" s="27" t="s">
        <v>116</v>
      </c>
      <c r="G80" s="27" t="s">
        <v>119</v>
      </c>
      <c r="H80" s="29">
        <v>44927</v>
      </c>
      <c r="I80" s="27">
        <v>130</v>
      </c>
      <c r="J80" s="27" t="s">
        <v>101</v>
      </c>
      <c r="K80" s="14">
        <f t="shared" si="1"/>
        <v>130</v>
      </c>
      <c r="L80" s="30" t="str">
        <f t="shared" si="1"/>
        <v>Litros</v>
      </c>
      <c r="M80" s="28" t="s">
        <v>31</v>
      </c>
      <c r="N80" s="27">
        <v>4.97</v>
      </c>
      <c r="O80" s="33">
        <v>44927</v>
      </c>
      <c r="P80" s="34"/>
    </row>
    <row r="81" spans="3:16" ht="15" customHeight="1" x14ac:dyDescent="0.35">
      <c r="C81" s="27" t="s">
        <v>98</v>
      </c>
      <c r="D81" s="27" t="s">
        <v>81</v>
      </c>
      <c r="E81" s="27" t="s">
        <v>28</v>
      </c>
      <c r="F81" s="27" t="s">
        <v>116</v>
      </c>
      <c r="G81" s="27" t="s">
        <v>29</v>
      </c>
      <c r="H81" s="22">
        <v>44927</v>
      </c>
      <c r="I81" s="27">
        <v>1120</v>
      </c>
      <c r="J81" s="27" t="s">
        <v>101</v>
      </c>
      <c r="K81" s="14">
        <f t="shared" si="1"/>
        <v>1120</v>
      </c>
      <c r="L81" s="30" t="str">
        <f t="shared" si="1"/>
        <v>Litros</v>
      </c>
      <c r="M81" s="28" t="s">
        <v>31</v>
      </c>
      <c r="N81" s="27">
        <v>3.59</v>
      </c>
      <c r="O81" s="33">
        <v>44927</v>
      </c>
      <c r="P81" s="34"/>
    </row>
    <row r="82" spans="3:16" ht="15" customHeight="1" x14ac:dyDescent="0.35">
      <c r="C82" s="27" t="s">
        <v>98</v>
      </c>
      <c r="D82" s="27" t="s">
        <v>81</v>
      </c>
      <c r="E82" s="27" t="s">
        <v>28</v>
      </c>
      <c r="F82" s="27" t="s">
        <v>116</v>
      </c>
      <c r="G82" s="27" t="s">
        <v>52</v>
      </c>
      <c r="H82" s="29">
        <v>44927</v>
      </c>
      <c r="I82" s="27">
        <v>5870</v>
      </c>
      <c r="J82" s="27" t="s">
        <v>101</v>
      </c>
      <c r="K82" s="14">
        <f t="shared" si="1"/>
        <v>5870</v>
      </c>
      <c r="L82" s="30" t="str">
        <f t="shared" si="1"/>
        <v>Litros</v>
      </c>
      <c r="M82" s="28" t="s">
        <v>31</v>
      </c>
      <c r="N82" s="27">
        <v>2.95</v>
      </c>
      <c r="O82" s="33">
        <v>44927</v>
      </c>
      <c r="P82" s="34"/>
    </row>
    <row r="83" spans="3:16" ht="15" customHeight="1" x14ac:dyDescent="0.35">
      <c r="C83" s="27" t="s">
        <v>98</v>
      </c>
      <c r="D83" s="27" t="s">
        <v>81</v>
      </c>
      <c r="E83" s="27" t="s">
        <v>28</v>
      </c>
      <c r="F83" s="27" t="s">
        <v>91</v>
      </c>
      <c r="G83" s="27" t="s">
        <v>120</v>
      </c>
      <c r="H83" s="22">
        <v>44927</v>
      </c>
      <c r="I83" s="27">
        <v>780</v>
      </c>
      <c r="J83" s="27" t="s">
        <v>101</v>
      </c>
      <c r="K83" s="14">
        <f t="shared" si="1"/>
        <v>780</v>
      </c>
      <c r="L83" s="30" t="str">
        <f t="shared" si="1"/>
        <v>Litros</v>
      </c>
      <c r="M83" s="28" t="s">
        <v>31</v>
      </c>
      <c r="N83" s="27">
        <v>6.22</v>
      </c>
      <c r="O83" s="33">
        <v>44927</v>
      </c>
      <c r="P83" s="34"/>
    </row>
    <row r="84" spans="3:16" ht="15" customHeight="1" x14ac:dyDescent="0.35">
      <c r="C84" s="27" t="s">
        <v>98</v>
      </c>
      <c r="D84" s="27" t="s">
        <v>81</v>
      </c>
      <c r="E84" s="27" t="s">
        <v>28</v>
      </c>
      <c r="F84" s="27" t="s">
        <v>91</v>
      </c>
      <c r="G84" s="27" t="s">
        <v>69</v>
      </c>
      <c r="H84" s="29">
        <v>44927</v>
      </c>
      <c r="I84" s="27">
        <v>860</v>
      </c>
      <c r="J84" s="27" t="s">
        <v>101</v>
      </c>
      <c r="K84" s="14">
        <f t="shared" si="1"/>
        <v>860</v>
      </c>
      <c r="L84" s="30" t="str">
        <f t="shared" si="1"/>
        <v>Litros</v>
      </c>
      <c r="M84" s="28" t="s">
        <v>31</v>
      </c>
      <c r="N84" s="27">
        <v>6.73</v>
      </c>
      <c r="O84" s="33">
        <v>44927</v>
      </c>
      <c r="P84" s="34"/>
    </row>
    <row r="85" spans="3:16" ht="15" customHeight="1" x14ac:dyDescent="0.35">
      <c r="C85" s="27" t="s">
        <v>98</v>
      </c>
      <c r="D85" s="27" t="s">
        <v>81</v>
      </c>
      <c r="E85" s="27" t="s">
        <v>28</v>
      </c>
      <c r="F85" s="27" t="s">
        <v>91</v>
      </c>
      <c r="G85" s="27" t="s">
        <v>121</v>
      </c>
      <c r="H85" s="22">
        <v>44927</v>
      </c>
      <c r="I85" s="27">
        <v>300</v>
      </c>
      <c r="J85" s="27" t="s">
        <v>101</v>
      </c>
      <c r="K85" s="14">
        <f t="shared" si="1"/>
        <v>300</v>
      </c>
      <c r="L85" s="30" t="str">
        <f t="shared" si="1"/>
        <v>Litros</v>
      </c>
      <c r="M85" s="28" t="s">
        <v>31</v>
      </c>
      <c r="N85" s="27">
        <v>4.32</v>
      </c>
      <c r="O85" s="33">
        <v>44927</v>
      </c>
      <c r="P85" s="34"/>
    </row>
    <row r="86" spans="3:16" ht="15" customHeight="1" x14ac:dyDescent="0.35">
      <c r="C86" s="27" t="s">
        <v>98</v>
      </c>
      <c r="D86" s="27" t="s">
        <v>81</v>
      </c>
      <c r="E86" s="27" t="s">
        <v>28</v>
      </c>
      <c r="F86" s="27" t="s">
        <v>91</v>
      </c>
      <c r="G86" s="27" t="s">
        <v>37</v>
      </c>
      <c r="H86" s="29">
        <v>44927</v>
      </c>
      <c r="I86" s="27">
        <v>880</v>
      </c>
      <c r="J86" s="27" t="s">
        <v>101</v>
      </c>
      <c r="K86" s="14">
        <f t="shared" si="1"/>
        <v>880</v>
      </c>
      <c r="L86" s="30" t="str">
        <f t="shared" si="1"/>
        <v>Litros</v>
      </c>
      <c r="M86" s="28" t="s">
        <v>31</v>
      </c>
      <c r="N86" s="27">
        <v>4.3899999999999997</v>
      </c>
      <c r="O86" s="33">
        <v>44927</v>
      </c>
      <c r="P86" s="34"/>
    </row>
    <row r="87" spans="3:16" ht="15" customHeight="1" x14ac:dyDescent="0.35">
      <c r="C87" s="27" t="s">
        <v>98</v>
      </c>
      <c r="D87" s="27" t="s">
        <v>81</v>
      </c>
      <c r="E87" s="27" t="s">
        <v>28</v>
      </c>
      <c r="F87" s="27" t="s">
        <v>91</v>
      </c>
      <c r="G87" s="27" t="s">
        <v>122</v>
      </c>
      <c r="H87" s="22">
        <v>44927</v>
      </c>
      <c r="I87" s="27">
        <v>700</v>
      </c>
      <c r="J87" s="27" t="s">
        <v>101</v>
      </c>
      <c r="K87" s="14">
        <f t="shared" si="1"/>
        <v>700</v>
      </c>
      <c r="L87" s="30" t="str">
        <f t="shared" si="1"/>
        <v>Litros</v>
      </c>
      <c r="M87" s="28" t="s">
        <v>31</v>
      </c>
      <c r="N87" s="27">
        <v>5.59</v>
      </c>
      <c r="O87" s="33">
        <v>44927</v>
      </c>
      <c r="P87" s="34"/>
    </row>
    <row r="88" spans="3:16" ht="15" customHeight="1" x14ac:dyDescent="0.35">
      <c r="C88" s="27" t="s">
        <v>98</v>
      </c>
      <c r="D88" s="27" t="s">
        <v>81</v>
      </c>
      <c r="E88" s="27" t="s">
        <v>28</v>
      </c>
      <c r="F88" s="27" t="s">
        <v>91</v>
      </c>
      <c r="G88" s="27" t="s">
        <v>71</v>
      </c>
      <c r="H88" s="29">
        <v>44927</v>
      </c>
      <c r="I88" s="27">
        <v>280</v>
      </c>
      <c r="J88" s="27" t="s">
        <v>101</v>
      </c>
      <c r="K88" s="14">
        <f t="shared" si="1"/>
        <v>280</v>
      </c>
      <c r="L88" s="30" t="str">
        <f t="shared" si="1"/>
        <v>Litros</v>
      </c>
      <c r="M88" s="28" t="s">
        <v>31</v>
      </c>
      <c r="N88" s="27">
        <v>5.8</v>
      </c>
      <c r="O88" s="33">
        <v>44927</v>
      </c>
      <c r="P88" s="34"/>
    </row>
    <row r="89" spans="3:16" ht="15" customHeight="1" x14ac:dyDescent="0.35">
      <c r="C89" s="27" t="s">
        <v>98</v>
      </c>
      <c r="D89" s="27" t="s">
        <v>81</v>
      </c>
      <c r="E89" s="27" t="s">
        <v>28</v>
      </c>
      <c r="F89" s="27" t="s">
        <v>123</v>
      </c>
      <c r="G89" s="27" t="s">
        <v>124</v>
      </c>
      <c r="H89" s="22">
        <v>44927</v>
      </c>
      <c r="I89" s="27">
        <v>490</v>
      </c>
      <c r="J89" s="27" t="s">
        <v>101</v>
      </c>
      <c r="K89" s="14">
        <f t="shared" si="1"/>
        <v>490</v>
      </c>
      <c r="L89" s="30" t="str">
        <f t="shared" si="1"/>
        <v>Litros</v>
      </c>
      <c r="M89" s="28" t="s">
        <v>31</v>
      </c>
      <c r="N89" s="27">
        <v>5.58</v>
      </c>
      <c r="O89" s="33">
        <v>44927</v>
      </c>
      <c r="P89" s="34"/>
    </row>
    <row r="90" spans="3:16" ht="15" customHeight="1" x14ac:dyDescent="0.35">
      <c r="C90" s="27" t="s">
        <v>98</v>
      </c>
      <c r="D90" s="27" t="s">
        <v>81</v>
      </c>
      <c r="E90" s="27" t="s">
        <v>28</v>
      </c>
      <c r="F90" s="27" t="s">
        <v>125</v>
      </c>
      <c r="G90" s="27" t="s">
        <v>126</v>
      </c>
      <c r="H90" s="29">
        <v>44927</v>
      </c>
      <c r="I90" s="27">
        <v>200</v>
      </c>
      <c r="J90" s="27" t="s">
        <v>101</v>
      </c>
      <c r="K90" s="14">
        <f t="shared" si="1"/>
        <v>200</v>
      </c>
      <c r="L90" s="30" t="str">
        <f t="shared" si="1"/>
        <v>Litros</v>
      </c>
      <c r="M90" s="28" t="s">
        <v>31</v>
      </c>
      <c r="N90" s="27">
        <v>5.65</v>
      </c>
      <c r="O90" s="33">
        <v>44927</v>
      </c>
      <c r="P90" s="34"/>
    </row>
    <row r="91" spans="3:16" ht="15" customHeight="1" x14ac:dyDescent="0.35">
      <c r="C91" s="27" t="s">
        <v>98</v>
      </c>
      <c r="D91" s="27" t="s">
        <v>81</v>
      </c>
      <c r="E91" s="27" t="s">
        <v>28</v>
      </c>
      <c r="F91" s="27" t="s">
        <v>127</v>
      </c>
      <c r="G91" s="27" t="s">
        <v>128</v>
      </c>
      <c r="H91" s="22">
        <v>44927</v>
      </c>
      <c r="I91" s="27">
        <v>60</v>
      </c>
      <c r="J91" s="27" t="s">
        <v>101</v>
      </c>
      <c r="K91" s="14">
        <f t="shared" si="1"/>
        <v>60</v>
      </c>
      <c r="L91" s="30" t="str">
        <f t="shared" si="1"/>
        <v>Litros</v>
      </c>
      <c r="M91" s="28" t="s">
        <v>31</v>
      </c>
      <c r="N91" s="27">
        <v>4.95</v>
      </c>
      <c r="O91" s="33">
        <v>44927</v>
      </c>
      <c r="P91" s="34"/>
    </row>
    <row r="92" spans="3:16" ht="15" customHeight="1" x14ac:dyDescent="0.35">
      <c r="C92" s="27" t="s">
        <v>98</v>
      </c>
      <c r="D92" s="27" t="s">
        <v>81</v>
      </c>
      <c r="E92" s="27" t="s">
        <v>28</v>
      </c>
      <c r="F92" s="27" t="s">
        <v>127</v>
      </c>
      <c r="G92" s="27" t="s">
        <v>129</v>
      </c>
      <c r="H92" s="29">
        <v>44927</v>
      </c>
      <c r="I92" s="27">
        <v>1650</v>
      </c>
      <c r="J92" s="27" t="s">
        <v>101</v>
      </c>
      <c r="K92" s="14">
        <f t="shared" si="1"/>
        <v>1650</v>
      </c>
      <c r="L92" s="30" t="str">
        <f t="shared" si="1"/>
        <v>Litros</v>
      </c>
      <c r="M92" s="28" t="s">
        <v>31</v>
      </c>
      <c r="N92" s="27">
        <v>4.0999999999999996</v>
      </c>
      <c r="O92" s="33">
        <v>44927</v>
      </c>
      <c r="P92" s="34"/>
    </row>
    <row r="93" spans="3:16" ht="15" customHeight="1" x14ac:dyDescent="0.35">
      <c r="C93" s="27" t="s">
        <v>98</v>
      </c>
      <c r="D93" s="27" t="s">
        <v>81</v>
      </c>
      <c r="E93" s="27" t="s">
        <v>28</v>
      </c>
      <c r="F93" s="27" t="s">
        <v>130</v>
      </c>
      <c r="G93" s="27" t="s">
        <v>131</v>
      </c>
      <c r="H93" s="22">
        <v>44927</v>
      </c>
      <c r="I93" s="27">
        <v>600</v>
      </c>
      <c r="J93" s="27" t="s">
        <v>101</v>
      </c>
      <c r="K93" s="14">
        <f t="shared" si="1"/>
        <v>600</v>
      </c>
      <c r="L93" s="30" t="str">
        <f t="shared" si="1"/>
        <v>Litros</v>
      </c>
      <c r="M93" s="28" t="s">
        <v>31</v>
      </c>
      <c r="N93" s="27">
        <v>3.28</v>
      </c>
      <c r="O93" s="33">
        <v>44927</v>
      </c>
      <c r="P93" s="34"/>
    </row>
    <row r="94" spans="3:16" ht="15" customHeight="1" x14ac:dyDescent="0.35">
      <c r="C94" s="27" t="s">
        <v>98</v>
      </c>
      <c r="D94" s="27" t="s">
        <v>81</v>
      </c>
      <c r="E94" s="27" t="s">
        <v>28</v>
      </c>
      <c r="F94" s="27" t="s">
        <v>132</v>
      </c>
      <c r="G94" s="27" t="s">
        <v>43</v>
      </c>
      <c r="H94" s="29">
        <v>44927</v>
      </c>
      <c r="I94" s="27">
        <v>210</v>
      </c>
      <c r="J94" s="27" t="s">
        <v>101</v>
      </c>
      <c r="K94" s="14">
        <f t="shared" si="1"/>
        <v>210</v>
      </c>
      <c r="L94" s="30" t="str">
        <f t="shared" si="1"/>
        <v>Litros</v>
      </c>
      <c r="M94" s="28" t="s">
        <v>31</v>
      </c>
      <c r="N94" s="27">
        <v>5.59</v>
      </c>
      <c r="O94" s="33">
        <v>44927</v>
      </c>
      <c r="P94" s="34"/>
    </row>
    <row r="95" spans="3:16" ht="15" customHeight="1" x14ac:dyDescent="0.35">
      <c r="C95" s="27" t="s">
        <v>98</v>
      </c>
      <c r="D95" s="27" t="s">
        <v>81</v>
      </c>
      <c r="E95" s="27" t="s">
        <v>28</v>
      </c>
      <c r="F95" s="27" t="s">
        <v>132</v>
      </c>
      <c r="G95" s="27" t="s">
        <v>133</v>
      </c>
      <c r="H95" s="22">
        <v>44927</v>
      </c>
      <c r="I95" s="27">
        <v>2800</v>
      </c>
      <c r="J95" s="27" t="s">
        <v>101</v>
      </c>
      <c r="K95" s="14">
        <f t="shared" si="1"/>
        <v>2800</v>
      </c>
      <c r="L95" s="30" t="str">
        <f t="shared" si="1"/>
        <v>Litros</v>
      </c>
      <c r="M95" s="28" t="s">
        <v>31</v>
      </c>
      <c r="N95" s="27">
        <v>5.59</v>
      </c>
      <c r="O95" s="33">
        <v>44927</v>
      </c>
      <c r="P95" s="34"/>
    </row>
    <row r="96" spans="3:16" ht="15" customHeight="1" x14ac:dyDescent="0.35">
      <c r="C96" s="27" t="s">
        <v>98</v>
      </c>
      <c r="D96" s="27" t="s">
        <v>81</v>
      </c>
      <c r="E96" s="27" t="s">
        <v>28</v>
      </c>
      <c r="F96" s="27" t="s">
        <v>134</v>
      </c>
      <c r="G96" s="27" t="s">
        <v>135</v>
      </c>
      <c r="H96" s="29">
        <v>44927</v>
      </c>
      <c r="I96" s="27">
        <v>1820</v>
      </c>
      <c r="J96" s="27" t="s">
        <v>101</v>
      </c>
      <c r="K96" s="14">
        <f t="shared" si="1"/>
        <v>1820</v>
      </c>
      <c r="L96" s="30" t="str">
        <f t="shared" si="1"/>
        <v>Litros</v>
      </c>
      <c r="M96" s="28" t="s">
        <v>31</v>
      </c>
      <c r="N96" s="27">
        <v>4.93</v>
      </c>
      <c r="O96" s="33">
        <v>44927</v>
      </c>
      <c r="P96" s="34"/>
    </row>
    <row r="97" spans="3:16" ht="15" customHeight="1" x14ac:dyDescent="0.35">
      <c r="C97" s="27" t="s">
        <v>98</v>
      </c>
      <c r="D97" s="27" t="s">
        <v>81</v>
      </c>
      <c r="E97" s="27" t="s">
        <v>28</v>
      </c>
      <c r="F97" s="27" t="s">
        <v>134</v>
      </c>
      <c r="G97" s="27" t="s">
        <v>50</v>
      </c>
      <c r="H97" s="22">
        <v>44927</v>
      </c>
      <c r="I97" s="27">
        <v>280</v>
      </c>
      <c r="J97" s="27" t="s">
        <v>101</v>
      </c>
      <c r="K97" s="14">
        <f t="shared" si="1"/>
        <v>280</v>
      </c>
      <c r="L97" s="30" t="str">
        <f t="shared" si="1"/>
        <v>Litros</v>
      </c>
      <c r="M97" s="28" t="s">
        <v>31</v>
      </c>
      <c r="N97" s="27">
        <v>4.93</v>
      </c>
      <c r="O97" s="33">
        <v>44927</v>
      </c>
      <c r="P97" s="34"/>
    </row>
    <row r="98" spans="3:16" ht="15" customHeight="1" x14ac:dyDescent="0.35">
      <c r="C98" s="27" t="s">
        <v>98</v>
      </c>
      <c r="D98" s="27" t="s">
        <v>81</v>
      </c>
      <c r="E98" s="27" t="s">
        <v>28</v>
      </c>
      <c r="F98" s="27" t="s">
        <v>134</v>
      </c>
      <c r="G98" s="27" t="s">
        <v>136</v>
      </c>
      <c r="H98" s="29">
        <v>44927</v>
      </c>
      <c r="I98" s="27">
        <v>1330</v>
      </c>
      <c r="J98" s="27" t="s">
        <v>101</v>
      </c>
      <c r="K98" s="14">
        <f t="shared" si="1"/>
        <v>1330</v>
      </c>
      <c r="L98" s="30" t="str">
        <f t="shared" si="1"/>
        <v>Litros</v>
      </c>
      <c r="M98" s="28" t="s">
        <v>31</v>
      </c>
      <c r="N98" s="27">
        <v>4.93</v>
      </c>
      <c r="O98" s="33">
        <v>44927</v>
      </c>
      <c r="P98" s="34"/>
    </row>
    <row r="99" spans="3:16" ht="15" customHeight="1" x14ac:dyDescent="0.35">
      <c r="C99" s="27" t="s">
        <v>98</v>
      </c>
      <c r="D99" s="27" t="s">
        <v>81</v>
      </c>
      <c r="E99" s="27" t="s">
        <v>28</v>
      </c>
      <c r="F99" s="27" t="s">
        <v>137</v>
      </c>
      <c r="G99" s="27" t="s">
        <v>138</v>
      </c>
      <c r="H99" s="22">
        <v>44927</v>
      </c>
      <c r="I99" s="27">
        <v>150</v>
      </c>
      <c r="J99" s="27" t="s">
        <v>101</v>
      </c>
      <c r="K99" s="14">
        <f t="shared" si="1"/>
        <v>150</v>
      </c>
      <c r="L99" s="30" t="str">
        <f t="shared" si="1"/>
        <v>Litros</v>
      </c>
      <c r="M99" s="28" t="s">
        <v>31</v>
      </c>
      <c r="N99" s="27">
        <v>5.75</v>
      </c>
      <c r="O99" s="33">
        <v>44927</v>
      </c>
      <c r="P99" s="34"/>
    </row>
    <row r="100" spans="3:16" ht="15" customHeight="1" x14ac:dyDescent="0.35">
      <c r="C100" s="27" t="s">
        <v>98</v>
      </c>
      <c r="D100" s="27" t="s">
        <v>81</v>
      </c>
      <c r="E100" s="35" t="s">
        <v>33</v>
      </c>
      <c r="F100" s="27" t="s">
        <v>139</v>
      </c>
      <c r="G100" s="36" t="s">
        <v>140</v>
      </c>
      <c r="H100" s="29">
        <v>44927</v>
      </c>
      <c r="I100" s="27"/>
      <c r="J100" s="27"/>
      <c r="K100" s="14"/>
      <c r="L100" s="30"/>
      <c r="M100" s="28" t="s">
        <v>31</v>
      </c>
      <c r="N100" s="27">
        <v>4036.98</v>
      </c>
      <c r="O100" s="33">
        <v>44927</v>
      </c>
      <c r="P100" s="34"/>
    </row>
    <row r="101" spans="3:16" ht="15" customHeight="1" x14ac:dyDescent="0.35">
      <c r="C101" s="27" t="s">
        <v>98</v>
      </c>
      <c r="D101" s="27" t="s">
        <v>81</v>
      </c>
      <c r="E101" s="35" t="s">
        <v>33</v>
      </c>
      <c r="F101" s="27" t="s">
        <v>141</v>
      </c>
      <c r="G101" s="36" t="s">
        <v>140</v>
      </c>
      <c r="H101" s="22">
        <v>44927</v>
      </c>
      <c r="I101" s="27"/>
      <c r="J101" s="27"/>
      <c r="K101" s="14"/>
      <c r="L101" s="30"/>
      <c r="M101" s="6" t="s">
        <v>35</v>
      </c>
      <c r="N101" s="37">
        <v>2875838.9425945207</v>
      </c>
      <c r="O101" s="33">
        <v>44927</v>
      </c>
      <c r="P101" s="34"/>
    </row>
    <row r="102" spans="3:16" ht="15" customHeight="1" x14ac:dyDescent="0.35">
      <c r="C102" s="14" t="s">
        <v>142</v>
      </c>
      <c r="D102" s="26" t="s">
        <v>5</v>
      </c>
      <c r="E102" s="14" t="s">
        <v>28</v>
      </c>
      <c r="F102" s="14" t="e">
        <f>+VLOOKUP(MID(G102,1,2),#REF!,2,0)</f>
        <v>#REF!</v>
      </c>
      <c r="G102" s="30" t="s">
        <v>143</v>
      </c>
      <c r="H102" s="29">
        <v>44927</v>
      </c>
      <c r="I102" s="30">
        <v>3815</v>
      </c>
      <c r="J102" s="14" t="s">
        <v>30</v>
      </c>
      <c r="K102" s="14">
        <f>+I102</f>
        <v>3815</v>
      </c>
      <c r="L102" s="30" t="str">
        <f>+J102</f>
        <v>litros</v>
      </c>
      <c r="M102" s="14" t="s">
        <v>31</v>
      </c>
      <c r="N102" s="14">
        <v>4.1900000000000004</v>
      </c>
      <c r="O102" s="31">
        <v>44927</v>
      </c>
      <c r="P102" s="26"/>
    </row>
    <row r="103" spans="3:16" ht="15" customHeight="1" x14ac:dyDescent="0.35">
      <c r="C103" s="14" t="s">
        <v>142</v>
      </c>
      <c r="D103" s="26" t="s">
        <v>5</v>
      </c>
      <c r="E103" s="14" t="s">
        <v>28</v>
      </c>
      <c r="F103" s="14" t="e">
        <f>+VLOOKUP(MID(G103,1,2),#REF!,2,0)</f>
        <v>#REF!</v>
      </c>
      <c r="G103" s="30" t="s">
        <v>144</v>
      </c>
      <c r="H103" s="22">
        <v>44927</v>
      </c>
      <c r="I103" s="30">
        <v>2240</v>
      </c>
      <c r="J103" s="14" t="s">
        <v>30</v>
      </c>
      <c r="K103" s="14">
        <f t="shared" ref="K103:L114" si="2">+I103</f>
        <v>2240</v>
      </c>
      <c r="L103" s="30" t="str">
        <f t="shared" si="2"/>
        <v>litros</v>
      </c>
      <c r="M103" s="14" t="s">
        <v>31</v>
      </c>
      <c r="N103" s="14">
        <v>5.03</v>
      </c>
      <c r="O103" s="31">
        <v>44927</v>
      </c>
      <c r="P103" s="26"/>
    </row>
    <row r="104" spans="3:16" ht="15" customHeight="1" x14ac:dyDescent="0.35">
      <c r="C104" s="14" t="s">
        <v>142</v>
      </c>
      <c r="D104" s="26" t="s">
        <v>5</v>
      </c>
      <c r="E104" s="14" t="s">
        <v>28</v>
      </c>
      <c r="F104" s="14" t="e">
        <f>+VLOOKUP(MID(G104,1,2),#REF!,2,0)</f>
        <v>#REF!</v>
      </c>
      <c r="G104" s="30" t="s">
        <v>145</v>
      </c>
      <c r="H104" s="29">
        <v>44927</v>
      </c>
      <c r="I104" s="30">
        <v>1707</v>
      </c>
      <c r="J104" s="14" t="s">
        <v>30</v>
      </c>
      <c r="K104" s="14">
        <f t="shared" si="2"/>
        <v>1707</v>
      </c>
      <c r="L104" s="30" t="str">
        <f t="shared" si="2"/>
        <v>litros</v>
      </c>
      <c r="M104" s="14" t="s">
        <v>31</v>
      </c>
      <c r="N104" s="14">
        <v>3.99</v>
      </c>
      <c r="O104" s="31">
        <v>44927</v>
      </c>
      <c r="P104" s="26"/>
    </row>
    <row r="105" spans="3:16" ht="15" customHeight="1" x14ac:dyDescent="0.35">
      <c r="C105" s="14" t="s">
        <v>142</v>
      </c>
      <c r="D105" s="26" t="s">
        <v>5</v>
      </c>
      <c r="E105" s="14" t="s">
        <v>28</v>
      </c>
      <c r="F105" s="14" t="e">
        <f>+VLOOKUP(MID(G105,1,2),#REF!,2,0)</f>
        <v>#REF!</v>
      </c>
      <c r="G105" s="30" t="s">
        <v>146</v>
      </c>
      <c r="H105" s="22">
        <v>44927</v>
      </c>
      <c r="I105" s="30">
        <v>15128</v>
      </c>
      <c r="J105" s="14" t="s">
        <v>30</v>
      </c>
      <c r="K105" s="14">
        <f t="shared" si="2"/>
        <v>15128</v>
      </c>
      <c r="L105" s="30" t="str">
        <f t="shared" si="2"/>
        <v>litros</v>
      </c>
      <c r="M105" s="14" t="s">
        <v>31</v>
      </c>
      <c r="N105" s="14">
        <v>5.86</v>
      </c>
      <c r="O105" s="31">
        <v>44927</v>
      </c>
      <c r="P105" s="26"/>
    </row>
    <row r="106" spans="3:16" ht="15" customHeight="1" x14ac:dyDescent="0.35">
      <c r="C106" s="14" t="s">
        <v>142</v>
      </c>
      <c r="D106" s="26" t="s">
        <v>5</v>
      </c>
      <c r="E106" s="14" t="s">
        <v>28</v>
      </c>
      <c r="F106" s="14" t="e">
        <f>+VLOOKUP(MID(G106,1,2),#REF!,2,0)</f>
        <v>#REF!</v>
      </c>
      <c r="G106" s="30" t="s">
        <v>73</v>
      </c>
      <c r="H106" s="29">
        <v>44927</v>
      </c>
      <c r="I106" s="30">
        <v>0</v>
      </c>
      <c r="J106" s="14" t="s">
        <v>30</v>
      </c>
      <c r="K106" s="14">
        <f t="shared" si="2"/>
        <v>0</v>
      </c>
      <c r="L106" s="30" t="str">
        <f t="shared" si="2"/>
        <v>litros</v>
      </c>
      <c r="M106" s="14" t="s">
        <v>31</v>
      </c>
      <c r="N106" s="14">
        <v>3.93</v>
      </c>
      <c r="O106" s="31">
        <v>44927</v>
      </c>
      <c r="P106" s="26"/>
    </row>
    <row r="107" spans="3:16" ht="15" customHeight="1" x14ac:dyDescent="0.35">
      <c r="C107" s="14" t="s">
        <v>142</v>
      </c>
      <c r="D107" s="26" t="s">
        <v>5</v>
      </c>
      <c r="E107" s="14" t="s">
        <v>28</v>
      </c>
      <c r="F107" s="14" t="e">
        <f>+VLOOKUP(MID(G107,1,2),#REF!,2,0)</f>
        <v>#REF!</v>
      </c>
      <c r="G107" s="30" t="s">
        <v>147</v>
      </c>
      <c r="H107" s="22">
        <v>44927</v>
      </c>
      <c r="I107" s="30">
        <v>2971</v>
      </c>
      <c r="J107" s="14" t="s">
        <v>30</v>
      </c>
      <c r="K107" s="14">
        <f t="shared" si="2"/>
        <v>2971</v>
      </c>
      <c r="L107" s="30" t="str">
        <f t="shared" si="2"/>
        <v>litros</v>
      </c>
      <c r="M107" s="14" t="s">
        <v>31</v>
      </c>
      <c r="N107" s="14">
        <v>3.54</v>
      </c>
      <c r="O107" s="31">
        <v>44927</v>
      </c>
      <c r="P107" s="26"/>
    </row>
    <row r="108" spans="3:16" ht="15" customHeight="1" x14ac:dyDescent="0.35">
      <c r="C108" s="14" t="s">
        <v>142</v>
      </c>
      <c r="D108" s="26" t="s">
        <v>5</v>
      </c>
      <c r="E108" s="14" t="s">
        <v>28</v>
      </c>
      <c r="F108" s="14" t="e">
        <f>+VLOOKUP(MID(G108,1,2),#REF!,2,0)</f>
        <v>#REF!</v>
      </c>
      <c r="G108" s="30" t="s">
        <v>148</v>
      </c>
      <c r="H108" s="29">
        <v>44927</v>
      </c>
      <c r="I108" s="30">
        <v>3208</v>
      </c>
      <c r="J108" s="14" t="s">
        <v>30</v>
      </c>
      <c r="K108" s="14">
        <f t="shared" si="2"/>
        <v>3208</v>
      </c>
      <c r="L108" s="30" t="str">
        <f t="shared" si="2"/>
        <v>litros</v>
      </c>
      <c r="M108" s="14" t="s">
        <v>31</v>
      </c>
      <c r="N108" s="14">
        <v>1.96</v>
      </c>
      <c r="O108" s="31">
        <v>44927</v>
      </c>
      <c r="P108" s="26"/>
    </row>
    <row r="109" spans="3:16" ht="15" customHeight="1" x14ac:dyDescent="0.35">
      <c r="C109" s="14" t="s">
        <v>142</v>
      </c>
      <c r="D109" s="26" t="s">
        <v>5</v>
      </c>
      <c r="E109" s="14" t="s">
        <v>28</v>
      </c>
      <c r="F109" s="14" t="e">
        <f>+VLOOKUP(MID(G109,1,2),#REF!,2,0)</f>
        <v>#REF!</v>
      </c>
      <c r="G109" s="30" t="s">
        <v>149</v>
      </c>
      <c r="H109" s="22">
        <v>44927</v>
      </c>
      <c r="I109" s="30">
        <v>1100</v>
      </c>
      <c r="J109" s="14" t="s">
        <v>30</v>
      </c>
      <c r="K109" s="14">
        <f t="shared" si="2"/>
        <v>1100</v>
      </c>
      <c r="L109" s="30" t="str">
        <f t="shared" si="2"/>
        <v>litros</v>
      </c>
      <c r="M109" s="14" t="s">
        <v>31</v>
      </c>
      <c r="N109" s="14">
        <v>3.86</v>
      </c>
      <c r="O109" s="31">
        <v>44927</v>
      </c>
      <c r="P109" s="26"/>
    </row>
    <row r="110" spans="3:16" ht="15" customHeight="1" x14ac:dyDescent="0.35">
      <c r="C110" s="14" t="s">
        <v>142</v>
      </c>
      <c r="D110" s="26" t="s">
        <v>5</v>
      </c>
      <c r="E110" s="14" t="s">
        <v>28</v>
      </c>
      <c r="F110" s="14" t="e">
        <f>+VLOOKUP(MID(G110,1,2),#REF!,2,0)</f>
        <v>#REF!</v>
      </c>
      <c r="G110" s="30" t="s">
        <v>150</v>
      </c>
      <c r="H110" s="29">
        <v>44927</v>
      </c>
      <c r="I110" s="30">
        <v>0</v>
      </c>
      <c r="J110" s="14" t="s">
        <v>30</v>
      </c>
      <c r="K110" s="14">
        <f t="shared" si="2"/>
        <v>0</v>
      </c>
      <c r="L110" s="30" t="str">
        <f t="shared" si="2"/>
        <v>litros</v>
      </c>
      <c r="M110" s="14" t="s">
        <v>31</v>
      </c>
      <c r="N110" s="14">
        <v>5.93</v>
      </c>
      <c r="O110" s="31">
        <v>44927</v>
      </c>
      <c r="P110" s="26"/>
    </row>
    <row r="111" spans="3:16" ht="15" customHeight="1" x14ac:dyDescent="0.35">
      <c r="C111" s="14" t="s">
        <v>142</v>
      </c>
      <c r="D111" s="26" t="s">
        <v>5</v>
      </c>
      <c r="E111" s="14" t="s">
        <v>28</v>
      </c>
      <c r="F111" s="14" t="e">
        <f>+VLOOKUP(MID(G111,1,2),#REF!,2,0)</f>
        <v>#REF!</v>
      </c>
      <c r="G111" s="30" t="s">
        <v>151</v>
      </c>
      <c r="H111" s="22">
        <v>44927</v>
      </c>
      <c r="I111" s="30">
        <v>0</v>
      </c>
      <c r="J111" s="14" t="s">
        <v>30</v>
      </c>
      <c r="K111" s="14">
        <f t="shared" si="2"/>
        <v>0</v>
      </c>
      <c r="L111" s="30" t="str">
        <f t="shared" si="2"/>
        <v>litros</v>
      </c>
      <c r="M111" s="14" t="s">
        <v>31</v>
      </c>
      <c r="N111" s="14">
        <v>2.72</v>
      </c>
      <c r="O111" s="31">
        <v>44927</v>
      </c>
      <c r="P111" s="26"/>
    </row>
    <row r="112" spans="3:16" ht="15" customHeight="1" x14ac:dyDescent="0.35">
      <c r="C112" s="14" t="s">
        <v>142</v>
      </c>
      <c r="D112" s="26" t="s">
        <v>5</v>
      </c>
      <c r="E112" s="14" t="s">
        <v>28</v>
      </c>
      <c r="F112" s="14" t="e">
        <f>+VLOOKUP(MID(G112,1,2),#REF!,2,0)</f>
        <v>#REF!</v>
      </c>
      <c r="G112" s="30" t="s">
        <v>152</v>
      </c>
      <c r="H112" s="29">
        <v>44927</v>
      </c>
      <c r="I112" s="30">
        <v>310</v>
      </c>
      <c r="J112" s="14" t="s">
        <v>30</v>
      </c>
      <c r="K112" s="14">
        <f t="shared" si="2"/>
        <v>310</v>
      </c>
      <c r="L112" s="30" t="str">
        <f t="shared" si="2"/>
        <v>litros</v>
      </c>
      <c r="M112" s="14" t="s">
        <v>31</v>
      </c>
      <c r="N112" s="14">
        <v>1.54</v>
      </c>
      <c r="O112" s="31">
        <v>44927</v>
      </c>
      <c r="P112" s="26"/>
    </row>
    <row r="113" spans="3:16" ht="15" customHeight="1" x14ac:dyDescent="0.35">
      <c r="C113" s="14" t="s">
        <v>142</v>
      </c>
      <c r="D113" s="26" t="s">
        <v>5</v>
      </c>
      <c r="E113" s="14" t="s">
        <v>28</v>
      </c>
      <c r="F113" s="14" t="e">
        <f>+VLOOKUP(MID(G113,1,2),#REF!,2,0)</f>
        <v>#REF!</v>
      </c>
      <c r="G113" s="30" t="s">
        <v>153</v>
      </c>
      <c r="H113" s="22">
        <v>44927</v>
      </c>
      <c r="I113" s="30">
        <v>563</v>
      </c>
      <c r="J113" s="14" t="s">
        <v>30</v>
      </c>
      <c r="K113" s="14">
        <f t="shared" si="2"/>
        <v>563</v>
      </c>
      <c r="L113" s="30" t="str">
        <f t="shared" si="2"/>
        <v>litros</v>
      </c>
      <c r="M113" s="14" t="s">
        <v>31</v>
      </c>
      <c r="N113" s="14">
        <v>5.52</v>
      </c>
      <c r="O113" s="31">
        <v>44927</v>
      </c>
      <c r="P113" s="26"/>
    </row>
    <row r="114" spans="3:16" ht="15" customHeight="1" x14ac:dyDescent="0.35">
      <c r="C114" s="14" t="s">
        <v>142</v>
      </c>
      <c r="D114" s="26" t="s">
        <v>5</v>
      </c>
      <c r="E114" s="14" t="s">
        <v>28</v>
      </c>
      <c r="F114" s="14" t="e">
        <f>+VLOOKUP(MID(G114,1,2),#REF!,2,0)</f>
        <v>#REF!</v>
      </c>
      <c r="G114" s="30" t="s">
        <v>154</v>
      </c>
      <c r="H114" s="29">
        <v>44927</v>
      </c>
      <c r="I114" s="30">
        <v>310</v>
      </c>
      <c r="J114" s="14" t="s">
        <v>30</v>
      </c>
      <c r="K114" s="14">
        <f t="shared" si="2"/>
        <v>310</v>
      </c>
      <c r="L114" s="30" t="str">
        <f t="shared" si="2"/>
        <v>litros</v>
      </c>
      <c r="M114" s="14" t="s">
        <v>31</v>
      </c>
      <c r="N114" s="14">
        <v>3.13</v>
      </c>
      <c r="O114" s="31">
        <v>44927</v>
      </c>
      <c r="P114" s="26"/>
    </row>
    <row r="115" spans="3:16" ht="15" customHeight="1" x14ac:dyDescent="0.35">
      <c r="C115" s="14" t="s">
        <v>142</v>
      </c>
      <c r="D115" s="26" t="s">
        <v>5</v>
      </c>
      <c r="E115" s="14" t="s">
        <v>33</v>
      </c>
      <c r="F115" s="14" t="s">
        <v>155</v>
      </c>
      <c r="G115" s="30" t="s">
        <v>156</v>
      </c>
      <c r="H115" s="22">
        <v>44927</v>
      </c>
      <c r="I115" s="30"/>
      <c r="J115" s="14" t="s">
        <v>157</v>
      </c>
      <c r="K115" s="14"/>
      <c r="L115" s="30"/>
      <c r="M115" s="14" t="s">
        <v>31</v>
      </c>
      <c r="N115" s="38">
        <v>10142.44</v>
      </c>
      <c r="O115" s="31">
        <v>44927</v>
      </c>
      <c r="P115" s="26"/>
    </row>
    <row r="116" spans="3:16" ht="15" customHeight="1" x14ac:dyDescent="0.35">
      <c r="C116" s="39" t="s">
        <v>142</v>
      </c>
      <c r="D116" s="40" t="s">
        <v>5</v>
      </c>
      <c r="E116" s="39" t="s">
        <v>33</v>
      </c>
      <c r="F116" s="39" t="s">
        <v>158</v>
      </c>
      <c r="G116" s="41" t="s">
        <v>156</v>
      </c>
      <c r="H116" s="29">
        <v>44927</v>
      </c>
      <c r="I116" s="41"/>
      <c r="J116" s="39" t="s">
        <v>159</v>
      </c>
      <c r="K116" s="14"/>
      <c r="L116" s="30"/>
      <c r="M116" s="39" t="s">
        <v>31</v>
      </c>
      <c r="N116" s="38">
        <v>1229.5899999999999</v>
      </c>
      <c r="O116" s="31">
        <v>44927</v>
      </c>
      <c r="P116" s="26"/>
    </row>
    <row r="117" spans="3:16" ht="15" customHeight="1" x14ac:dyDescent="0.35">
      <c r="C117" s="14" t="s">
        <v>160</v>
      </c>
      <c r="D117" s="14" t="s">
        <v>5</v>
      </c>
      <c r="E117" s="30" t="s">
        <v>28</v>
      </c>
      <c r="F117" s="14" t="e">
        <f>+VLOOKUP(MID(G117,1,2),#REF!,2,0)</f>
        <v>#REF!</v>
      </c>
      <c r="G117" s="42" t="s">
        <v>161</v>
      </c>
      <c r="H117" s="22">
        <v>44927</v>
      </c>
      <c r="I117" s="41">
        <v>1700</v>
      </c>
      <c r="J117" s="38" t="s">
        <v>30</v>
      </c>
      <c r="K117" s="14">
        <f t="shared" ref="K117:L117" si="3">+I117</f>
        <v>1700</v>
      </c>
      <c r="L117" s="30" t="str">
        <f t="shared" si="3"/>
        <v>litros</v>
      </c>
      <c r="M117" s="14" t="s">
        <v>31</v>
      </c>
      <c r="N117" s="43">
        <v>1.1299999999999999</v>
      </c>
      <c r="O117" s="31">
        <v>44927</v>
      </c>
      <c r="P117" s="26"/>
    </row>
    <row r="118" spans="3:16" ht="15" customHeight="1" x14ac:dyDescent="0.35">
      <c r="C118" s="14" t="s">
        <v>160</v>
      </c>
      <c r="D118" s="14" t="s">
        <v>5</v>
      </c>
      <c r="E118" s="30" t="s">
        <v>33</v>
      </c>
      <c r="F118" s="38" t="s">
        <v>162</v>
      </c>
      <c r="G118" s="42" t="s">
        <v>156</v>
      </c>
      <c r="H118" s="29">
        <v>44927</v>
      </c>
      <c r="I118" s="41">
        <v>7</v>
      </c>
      <c r="J118" s="38" t="s">
        <v>159</v>
      </c>
      <c r="K118" s="42"/>
      <c r="L118" s="42"/>
      <c r="M118" s="14" t="s">
        <v>31</v>
      </c>
      <c r="N118" s="38">
        <v>161.97</v>
      </c>
      <c r="O118" s="31">
        <v>44927</v>
      </c>
      <c r="P118" s="26"/>
    </row>
    <row r="119" spans="3:16" ht="15" customHeight="1" x14ac:dyDescent="0.35">
      <c r="C119" s="14" t="s">
        <v>160</v>
      </c>
      <c r="D119" s="14" t="s">
        <v>5</v>
      </c>
      <c r="E119" s="30" t="s">
        <v>33</v>
      </c>
      <c r="F119" s="38" t="s">
        <v>163</v>
      </c>
      <c r="G119" s="42" t="s">
        <v>156</v>
      </c>
      <c r="H119" s="22">
        <v>44927</v>
      </c>
      <c r="I119" s="41">
        <v>2</v>
      </c>
      <c r="J119" s="38" t="s">
        <v>159</v>
      </c>
      <c r="K119" s="42"/>
      <c r="L119" s="42"/>
      <c r="M119" s="14" t="s">
        <v>31</v>
      </c>
      <c r="N119" s="38">
        <v>1517.25</v>
      </c>
      <c r="O119" s="31">
        <v>44927</v>
      </c>
      <c r="P119" s="26"/>
    </row>
    <row r="120" spans="3:16" ht="15" customHeight="1" x14ac:dyDescent="0.35">
      <c r="C120" s="14" t="s">
        <v>160</v>
      </c>
      <c r="D120" s="14" t="s">
        <v>5</v>
      </c>
      <c r="E120" s="30" t="s">
        <v>33</v>
      </c>
      <c r="F120" s="38" t="s">
        <v>164</v>
      </c>
      <c r="G120" s="42" t="s">
        <v>156</v>
      </c>
      <c r="H120" s="29">
        <v>44927</v>
      </c>
      <c r="I120" s="41"/>
      <c r="J120" s="38" t="s">
        <v>159</v>
      </c>
      <c r="K120" s="42"/>
      <c r="L120" s="42"/>
      <c r="M120" s="14" t="s">
        <v>31</v>
      </c>
      <c r="N120" s="38">
        <v>2600</v>
      </c>
      <c r="O120" s="31">
        <v>44927</v>
      </c>
      <c r="P120" s="26"/>
    </row>
    <row r="121" spans="3:16" ht="15" customHeight="1" x14ac:dyDescent="0.35">
      <c r="C121" s="39" t="s">
        <v>160</v>
      </c>
      <c r="D121" s="39" t="s">
        <v>5</v>
      </c>
      <c r="E121" s="41" t="s">
        <v>33</v>
      </c>
      <c r="F121" s="44" t="s">
        <v>165</v>
      </c>
      <c r="G121" s="41" t="s">
        <v>156</v>
      </c>
      <c r="H121" s="22">
        <v>44927</v>
      </c>
      <c r="I121" s="41">
        <v>4</v>
      </c>
      <c r="J121" s="39" t="s">
        <v>159</v>
      </c>
      <c r="K121" s="39"/>
      <c r="L121" s="41"/>
      <c r="M121" s="39" t="s">
        <v>31</v>
      </c>
      <c r="N121" s="44">
        <v>1213.8</v>
      </c>
      <c r="O121" s="45">
        <v>44927</v>
      </c>
      <c r="P121" s="26"/>
    </row>
    <row r="122" spans="3:16" ht="15" customHeight="1" x14ac:dyDescent="0.35">
      <c r="C122" s="14" t="s">
        <v>166</v>
      </c>
      <c r="D122" s="14" t="s">
        <v>5</v>
      </c>
      <c r="E122" s="30" t="s">
        <v>28</v>
      </c>
      <c r="F122" s="14" t="e">
        <f>+VLOOKUP(MID(G122,1,2),#REF!,2,0)</f>
        <v>#REF!</v>
      </c>
      <c r="G122" s="42" t="s">
        <v>167</v>
      </c>
      <c r="H122" s="29">
        <v>44927</v>
      </c>
      <c r="I122" s="30">
        <v>0</v>
      </c>
      <c r="J122" s="38" t="s">
        <v>30</v>
      </c>
      <c r="K122" s="14">
        <f t="shared" ref="K122:L133" si="4">+I122</f>
        <v>0</v>
      </c>
      <c r="L122" s="30" t="str">
        <f t="shared" si="4"/>
        <v>litros</v>
      </c>
      <c r="M122" s="14" t="s">
        <v>31</v>
      </c>
      <c r="N122" s="14">
        <v>5.09</v>
      </c>
      <c r="O122" s="31">
        <v>44927</v>
      </c>
      <c r="P122" s="26"/>
    </row>
    <row r="123" spans="3:16" ht="15" customHeight="1" x14ac:dyDescent="0.35">
      <c r="C123" s="14" t="s">
        <v>168</v>
      </c>
      <c r="D123" s="14" t="s">
        <v>5</v>
      </c>
      <c r="E123" s="30" t="s">
        <v>28</v>
      </c>
      <c r="F123" s="14" t="e">
        <f>+VLOOKUP(MID(G123,1,2),#REF!,2,0)</f>
        <v>#REF!</v>
      </c>
      <c r="G123" s="30" t="s">
        <v>169</v>
      </c>
      <c r="H123" s="22">
        <v>44927</v>
      </c>
      <c r="I123" s="30"/>
      <c r="J123" s="14" t="s">
        <v>30</v>
      </c>
      <c r="K123" s="14">
        <f t="shared" si="4"/>
        <v>0</v>
      </c>
      <c r="L123" s="30" t="str">
        <f t="shared" si="4"/>
        <v>litros</v>
      </c>
      <c r="M123" s="14" t="s">
        <v>31</v>
      </c>
      <c r="N123" s="14">
        <f>1024/200</f>
        <v>5.12</v>
      </c>
      <c r="O123" s="31">
        <v>44927</v>
      </c>
      <c r="P123" s="26"/>
    </row>
    <row r="124" spans="3:16" ht="15" customHeight="1" x14ac:dyDescent="0.35">
      <c r="C124" s="14" t="s">
        <v>168</v>
      </c>
      <c r="D124" s="14" t="s">
        <v>5</v>
      </c>
      <c r="E124" s="30" t="s">
        <v>28</v>
      </c>
      <c r="F124" s="14" t="e">
        <f>+VLOOKUP(MID(G124,1,2),#REF!,2,0)</f>
        <v>#REF!</v>
      </c>
      <c r="G124" s="30" t="s">
        <v>170</v>
      </c>
      <c r="H124" s="29">
        <v>44927</v>
      </c>
      <c r="I124" s="30"/>
      <c r="J124" s="14" t="s">
        <v>30</v>
      </c>
      <c r="K124" s="14">
        <f t="shared" si="4"/>
        <v>0</v>
      </c>
      <c r="L124" s="30" t="str">
        <f t="shared" si="4"/>
        <v>litros</v>
      </c>
      <c r="M124" s="14" t="s">
        <v>31</v>
      </c>
      <c r="N124" s="14">
        <v>5.95</v>
      </c>
      <c r="O124" s="31">
        <v>44927</v>
      </c>
      <c r="P124" s="26"/>
    </row>
    <row r="125" spans="3:16" ht="15" customHeight="1" x14ac:dyDescent="0.35">
      <c r="C125" s="14" t="s">
        <v>168</v>
      </c>
      <c r="D125" s="14" t="s">
        <v>5</v>
      </c>
      <c r="E125" s="30" t="s">
        <v>28</v>
      </c>
      <c r="F125" s="14" t="e">
        <f>+VLOOKUP(MID(G125,1,2),#REF!,2,0)</f>
        <v>#REF!</v>
      </c>
      <c r="G125" s="30" t="s">
        <v>87</v>
      </c>
      <c r="H125" s="22">
        <v>44927</v>
      </c>
      <c r="I125" s="30">
        <v>5800</v>
      </c>
      <c r="J125" s="14" t="s">
        <v>30</v>
      </c>
      <c r="K125" s="14">
        <f t="shared" si="4"/>
        <v>5800</v>
      </c>
      <c r="L125" s="30" t="str">
        <f t="shared" si="4"/>
        <v>litros</v>
      </c>
      <c r="M125" s="14" t="s">
        <v>31</v>
      </c>
      <c r="N125" s="14">
        <v>5.93</v>
      </c>
      <c r="O125" s="31">
        <v>44927</v>
      </c>
      <c r="P125" s="26"/>
    </row>
    <row r="126" spans="3:16" ht="15" customHeight="1" x14ac:dyDescent="0.35">
      <c r="C126" s="14" t="s">
        <v>168</v>
      </c>
      <c r="D126" s="14" t="s">
        <v>5</v>
      </c>
      <c r="E126" s="30" t="s">
        <v>28</v>
      </c>
      <c r="F126" s="14" t="e">
        <f>+VLOOKUP(MID(G126,1,2),#REF!,2,0)</f>
        <v>#REF!</v>
      </c>
      <c r="G126" s="30" t="s">
        <v>88</v>
      </c>
      <c r="H126" s="29">
        <v>44927</v>
      </c>
      <c r="I126" s="30"/>
      <c r="J126" s="14" t="s">
        <v>30</v>
      </c>
      <c r="K126" s="14">
        <f t="shared" si="4"/>
        <v>0</v>
      </c>
      <c r="L126" s="30" t="str">
        <f t="shared" si="4"/>
        <v>litros</v>
      </c>
      <c r="M126" s="14" t="s">
        <v>31</v>
      </c>
      <c r="N126" s="14">
        <v>6.46</v>
      </c>
      <c r="O126" s="31">
        <v>44927</v>
      </c>
      <c r="P126" s="26"/>
    </row>
    <row r="127" spans="3:16" ht="15" customHeight="1" x14ac:dyDescent="0.35">
      <c r="C127" s="14" t="s">
        <v>168</v>
      </c>
      <c r="D127" s="14" t="s">
        <v>5</v>
      </c>
      <c r="E127" s="30" t="s">
        <v>28</v>
      </c>
      <c r="F127" s="14" t="e">
        <f>+VLOOKUP(MID(G127,1,2),#REF!,2,0)</f>
        <v>#REF!</v>
      </c>
      <c r="G127" s="30" t="s">
        <v>171</v>
      </c>
      <c r="H127" s="22">
        <v>44927</v>
      </c>
      <c r="I127" s="30">
        <v>1200</v>
      </c>
      <c r="J127" s="14" t="s">
        <v>30</v>
      </c>
      <c r="K127" s="14">
        <f t="shared" si="4"/>
        <v>1200</v>
      </c>
      <c r="L127" s="30" t="str">
        <f t="shared" si="4"/>
        <v>litros</v>
      </c>
      <c r="M127" s="14" t="s">
        <v>31</v>
      </c>
      <c r="N127" s="14">
        <v>4</v>
      </c>
      <c r="O127" s="31">
        <v>44927</v>
      </c>
      <c r="P127" s="26"/>
    </row>
    <row r="128" spans="3:16" ht="15" customHeight="1" x14ac:dyDescent="0.35">
      <c r="C128" s="14" t="s">
        <v>168</v>
      </c>
      <c r="D128" s="14" t="s">
        <v>5</v>
      </c>
      <c r="E128" s="30" t="s">
        <v>28</v>
      </c>
      <c r="F128" s="14" t="e">
        <f>+VLOOKUP(MID(G128,1,2),#REF!,2,0)</f>
        <v>#REF!</v>
      </c>
      <c r="G128" s="30" t="s">
        <v>114</v>
      </c>
      <c r="H128" s="29">
        <v>44927</v>
      </c>
      <c r="I128" s="30"/>
      <c r="J128" s="14" t="s">
        <v>30</v>
      </c>
      <c r="K128" s="14">
        <f t="shared" si="4"/>
        <v>0</v>
      </c>
      <c r="L128" s="30" t="str">
        <f t="shared" si="4"/>
        <v>litros</v>
      </c>
      <c r="M128" s="14" t="s">
        <v>31</v>
      </c>
      <c r="N128" s="14">
        <f>700/200</f>
        <v>3.5</v>
      </c>
      <c r="O128" s="31">
        <v>44927</v>
      </c>
      <c r="P128" s="26"/>
    </row>
    <row r="129" spans="3:16" ht="15" customHeight="1" x14ac:dyDescent="0.35">
      <c r="C129" s="14" t="s">
        <v>168</v>
      </c>
      <c r="D129" s="14" t="s">
        <v>5</v>
      </c>
      <c r="E129" s="30" t="s">
        <v>28</v>
      </c>
      <c r="F129" s="14" t="e">
        <f>+VLOOKUP(MID(G129,1,2),#REF!,2,0)</f>
        <v>#REF!</v>
      </c>
      <c r="G129" s="30" t="s">
        <v>172</v>
      </c>
      <c r="H129" s="22">
        <v>44927</v>
      </c>
      <c r="I129" s="30"/>
      <c r="J129" s="14" t="s">
        <v>30</v>
      </c>
      <c r="K129" s="14">
        <f t="shared" si="4"/>
        <v>0</v>
      </c>
      <c r="L129" s="30" t="str">
        <f t="shared" si="4"/>
        <v>litros</v>
      </c>
      <c r="M129" s="14" t="s">
        <v>31</v>
      </c>
      <c r="N129" s="14">
        <v>6.3</v>
      </c>
      <c r="O129" s="31">
        <v>44927</v>
      </c>
      <c r="P129" s="26"/>
    </row>
    <row r="130" spans="3:16" ht="15" customHeight="1" x14ac:dyDescent="0.35">
      <c r="C130" s="14" t="s">
        <v>168</v>
      </c>
      <c r="D130" s="14" t="s">
        <v>5</v>
      </c>
      <c r="E130" s="30" t="s">
        <v>28</v>
      </c>
      <c r="F130" s="14" t="e">
        <f>+VLOOKUP(MID(G130,1,2),#REF!,2,0)</f>
        <v>#REF!</v>
      </c>
      <c r="G130" s="30" t="s">
        <v>173</v>
      </c>
      <c r="H130" s="29">
        <v>44927</v>
      </c>
      <c r="I130" s="30"/>
      <c r="J130" s="14" t="s">
        <v>30</v>
      </c>
      <c r="K130" s="14">
        <f t="shared" si="4"/>
        <v>0</v>
      </c>
      <c r="L130" s="30" t="str">
        <f t="shared" si="4"/>
        <v>litros</v>
      </c>
      <c r="M130" s="14" t="s">
        <v>31</v>
      </c>
      <c r="N130" s="14">
        <f>770/200</f>
        <v>3.85</v>
      </c>
      <c r="O130" s="31">
        <v>44927</v>
      </c>
      <c r="P130" s="26"/>
    </row>
    <row r="131" spans="3:16" ht="15" customHeight="1" x14ac:dyDescent="0.35">
      <c r="C131" s="14" t="s">
        <v>174</v>
      </c>
      <c r="D131" s="14" t="s">
        <v>5</v>
      </c>
      <c r="E131" s="14" t="s">
        <v>28</v>
      </c>
      <c r="F131" s="14" t="e">
        <f>+VLOOKUP(MID(G131,1,2),#REF!,2,0)</f>
        <v>#REF!</v>
      </c>
      <c r="G131" s="14" t="s">
        <v>175</v>
      </c>
      <c r="H131" s="22">
        <v>44927</v>
      </c>
      <c r="I131" s="14">
        <v>2000</v>
      </c>
      <c r="J131" s="14" t="s">
        <v>30</v>
      </c>
      <c r="K131" s="14">
        <f t="shared" si="4"/>
        <v>2000</v>
      </c>
      <c r="L131" s="30" t="str">
        <f t="shared" si="4"/>
        <v>litros</v>
      </c>
      <c r="M131" s="14" t="s">
        <v>31</v>
      </c>
      <c r="N131" s="14">
        <v>2.11</v>
      </c>
      <c r="O131" s="13" t="s">
        <v>176</v>
      </c>
      <c r="P131" s="14"/>
    </row>
    <row r="132" spans="3:16" ht="15" customHeight="1" x14ac:dyDescent="0.35">
      <c r="C132" s="14" t="s">
        <v>174</v>
      </c>
      <c r="D132" s="14" t="s">
        <v>5</v>
      </c>
      <c r="E132" s="14" t="s">
        <v>28</v>
      </c>
      <c r="F132" s="14" t="e">
        <f>+VLOOKUP(MID(G132,1,2),#REF!,2,0)</f>
        <v>#REF!</v>
      </c>
      <c r="G132" s="14" t="s">
        <v>87</v>
      </c>
      <c r="H132" s="29">
        <v>44927</v>
      </c>
      <c r="I132" s="14">
        <v>6000</v>
      </c>
      <c r="J132" s="14" t="s">
        <v>30</v>
      </c>
      <c r="K132" s="14">
        <f t="shared" si="4"/>
        <v>6000</v>
      </c>
      <c r="L132" s="30" t="str">
        <f t="shared" si="4"/>
        <v>litros</v>
      </c>
      <c r="M132" s="14" t="s">
        <v>31</v>
      </c>
      <c r="N132" s="14">
        <v>3.53</v>
      </c>
      <c r="O132" s="13" t="s">
        <v>176</v>
      </c>
      <c r="P132" s="14"/>
    </row>
    <row r="133" spans="3:16" ht="15" customHeight="1" x14ac:dyDescent="0.35">
      <c r="C133" s="14" t="s">
        <v>174</v>
      </c>
      <c r="D133" s="14" t="s">
        <v>5</v>
      </c>
      <c r="E133" s="14" t="s">
        <v>28</v>
      </c>
      <c r="F133" s="14" t="e">
        <f>+VLOOKUP(MID(G133,1,2),#REF!,2,0)</f>
        <v>#REF!</v>
      </c>
      <c r="G133" s="14" t="s">
        <v>177</v>
      </c>
      <c r="H133" s="22">
        <v>44927</v>
      </c>
      <c r="I133" s="14">
        <v>0</v>
      </c>
      <c r="J133" s="14" t="s">
        <v>30</v>
      </c>
      <c r="K133" s="14">
        <f t="shared" si="4"/>
        <v>0</v>
      </c>
      <c r="L133" s="30" t="str">
        <f t="shared" si="4"/>
        <v>litros</v>
      </c>
      <c r="M133" s="14" t="s">
        <v>31</v>
      </c>
      <c r="N133" s="14">
        <v>2.99</v>
      </c>
      <c r="O133" s="13" t="s">
        <v>176</v>
      </c>
      <c r="P133" s="14"/>
    </row>
    <row r="134" spans="3:16" ht="15" customHeight="1" x14ac:dyDescent="0.35">
      <c r="C134" s="14" t="s">
        <v>26</v>
      </c>
      <c r="D134" s="14" t="s">
        <v>6</v>
      </c>
      <c r="E134" s="14" t="s">
        <v>33</v>
      </c>
      <c r="F134" s="14" t="s">
        <v>178</v>
      </c>
      <c r="G134" s="14" t="s">
        <v>156</v>
      </c>
      <c r="H134" s="29">
        <v>44927</v>
      </c>
      <c r="I134" s="14"/>
      <c r="J134" s="14"/>
      <c r="K134" s="14">
        <v>116</v>
      </c>
      <c r="L134" s="14" t="s">
        <v>159</v>
      </c>
      <c r="M134" s="14" t="s">
        <v>35</v>
      </c>
      <c r="N134" s="14">
        <v>2531.83</v>
      </c>
      <c r="O134" s="31">
        <v>44896</v>
      </c>
      <c r="P134" s="26"/>
    </row>
    <row r="135" spans="3:16" ht="15" customHeight="1" x14ac:dyDescent="0.35">
      <c r="C135" s="14" t="s">
        <v>26</v>
      </c>
      <c r="D135" s="14" t="s">
        <v>6</v>
      </c>
      <c r="E135" s="14" t="s">
        <v>33</v>
      </c>
      <c r="F135" s="14" t="s">
        <v>179</v>
      </c>
      <c r="G135" s="14" t="s">
        <v>180</v>
      </c>
      <c r="H135" s="22">
        <v>44927</v>
      </c>
      <c r="I135" s="14"/>
      <c r="J135" s="14"/>
      <c r="K135" s="14">
        <v>116</v>
      </c>
      <c r="L135" s="14" t="s">
        <v>159</v>
      </c>
      <c r="M135" s="14" t="s">
        <v>35</v>
      </c>
      <c r="N135" s="14">
        <v>1865.53</v>
      </c>
      <c r="O135" s="31">
        <v>44896</v>
      </c>
      <c r="P135" s="26"/>
    </row>
    <row r="136" spans="3:16" ht="15" customHeight="1" x14ac:dyDescent="0.35">
      <c r="C136" s="14" t="s">
        <v>26</v>
      </c>
      <c r="D136" s="14" t="s">
        <v>6</v>
      </c>
      <c r="E136" s="14" t="s">
        <v>33</v>
      </c>
      <c r="F136" s="14" t="s">
        <v>181</v>
      </c>
      <c r="G136" s="14" t="s">
        <v>180</v>
      </c>
      <c r="H136" s="29">
        <v>44927</v>
      </c>
      <c r="I136" s="14"/>
      <c r="J136" s="14"/>
      <c r="K136" s="14">
        <v>116</v>
      </c>
      <c r="L136" s="14" t="s">
        <v>159</v>
      </c>
      <c r="M136" s="14" t="s">
        <v>35</v>
      </c>
      <c r="N136" s="14">
        <v>5996.55</v>
      </c>
      <c r="O136" s="31">
        <v>44896</v>
      </c>
      <c r="P136" s="26"/>
    </row>
    <row r="137" spans="3:16" ht="15" customHeight="1" x14ac:dyDescent="0.35">
      <c r="C137" s="14" t="s">
        <v>26</v>
      </c>
      <c r="D137" s="14" t="s">
        <v>6</v>
      </c>
      <c r="E137" s="14" t="s">
        <v>33</v>
      </c>
      <c r="F137" s="14" t="s">
        <v>182</v>
      </c>
      <c r="G137" s="14" t="s">
        <v>180</v>
      </c>
      <c r="H137" s="22">
        <v>44927</v>
      </c>
      <c r="I137" s="14"/>
      <c r="J137" s="14"/>
      <c r="K137" s="14">
        <v>116</v>
      </c>
      <c r="L137" s="14" t="s">
        <v>159</v>
      </c>
      <c r="M137" s="14" t="s">
        <v>35</v>
      </c>
      <c r="N137" s="14">
        <v>2931.63</v>
      </c>
      <c r="O137" s="31">
        <v>44896</v>
      </c>
      <c r="P137" s="26"/>
    </row>
    <row r="138" spans="3:16" ht="15" customHeight="1" x14ac:dyDescent="0.35">
      <c r="C138" s="14" t="s">
        <v>26</v>
      </c>
      <c r="D138" s="14" t="s">
        <v>6</v>
      </c>
      <c r="E138" s="14" t="s">
        <v>28</v>
      </c>
      <c r="F138" s="14" t="e">
        <f>+VLOOKUP(MID(G138,1,2),#REF!,2,0)</f>
        <v>#REF!</v>
      </c>
      <c r="G138" s="14" t="s">
        <v>70</v>
      </c>
      <c r="H138" s="29">
        <v>44927</v>
      </c>
      <c r="I138" s="14">
        <v>3850</v>
      </c>
      <c r="J138" s="14" t="s">
        <v>30</v>
      </c>
      <c r="K138" s="14">
        <v>3850</v>
      </c>
      <c r="L138" s="14" t="s">
        <v>30</v>
      </c>
      <c r="M138" s="14" t="s">
        <v>31</v>
      </c>
      <c r="N138" s="14">
        <v>7.88</v>
      </c>
      <c r="O138" s="13" t="s">
        <v>176</v>
      </c>
      <c r="P138" s="14" t="s">
        <v>183</v>
      </c>
    </row>
    <row r="139" spans="3:16" ht="15" customHeight="1" x14ac:dyDescent="0.35">
      <c r="C139" s="14" t="s">
        <v>26</v>
      </c>
      <c r="D139" s="14" t="s">
        <v>6</v>
      </c>
      <c r="E139" s="14" t="s">
        <v>28</v>
      </c>
      <c r="F139" s="14" t="e">
        <f>+VLOOKUP(MID(G139,1,2),#REF!,2,0)</f>
        <v>#REF!</v>
      </c>
      <c r="G139" s="14" t="s">
        <v>184</v>
      </c>
      <c r="H139" s="22">
        <v>44927</v>
      </c>
      <c r="I139" s="14">
        <v>4551.3500000000004</v>
      </c>
      <c r="J139" s="14" t="s">
        <v>30</v>
      </c>
      <c r="K139" s="14">
        <v>4551.3500000000004</v>
      </c>
      <c r="L139" s="14" t="s">
        <v>30</v>
      </c>
      <c r="M139" s="14" t="s">
        <v>31</v>
      </c>
      <c r="N139" s="14">
        <v>3.25</v>
      </c>
      <c r="O139" s="13" t="s">
        <v>176</v>
      </c>
      <c r="P139" s="14" t="s">
        <v>183</v>
      </c>
    </row>
    <row r="140" spans="3:16" ht="15" customHeight="1" x14ac:dyDescent="0.35">
      <c r="C140" s="14" t="s">
        <v>185</v>
      </c>
      <c r="D140" s="14" t="s">
        <v>6</v>
      </c>
      <c r="E140" s="14" t="s">
        <v>28</v>
      </c>
      <c r="F140" s="14" t="e">
        <f>+VLOOKUP(MID(G140,1,2),#REF!,2,0)</f>
        <v>#REF!</v>
      </c>
      <c r="G140" s="14" t="s">
        <v>186</v>
      </c>
      <c r="H140" s="29">
        <v>44927</v>
      </c>
      <c r="I140" s="46">
        <v>900</v>
      </c>
      <c r="J140" s="14" t="s">
        <v>101</v>
      </c>
      <c r="K140" s="14">
        <f t="shared" ref="K140:L153" si="5">+I140</f>
        <v>900</v>
      </c>
      <c r="L140" s="30" t="str">
        <f t="shared" si="5"/>
        <v>Litros</v>
      </c>
      <c r="M140" s="14" t="s">
        <v>31</v>
      </c>
      <c r="N140" s="47">
        <v>6.94</v>
      </c>
      <c r="O140" s="31">
        <v>44927</v>
      </c>
      <c r="P140" s="26"/>
    </row>
    <row r="141" spans="3:16" ht="15" customHeight="1" x14ac:dyDescent="0.35">
      <c r="C141" s="14" t="s">
        <v>185</v>
      </c>
      <c r="D141" s="14" t="s">
        <v>6</v>
      </c>
      <c r="E141" s="14" t="s">
        <v>28</v>
      </c>
      <c r="F141" s="14" t="e">
        <f>+VLOOKUP(MID(G141,1,2),#REF!,2,0)</f>
        <v>#REF!</v>
      </c>
      <c r="G141" s="14" t="s">
        <v>184</v>
      </c>
      <c r="H141" s="22">
        <v>44927</v>
      </c>
      <c r="I141" s="46">
        <v>300</v>
      </c>
      <c r="J141" s="14" t="s">
        <v>101</v>
      </c>
      <c r="K141" s="14">
        <f t="shared" si="5"/>
        <v>300</v>
      </c>
      <c r="L141" s="30" t="str">
        <f t="shared" si="5"/>
        <v>Litros</v>
      </c>
      <c r="M141" s="14" t="s">
        <v>31</v>
      </c>
      <c r="N141" s="47">
        <v>4.58</v>
      </c>
      <c r="O141" s="31">
        <v>44927</v>
      </c>
      <c r="P141" s="26"/>
    </row>
    <row r="142" spans="3:16" ht="15" customHeight="1" x14ac:dyDescent="0.35">
      <c r="C142" s="14" t="s">
        <v>185</v>
      </c>
      <c r="D142" s="14" t="s">
        <v>6</v>
      </c>
      <c r="E142" s="14" t="s">
        <v>28</v>
      </c>
      <c r="F142" s="14" t="e">
        <f>+VLOOKUP(MID(G142,1,2),#REF!,2,0)</f>
        <v>#REF!</v>
      </c>
      <c r="G142" s="14" t="s">
        <v>187</v>
      </c>
      <c r="H142" s="29">
        <v>44927</v>
      </c>
      <c r="I142" s="46">
        <v>600</v>
      </c>
      <c r="J142" s="14" t="s">
        <v>101</v>
      </c>
      <c r="K142" s="14">
        <f t="shared" si="5"/>
        <v>600</v>
      </c>
      <c r="L142" s="30" t="str">
        <f t="shared" si="5"/>
        <v>Litros</v>
      </c>
      <c r="M142" s="14" t="s">
        <v>31</v>
      </c>
      <c r="N142" s="47">
        <v>4.63</v>
      </c>
      <c r="O142" s="31">
        <v>44927</v>
      </c>
      <c r="P142" s="26"/>
    </row>
    <row r="143" spans="3:16" ht="15" customHeight="1" x14ac:dyDescent="0.35">
      <c r="C143" s="14" t="s">
        <v>185</v>
      </c>
      <c r="D143" s="14" t="s">
        <v>6</v>
      </c>
      <c r="E143" s="14" t="s">
        <v>28</v>
      </c>
      <c r="F143" s="14" t="e">
        <f>+VLOOKUP(MID(G143,1,2),#REF!,2,0)</f>
        <v>#REF!</v>
      </c>
      <c r="G143" s="14" t="s">
        <v>188</v>
      </c>
      <c r="H143" s="22">
        <v>44927</v>
      </c>
      <c r="I143" s="46">
        <v>3500</v>
      </c>
      <c r="J143" s="14" t="s">
        <v>101</v>
      </c>
      <c r="K143" s="14">
        <f t="shared" si="5"/>
        <v>3500</v>
      </c>
      <c r="L143" s="30" t="str">
        <f t="shared" si="5"/>
        <v>Litros</v>
      </c>
      <c r="M143" s="14" t="s">
        <v>31</v>
      </c>
      <c r="N143" s="47">
        <v>5.21</v>
      </c>
      <c r="O143" s="31">
        <v>44927</v>
      </c>
      <c r="P143" s="26"/>
    </row>
    <row r="144" spans="3:16" ht="15" customHeight="1" x14ac:dyDescent="0.35">
      <c r="C144" s="14" t="s">
        <v>185</v>
      </c>
      <c r="D144" s="14" t="s">
        <v>6</v>
      </c>
      <c r="E144" s="14" t="s">
        <v>28</v>
      </c>
      <c r="F144" s="14" t="e">
        <f>+VLOOKUP(MID(G144,1,2),#REF!,2,0)</f>
        <v>#REF!</v>
      </c>
      <c r="G144" s="14" t="s">
        <v>189</v>
      </c>
      <c r="H144" s="29">
        <v>44927</v>
      </c>
      <c r="I144" s="46"/>
      <c r="J144" s="14" t="s">
        <v>101</v>
      </c>
      <c r="K144" s="14">
        <f t="shared" si="5"/>
        <v>0</v>
      </c>
      <c r="L144" s="30" t="str">
        <f t="shared" si="5"/>
        <v>Litros</v>
      </c>
      <c r="M144" s="14" t="s">
        <v>31</v>
      </c>
      <c r="N144" s="47">
        <v>6.55</v>
      </c>
      <c r="O144" s="31">
        <v>44927</v>
      </c>
      <c r="P144" s="26"/>
    </row>
    <row r="145" spans="3:16" ht="15" customHeight="1" x14ac:dyDescent="0.35">
      <c r="C145" s="14" t="s">
        <v>185</v>
      </c>
      <c r="D145" s="14" t="s">
        <v>6</v>
      </c>
      <c r="E145" s="14" t="s">
        <v>28</v>
      </c>
      <c r="F145" s="14" t="e">
        <f>+VLOOKUP(MID(G145,1,2),#REF!,2,0)</f>
        <v>#REF!</v>
      </c>
      <c r="G145" s="14" t="s">
        <v>190</v>
      </c>
      <c r="H145" s="22">
        <v>44927</v>
      </c>
      <c r="I145" s="46"/>
      <c r="J145" s="14" t="s">
        <v>101</v>
      </c>
      <c r="K145" s="14">
        <f t="shared" si="5"/>
        <v>0</v>
      </c>
      <c r="L145" s="30" t="str">
        <f t="shared" si="5"/>
        <v>Litros</v>
      </c>
      <c r="M145" s="14" t="s">
        <v>31</v>
      </c>
      <c r="N145" s="47">
        <v>7.29</v>
      </c>
      <c r="O145" s="31">
        <v>44927</v>
      </c>
      <c r="P145" s="26"/>
    </row>
    <row r="146" spans="3:16" ht="15" customHeight="1" x14ac:dyDescent="0.35">
      <c r="C146" s="14" t="s">
        <v>185</v>
      </c>
      <c r="D146" s="14" t="s">
        <v>6</v>
      </c>
      <c r="E146" s="14" t="s">
        <v>28</v>
      </c>
      <c r="F146" s="14" t="e">
        <f>+VLOOKUP(MID(G146,1,2),#REF!,2,0)</f>
        <v>#REF!</v>
      </c>
      <c r="G146" s="14" t="s">
        <v>191</v>
      </c>
      <c r="H146" s="29">
        <v>44927</v>
      </c>
      <c r="I146" s="46">
        <v>600</v>
      </c>
      <c r="J146" s="14" t="s">
        <v>101</v>
      </c>
      <c r="K146" s="14">
        <f t="shared" si="5"/>
        <v>600</v>
      </c>
      <c r="L146" s="30" t="str">
        <f t="shared" si="5"/>
        <v>Litros</v>
      </c>
      <c r="M146" s="14" t="s">
        <v>31</v>
      </c>
      <c r="N146" s="47">
        <v>6.08</v>
      </c>
      <c r="O146" s="31">
        <v>44927</v>
      </c>
      <c r="P146" s="26"/>
    </row>
    <row r="147" spans="3:16" ht="15" customHeight="1" x14ac:dyDescent="0.35">
      <c r="C147" s="14" t="s">
        <v>185</v>
      </c>
      <c r="D147" s="14" t="s">
        <v>6</v>
      </c>
      <c r="E147" s="14" t="s">
        <v>28</v>
      </c>
      <c r="F147" s="14" t="e">
        <f>+VLOOKUP(MID(G147,1,2),#REF!,2,0)</f>
        <v>#REF!</v>
      </c>
      <c r="G147" s="14" t="s">
        <v>44</v>
      </c>
      <c r="H147" s="22">
        <v>44927</v>
      </c>
      <c r="I147" s="46">
        <v>1300</v>
      </c>
      <c r="J147" s="14" t="s">
        <v>101</v>
      </c>
      <c r="K147" s="14">
        <f t="shared" si="5"/>
        <v>1300</v>
      </c>
      <c r="L147" s="30" t="str">
        <f t="shared" si="5"/>
        <v>Litros</v>
      </c>
      <c r="M147" s="14" t="s">
        <v>31</v>
      </c>
      <c r="N147" s="47">
        <v>3.99</v>
      </c>
      <c r="O147" s="31">
        <v>44927</v>
      </c>
      <c r="P147" s="26"/>
    </row>
    <row r="148" spans="3:16" ht="15" customHeight="1" x14ac:dyDescent="0.35">
      <c r="C148" s="14" t="s">
        <v>185</v>
      </c>
      <c r="D148" s="14" t="s">
        <v>6</v>
      </c>
      <c r="E148" s="14" t="s">
        <v>28</v>
      </c>
      <c r="F148" s="14" t="e">
        <f>+VLOOKUP(MID(G148,1,2),#REF!,2,0)</f>
        <v>#REF!</v>
      </c>
      <c r="G148" s="14" t="s">
        <v>79</v>
      </c>
      <c r="H148" s="29">
        <v>44927</v>
      </c>
      <c r="I148" s="48">
        <v>400</v>
      </c>
      <c r="J148" s="14" t="s">
        <v>101</v>
      </c>
      <c r="K148" s="14">
        <f t="shared" si="5"/>
        <v>400</v>
      </c>
      <c r="L148" s="30" t="str">
        <f t="shared" si="5"/>
        <v>Litros</v>
      </c>
      <c r="M148" s="14" t="s">
        <v>31</v>
      </c>
      <c r="N148" s="47">
        <v>2.9</v>
      </c>
      <c r="O148" s="31">
        <v>44927</v>
      </c>
      <c r="P148" s="26"/>
    </row>
    <row r="149" spans="3:16" ht="15" customHeight="1" x14ac:dyDescent="0.35">
      <c r="C149" s="14" t="s">
        <v>185</v>
      </c>
      <c r="D149" s="14" t="s">
        <v>6</v>
      </c>
      <c r="E149" s="14" t="s">
        <v>28</v>
      </c>
      <c r="F149" s="14" t="e">
        <f>+VLOOKUP(MID(G149,1,2),#REF!,2,0)</f>
        <v>#REF!</v>
      </c>
      <c r="G149" s="14" t="s">
        <v>48</v>
      </c>
      <c r="H149" s="22">
        <v>44927</v>
      </c>
      <c r="I149" s="14">
        <v>1100</v>
      </c>
      <c r="J149" s="14" t="s">
        <v>101</v>
      </c>
      <c r="K149" s="14">
        <f t="shared" si="5"/>
        <v>1100</v>
      </c>
      <c r="L149" s="30" t="str">
        <f t="shared" si="5"/>
        <v>Litros</v>
      </c>
      <c r="M149" s="14" t="s">
        <v>31</v>
      </c>
      <c r="N149" s="47">
        <v>3.76</v>
      </c>
      <c r="O149" s="31">
        <v>44927</v>
      </c>
      <c r="P149" s="26"/>
    </row>
    <row r="150" spans="3:16" ht="15" customHeight="1" x14ac:dyDescent="0.35">
      <c r="C150" s="14" t="s">
        <v>185</v>
      </c>
      <c r="D150" s="14" t="s">
        <v>6</v>
      </c>
      <c r="E150" s="14" t="s">
        <v>28</v>
      </c>
      <c r="F150" s="14" t="e">
        <f>+VLOOKUP(MID(G150,1,2),#REF!,2,0)</f>
        <v>#REF!</v>
      </c>
      <c r="G150" s="14" t="s">
        <v>172</v>
      </c>
      <c r="H150" s="29">
        <v>44927</v>
      </c>
      <c r="I150" s="48">
        <v>100</v>
      </c>
      <c r="J150" s="14" t="s">
        <v>101</v>
      </c>
      <c r="K150" s="14">
        <f t="shared" si="5"/>
        <v>100</v>
      </c>
      <c r="L150" s="30" t="str">
        <f t="shared" si="5"/>
        <v>Litros</v>
      </c>
      <c r="M150" s="14" t="s">
        <v>31</v>
      </c>
      <c r="N150" s="47">
        <v>4.97</v>
      </c>
      <c r="O150" s="31">
        <v>44927</v>
      </c>
      <c r="P150" s="26"/>
    </row>
    <row r="151" spans="3:16" ht="15" customHeight="1" x14ac:dyDescent="0.35">
      <c r="C151" s="14" t="s">
        <v>185</v>
      </c>
      <c r="D151" s="14" t="s">
        <v>6</v>
      </c>
      <c r="E151" s="14" t="s">
        <v>28</v>
      </c>
      <c r="F151" s="14" t="e">
        <f>+VLOOKUP(MID(G151,1,2),#REF!,2,0)</f>
        <v>#REF!</v>
      </c>
      <c r="G151" s="14" t="s">
        <v>192</v>
      </c>
      <c r="H151" s="22">
        <v>44927</v>
      </c>
      <c r="I151" s="47"/>
      <c r="J151" s="14"/>
      <c r="K151" s="14">
        <f t="shared" si="5"/>
        <v>0</v>
      </c>
      <c r="L151" s="30">
        <f t="shared" si="5"/>
        <v>0</v>
      </c>
      <c r="M151" s="14" t="s">
        <v>31</v>
      </c>
      <c r="N151" s="47">
        <v>5.74</v>
      </c>
      <c r="O151" s="31">
        <v>44927</v>
      </c>
      <c r="P151" s="26"/>
    </row>
    <row r="152" spans="3:16" ht="15" customHeight="1" x14ac:dyDescent="0.35">
      <c r="C152" s="14" t="s">
        <v>185</v>
      </c>
      <c r="D152" s="14" t="s">
        <v>6</v>
      </c>
      <c r="E152" s="14" t="s">
        <v>28</v>
      </c>
      <c r="F152" s="14" t="e">
        <f>+VLOOKUP(MID(G152,1,2),#REF!,2,0)</f>
        <v>#REF!</v>
      </c>
      <c r="G152" s="14" t="s">
        <v>193</v>
      </c>
      <c r="H152" s="29">
        <v>44927</v>
      </c>
      <c r="I152" s="47"/>
      <c r="J152" s="14"/>
      <c r="K152" s="14">
        <f t="shared" si="5"/>
        <v>0</v>
      </c>
      <c r="L152" s="30">
        <f t="shared" si="5"/>
        <v>0</v>
      </c>
      <c r="M152" s="14" t="s">
        <v>31</v>
      </c>
      <c r="N152" s="47">
        <v>5.62</v>
      </c>
      <c r="O152" s="31">
        <v>44927</v>
      </c>
      <c r="P152" s="26"/>
    </row>
    <row r="153" spans="3:16" ht="15" customHeight="1" x14ac:dyDescent="0.35">
      <c r="C153" s="14" t="s">
        <v>185</v>
      </c>
      <c r="D153" s="14" t="s">
        <v>6</v>
      </c>
      <c r="E153" s="14" t="s">
        <v>28</v>
      </c>
      <c r="F153" s="14" t="e">
        <f>+VLOOKUP(MID(G153,1,2),#REF!,2,0)</f>
        <v>#REF!</v>
      </c>
      <c r="G153" s="14" t="s">
        <v>194</v>
      </c>
      <c r="H153" s="22">
        <v>44927</v>
      </c>
      <c r="I153" s="47"/>
      <c r="J153" s="14"/>
      <c r="K153" s="14">
        <f t="shared" si="5"/>
        <v>0</v>
      </c>
      <c r="L153" s="30">
        <f t="shared" si="5"/>
        <v>0</v>
      </c>
      <c r="M153" s="14" t="s">
        <v>31</v>
      </c>
      <c r="N153" s="47">
        <v>4.8899999999999997</v>
      </c>
      <c r="O153" s="31">
        <v>44927</v>
      </c>
      <c r="P153" s="26"/>
    </row>
    <row r="154" spans="3:16" ht="15" customHeight="1" x14ac:dyDescent="0.35">
      <c r="C154" s="14" t="s">
        <v>185</v>
      </c>
      <c r="D154" s="14" t="s">
        <v>6</v>
      </c>
      <c r="E154" s="14" t="s">
        <v>33</v>
      </c>
      <c r="F154" s="14" t="s">
        <v>195</v>
      </c>
      <c r="G154" s="14" t="s">
        <v>156</v>
      </c>
      <c r="H154" s="29">
        <v>44927</v>
      </c>
      <c r="I154" s="47"/>
      <c r="J154" s="14"/>
      <c r="K154" s="14">
        <v>33</v>
      </c>
      <c r="L154" s="30" t="s">
        <v>95</v>
      </c>
      <c r="M154" s="14" t="s">
        <v>35</v>
      </c>
      <c r="N154" s="47">
        <v>28852</v>
      </c>
      <c r="O154" s="31">
        <v>44927</v>
      </c>
      <c r="P154" s="26"/>
    </row>
    <row r="155" spans="3:16" ht="15" customHeight="1" x14ac:dyDescent="0.35">
      <c r="C155" s="14" t="s">
        <v>185</v>
      </c>
      <c r="D155" s="14" t="s">
        <v>6</v>
      </c>
      <c r="E155" s="14" t="s">
        <v>33</v>
      </c>
      <c r="F155" s="14" t="s">
        <v>196</v>
      </c>
      <c r="G155" s="30"/>
      <c r="H155" s="22">
        <v>44927</v>
      </c>
      <c r="I155" s="30"/>
      <c r="J155" s="14"/>
      <c r="K155" s="14">
        <v>19</v>
      </c>
      <c r="L155" s="30" t="s">
        <v>197</v>
      </c>
      <c r="M155" s="14" t="s">
        <v>35</v>
      </c>
      <c r="N155" s="14">
        <v>44388</v>
      </c>
      <c r="O155" s="31">
        <v>44927</v>
      </c>
      <c r="P155" s="26"/>
    </row>
    <row r="156" spans="3:16" ht="15" customHeight="1" x14ac:dyDescent="0.35">
      <c r="C156" s="14" t="s">
        <v>185</v>
      </c>
      <c r="D156" s="14" t="s">
        <v>6</v>
      </c>
      <c r="E156" s="14" t="s">
        <v>33</v>
      </c>
      <c r="F156" s="14" t="s">
        <v>198</v>
      </c>
      <c r="G156" s="30"/>
      <c r="H156" s="29">
        <v>44927</v>
      </c>
      <c r="I156" s="30"/>
      <c r="J156" s="14"/>
      <c r="K156" s="14">
        <v>12</v>
      </c>
      <c r="L156" s="30" t="s">
        <v>199</v>
      </c>
      <c r="M156" s="14" t="s">
        <v>35</v>
      </c>
      <c r="N156" s="14">
        <v>32130</v>
      </c>
      <c r="O156" s="31">
        <v>44927</v>
      </c>
      <c r="P156" s="26"/>
    </row>
    <row r="157" spans="3:16" ht="15" customHeight="1" x14ac:dyDescent="0.35">
      <c r="C157" s="49" t="s">
        <v>200</v>
      </c>
      <c r="D157" s="14" t="s">
        <v>6</v>
      </c>
      <c r="E157" s="49" t="s">
        <v>28</v>
      </c>
      <c r="F157" s="14" t="e">
        <f>+VLOOKUP(MID(G157,1,2),#REF!,2,0)</f>
        <v>#REF!</v>
      </c>
      <c r="G157" s="49" t="s">
        <v>201</v>
      </c>
      <c r="H157" s="22">
        <v>44927</v>
      </c>
      <c r="I157" s="49">
        <v>1450</v>
      </c>
      <c r="J157" s="50">
        <v>6.5</v>
      </c>
      <c r="K157" s="14">
        <f t="shared" ref="K157:L161" si="6">+I157</f>
        <v>1450</v>
      </c>
      <c r="L157" s="30">
        <f t="shared" si="6"/>
        <v>6.5</v>
      </c>
      <c r="M157" s="49" t="s">
        <v>31</v>
      </c>
      <c r="N157" s="50">
        <v>6.5</v>
      </c>
      <c r="O157" s="51">
        <v>44774</v>
      </c>
      <c r="P157" s="52"/>
    </row>
    <row r="158" spans="3:16" ht="15" customHeight="1" x14ac:dyDescent="0.35">
      <c r="C158" s="49" t="s">
        <v>200</v>
      </c>
      <c r="D158" s="14" t="s">
        <v>6</v>
      </c>
      <c r="E158" s="49" t="s">
        <v>28</v>
      </c>
      <c r="F158" s="14" t="e">
        <f>+VLOOKUP(MID(G158,1,2),#REF!,2,0)</f>
        <v>#REF!</v>
      </c>
      <c r="G158" s="49" t="s">
        <v>202</v>
      </c>
      <c r="H158" s="29">
        <v>44927</v>
      </c>
      <c r="I158" s="49"/>
      <c r="J158" s="50">
        <v>7.11</v>
      </c>
      <c r="K158" s="14">
        <f t="shared" si="6"/>
        <v>0</v>
      </c>
      <c r="L158" s="30">
        <f t="shared" si="6"/>
        <v>7.11</v>
      </c>
      <c r="M158" s="49" t="s">
        <v>31</v>
      </c>
      <c r="N158" s="50">
        <v>7.11</v>
      </c>
      <c r="O158" s="51">
        <v>44774</v>
      </c>
      <c r="P158" s="52"/>
    </row>
    <row r="159" spans="3:16" ht="15" customHeight="1" x14ac:dyDescent="0.35">
      <c r="C159" s="49" t="s">
        <v>200</v>
      </c>
      <c r="D159" s="14" t="s">
        <v>6</v>
      </c>
      <c r="E159" s="49" t="s">
        <v>28</v>
      </c>
      <c r="F159" s="14" t="e">
        <f>+VLOOKUP(MID(G159,1,2),#REF!,2,0)</f>
        <v>#REF!</v>
      </c>
      <c r="G159" s="49" t="s">
        <v>191</v>
      </c>
      <c r="H159" s="22">
        <v>44927</v>
      </c>
      <c r="I159" s="49"/>
      <c r="J159" s="50">
        <v>6.27</v>
      </c>
      <c r="K159" s="14">
        <f t="shared" si="6"/>
        <v>0</v>
      </c>
      <c r="L159" s="30">
        <f t="shared" si="6"/>
        <v>6.27</v>
      </c>
      <c r="M159" s="49" t="s">
        <v>31</v>
      </c>
      <c r="N159" s="50">
        <v>6.27</v>
      </c>
      <c r="O159" s="51">
        <v>44774</v>
      </c>
      <c r="P159" s="52"/>
    </row>
    <row r="160" spans="3:16" ht="15" customHeight="1" x14ac:dyDescent="0.35">
      <c r="C160" s="49" t="s">
        <v>200</v>
      </c>
      <c r="D160" s="14" t="s">
        <v>6</v>
      </c>
      <c r="E160" s="49" t="s">
        <v>28</v>
      </c>
      <c r="F160" s="14" t="e">
        <f>+VLOOKUP(MID(G160,1,2),#REF!,2,0)</f>
        <v>#REF!</v>
      </c>
      <c r="G160" s="49" t="s">
        <v>190</v>
      </c>
      <c r="H160" s="29">
        <v>44927</v>
      </c>
      <c r="I160" s="49">
        <v>250</v>
      </c>
      <c r="J160" s="50">
        <v>6.93</v>
      </c>
      <c r="K160" s="14">
        <f t="shared" si="6"/>
        <v>250</v>
      </c>
      <c r="L160" s="30">
        <f t="shared" si="6"/>
        <v>6.93</v>
      </c>
      <c r="M160" s="49" t="s">
        <v>31</v>
      </c>
      <c r="N160" s="50">
        <v>6.93</v>
      </c>
      <c r="O160" s="51">
        <v>44774</v>
      </c>
      <c r="P160" s="52"/>
    </row>
    <row r="161" spans="3:16" ht="15" customHeight="1" x14ac:dyDescent="0.35">
      <c r="C161" s="49" t="s">
        <v>200</v>
      </c>
      <c r="D161" s="14" t="s">
        <v>6</v>
      </c>
      <c r="E161" s="49" t="s">
        <v>28</v>
      </c>
      <c r="F161" s="14" t="e">
        <f>+VLOOKUP(MID(G161,1,2),#REF!,2,0)</f>
        <v>#REF!</v>
      </c>
      <c r="G161" s="49" t="s">
        <v>184</v>
      </c>
      <c r="H161" s="22">
        <v>44927</v>
      </c>
      <c r="I161" s="49"/>
      <c r="J161" s="50">
        <v>3.43</v>
      </c>
      <c r="K161" s="14">
        <f t="shared" si="6"/>
        <v>0</v>
      </c>
      <c r="L161" s="30">
        <f t="shared" si="6"/>
        <v>3.43</v>
      </c>
      <c r="M161" s="49" t="s">
        <v>31</v>
      </c>
      <c r="N161" s="50">
        <v>3.43</v>
      </c>
      <c r="O161" s="51">
        <v>44774</v>
      </c>
      <c r="P161" s="52"/>
    </row>
    <row r="162" spans="3:16" ht="15" customHeight="1" x14ac:dyDescent="0.35">
      <c r="C162" s="49" t="s">
        <v>200</v>
      </c>
      <c r="D162" s="14" t="s">
        <v>6</v>
      </c>
      <c r="E162" s="49" t="s">
        <v>33</v>
      </c>
      <c r="F162" s="14" t="s">
        <v>203</v>
      </c>
      <c r="G162" s="30"/>
      <c r="H162" s="29">
        <v>44927</v>
      </c>
      <c r="I162" s="30"/>
      <c r="J162" s="14"/>
      <c r="K162" s="14">
        <v>3</v>
      </c>
      <c r="L162" s="30" t="s">
        <v>95</v>
      </c>
      <c r="M162" s="49" t="s">
        <v>35</v>
      </c>
      <c r="N162" s="53">
        <v>22310</v>
      </c>
      <c r="O162" s="31">
        <v>44927</v>
      </c>
      <c r="P162" s="26"/>
    </row>
    <row r="163" spans="3:16" ht="15" customHeight="1" x14ac:dyDescent="0.35">
      <c r="C163" s="49" t="s">
        <v>204</v>
      </c>
      <c r="D163" s="49" t="s">
        <v>6</v>
      </c>
      <c r="E163" s="49" t="s">
        <v>28</v>
      </c>
      <c r="F163" s="14" t="e">
        <f>+VLOOKUP(MID(G163,1,2),#REF!,2,0)</f>
        <v>#REF!</v>
      </c>
      <c r="G163" s="49" t="s">
        <v>186</v>
      </c>
      <c r="H163" s="22">
        <v>44927</v>
      </c>
      <c r="I163" s="54">
        <v>1000</v>
      </c>
      <c r="J163" s="49" t="s">
        <v>30</v>
      </c>
      <c r="K163" s="14">
        <f t="shared" ref="K163:L176" si="7">+I163</f>
        <v>1000</v>
      </c>
      <c r="L163" s="30" t="str">
        <f t="shared" si="7"/>
        <v>litros</v>
      </c>
      <c r="M163" s="49" t="s">
        <v>31</v>
      </c>
      <c r="N163" s="50">
        <v>6.1</v>
      </c>
      <c r="O163" s="31">
        <v>45139</v>
      </c>
      <c r="P163" s="26"/>
    </row>
    <row r="164" spans="3:16" ht="15" customHeight="1" x14ac:dyDescent="0.35">
      <c r="C164" s="49" t="s">
        <v>204</v>
      </c>
      <c r="D164" s="49" t="s">
        <v>6</v>
      </c>
      <c r="E164" s="49" t="s">
        <v>28</v>
      </c>
      <c r="F164" s="14" t="e">
        <f>+VLOOKUP(MID(G164,1,2),#REF!,2,0)</f>
        <v>#REF!</v>
      </c>
      <c r="G164" s="49" t="s">
        <v>79</v>
      </c>
      <c r="H164" s="29">
        <v>44927</v>
      </c>
      <c r="I164" s="55">
        <v>600</v>
      </c>
      <c r="J164" s="49" t="s">
        <v>30</v>
      </c>
      <c r="K164" s="14">
        <f t="shared" si="7"/>
        <v>600</v>
      </c>
      <c r="L164" s="30" t="str">
        <f t="shared" si="7"/>
        <v>litros</v>
      </c>
      <c r="M164" s="49" t="s">
        <v>31</v>
      </c>
      <c r="N164" s="50">
        <f>744.8/200</f>
        <v>3.7239999999999998</v>
      </c>
      <c r="O164" s="31">
        <v>45139</v>
      </c>
      <c r="P164" s="26"/>
    </row>
    <row r="165" spans="3:16" ht="15" customHeight="1" x14ac:dyDescent="0.35">
      <c r="C165" s="49" t="s">
        <v>204</v>
      </c>
      <c r="D165" s="49" t="s">
        <v>6</v>
      </c>
      <c r="E165" s="49" t="s">
        <v>28</v>
      </c>
      <c r="F165" s="14" t="e">
        <f>+VLOOKUP(MID(G165,1,2),#REF!,2,0)</f>
        <v>#REF!</v>
      </c>
      <c r="G165" s="49" t="s">
        <v>205</v>
      </c>
      <c r="H165" s="22">
        <v>44927</v>
      </c>
      <c r="I165" s="54">
        <v>400</v>
      </c>
      <c r="J165" s="49" t="s">
        <v>30</v>
      </c>
      <c r="K165" s="14">
        <f t="shared" si="7"/>
        <v>400</v>
      </c>
      <c r="L165" s="30" t="str">
        <f t="shared" si="7"/>
        <v>litros</v>
      </c>
      <c r="M165" s="49" t="s">
        <v>31</v>
      </c>
      <c r="N165" s="50">
        <v>4.05</v>
      </c>
      <c r="O165" s="31">
        <v>45139</v>
      </c>
      <c r="P165" s="26"/>
    </row>
    <row r="166" spans="3:16" ht="15" customHeight="1" x14ac:dyDescent="0.35">
      <c r="C166" s="49" t="s">
        <v>204</v>
      </c>
      <c r="D166" s="49" t="s">
        <v>6</v>
      </c>
      <c r="E166" s="49" t="s">
        <v>28</v>
      </c>
      <c r="F166" s="14" t="e">
        <f>+VLOOKUP(MID(G166,1,2),#REF!,2,0)</f>
        <v>#REF!</v>
      </c>
      <c r="G166" s="49" t="s">
        <v>206</v>
      </c>
      <c r="H166" s="29">
        <v>44927</v>
      </c>
      <c r="I166" s="54">
        <v>800</v>
      </c>
      <c r="J166" s="49" t="s">
        <v>30</v>
      </c>
      <c r="K166" s="14">
        <f t="shared" si="7"/>
        <v>800</v>
      </c>
      <c r="L166" s="30" t="str">
        <f t="shared" si="7"/>
        <v>litros</v>
      </c>
      <c r="M166" s="49" t="s">
        <v>31</v>
      </c>
      <c r="N166" s="50">
        <v>2.85</v>
      </c>
      <c r="O166" s="31">
        <v>45139</v>
      </c>
      <c r="P166" s="26"/>
    </row>
    <row r="167" spans="3:16" ht="15" customHeight="1" x14ac:dyDescent="0.35">
      <c r="C167" s="49" t="s">
        <v>204</v>
      </c>
      <c r="D167" s="49" t="s">
        <v>6</v>
      </c>
      <c r="E167" s="49" t="s">
        <v>28</v>
      </c>
      <c r="F167" s="14" t="e">
        <f>+VLOOKUP(MID(G167,1,2),#REF!,2,0)</f>
        <v>#REF!</v>
      </c>
      <c r="G167" s="49" t="s">
        <v>32</v>
      </c>
      <c r="H167" s="22">
        <v>44927</v>
      </c>
      <c r="I167" s="54">
        <v>1000</v>
      </c>
      <c r="J167" s="49" t="s">
        <v>30</v>
      </c>
      <c r="K167" s="14">
        <f t="shared" si="7"/>
        <v>1000</v>
      </c>
      <c r="L167" s="30" t="str">
        <f t="shared" si="7"/>
        <v>litros</v>
      </c>
      <c r="M167" s="49" t="s">
        <v>31</v>
      </c>
      <c r="N167" s="50">
        <v>3.2</v>
      </c>
      <c r="O167" s="31">
        <v>45139</v>
      </c>
      <c r="P167" s="26"/>
    </row>
    <row r="168" spans="3:16" ht="15" customHeight="1" x14ac:dyDescent="0.35">
      <c r="C168" s="49" t="s">
        <v>204</v>
      </c>
      <c r="D168" s="49" t="s">
        <v>6</v>
      </c>
      <c r="E168" s="49" t="s">
        <v>28</v>
      </c>
      <c r="F168" s="14" t="e">
        <f>+VLOOKUP(MID(G168,1,2),#REF!,2,0)</f>
        <v>#REF!</v>
      </c>
      <c r="G168" s="49" t="s">
        <v>48</v>
      </c>
      <c r="H168" s="29">
        <v>44927</v>
      </c>
      <c r="I168" s="54">
        <v>300</v>
      </c>
      <c r="J168" s="49" t="s">
        <v>30</v>
      </c>
      <c r="K168" s="14">
        <f t="shared" si="7"/>
        <v>300</v>
      </c>
      <c r="L168" s="30" t="str">
        <f t="shared" si="7"/>
        <v>litros</v>
      </c>
      <c r="M168" s="49" t="s">
        <v>31</v>
      </c>
      <c r="N168" s="50">
        <v>3.92</v>
      </c>
      <c r="O168" s="31">
        <v>45139</v>
      </c>
      <c r="P168" s="26"/>
    </row>
    <row r="169" spans="3:16" ht="15" customHeight="1" x14ac:dyDescent="0.35">
      <c r="C169" s="49" t="s">
        <v>204</v>
      </c>
      <c r="D169" s="49" t="s">
        <v>6</v>
      </c>
      <c r="E169" s="49" t="s">
        <v>28</v>
      </c>
      <c r="F169" s="14" t="e">
        <f>+VLOOKUP(MID(G169,1,2),#REF!,2,0)</f>
        <v>#REF!</v>
      </c>
      <c r="G169" s="49" t="s">
        <v>189</v>
      </c>
      <c r="H169" s="22">
        <v>44927</v>
      </c>
      <c r="I169" s="54">
        <v>450</v>
      </c>
      <c r="J169" s="49" t="s">
        <v>30</v>
      </c>
      <c r="K169" s="14">
        <f t="shared" si="7"/>
        <v>450</v>
      </c>
      <c r="L169" s="30" t="str">
        <f t="shared" si="7"/>
        <v>litros</v>
      </c>
      <c r="M169" s="49" t="s">
        <v>31</v>
      </c>
      <c r="N169" s="50">
        <v>5.4</v>
      </c>
      <c r="O169" s="31">
        <v>45139</v>
      </c>
      <c r="P169" s="26"/>
    </row>
    <row r="170" spans="3:16" ht="15" customHeight="1" x14ac:dyDescent="0.35">
      <c r="C170" s="49" t="s">
        <v>204</v>
      </c>
      <c r="D170" s="49" t="s">
        <v>6</v>
      </c>
      <c r="E170" s="49" t="s">
        <v>28</v>
      </c>
      <c r="F170" s="14" t="e">
        <f>+VLOOKUP(MID(G170,1,2),#REF!,2,0)</f>
        <v>#REF!</v>
      </c>
      <c r="G170" s="49" t="s">
        <v>190</v>
      </c>
      <c r="H170" s="29">
        <v>44927</v>
      </c>
      <c r="I170" s="54">
        <v>550</v>
      </c>
      <c r="J170" s="49" t="s">
        <v>30</v>
      </c>
      <c r="K170" s="14">
        <f t="shared" si="7"/>
        <v>550</v>
      </c>
      <c r="L170" s="30" t="str">
        <f t="shared" si="7"/>
        <v>litros</v>
      </c>
      <c r="M170" s="49" t="s">
        <v>31</v>
      </c>
      <c r="N170" s="50">
        <v>6.3</v>
      </c>
      <c r="O170" s="31">
        <v>45139</v>
      </c>
      <c r="P170" s="26"/>
    </row>
    <row r="171" spans="3:16" ht="15" customHeight="1" x14ac:dyDescent="0.35">
      <c r="C171" s="49" t="s">
        <v>204</v>
      </c>
      <c r="D171" s="49" t="s">
        <v>6</v>
      </c>
      <c r="E171" s="49" t="s">
        <v>28</v>
      </c>
      <c r="F171" s="14" t="e">
        <f>+VLOOKUP(MID(G171,1,2),#REF!,2,0)</f>
        <v>#REF!</v>
      </c>
      <c r="G171" s="49" t="s">
        <v>172</v>
      </c>
      <c r="H171" s="22">
        <v>44927</v>
      </c>
      <c r="I171" s="54">
        <v>100</v>
      </c>
      <c r="J171" s="49" t="s">
        <v>30</v>
      </c>
      <c r="K171" s="14">
        <f t="shared" si="7"/>
        <v>100</v>
      </c>
      <c r="L171" s="30" t="str">
        <f t="shared" si="7"/>
        <v>litros</v>
      </c>
      <c r="M171" s="49" t="s">
        <v>31</v>
      </c>
      <c r="N171" s="50">
        <v>5.3</v>
      </c>
      <c r="O171" s="31">
        <v>45139</v>
      </c>
      <c r="P171" s="26"/>
    </row>
    <row r="172" spans="3:16" ht="15" customHeight="1" x14ac:dyDescent="0.35">
      <c r="C172" s="49" t="s">
        <v>204</v>
      </c>
      <c r="D172" s="49" t="s">
        <v>6</v>
      </c>
      <c r="E172" s="49" t="s">
        <v>28</v>
      </c>
      <c r="F172" s="14" t="e">
        <f>+VLOOKUP(MID(G172,1,2),#REF!,2,0)</f>
        <v>#REF!</v>
      </c>
      <c r="G172" s="49" t="s">
        <v>187</v>
      </c>
      <c r="H172" s="29">
        <v>44927</v>
      </c>
      <c r="I172" s="54"/>
      <c r="J172" s="49" t="s">
        <v>30</v>
      </c>
      <c r="K172" s="14">
        <f t="shared" si="7"/>
        <v>0</v>
      </c>
      <c r="L172" s="30" t="str">
        <f t="shared" si="7"/>
        <v>litros</v>
      </c>
      <c r="M172" s="49" t="s">
        <v>31</v>
      </c>
      <c r="N172" s="50">
        <v>4.28</v>
      </c>
      <c r="O172" s="31">
        <v>45139</v>
      </c>
      <c r="P172" s="26"/>
    </row>
    <row r="173" spans="3:16" ht="15" customHeight="1" x14ac:dyDescent="0.35">
      <c r="C173" s="49" t="s">
        <v>204</v>
      </c>
      <c r="D173" s="49" t="s">
        <v>6</v>
      </c>
      <c r="E173" s="49" t="s">
        <v>28</v>
      </c>
      <c r="F173" s="14" t="e">
        <f>+VLOOKUP(MID(G173,1,2),#REF!,2,0)</f>
        <v>#REF!</v>
      </c>
      <c r="G173" s="49" t="s">
        <v>207</v>
      </c>
      <c r="H173" s="22">
        <v>44927</v>
      </c>
      <c r="I173" s="54"/>
      <c r="J173" s="49" t="s">
        <v>30</v>
      </c>
      <c r="K173" s="14">
        <f t="shared" si="7"/>
        <v>0</v>
      </c>
      <c r="L173" s="30" t="str">
        <f t="shared" si="7"/>
        <v>litros</v>
      </c>
      <c r="M173" s="49" t="s">
        <v>31</v>
      </c>
      <c r="N173" s="50">
        <v>5.3</v>
      </c>
      <c r="O173" s="31">
        <v>45139</v>
      </c>
      <c r="P173" s="26"/>
    </row>
    <row r="174" spans="3:16" ht="15" customHeight="1" x14ac:dyDescent="0.35">
      <c r="C174" s="49" t="s">
        <v>204</v>
      </c>
      <c r="D174" s="49" t="s">
        <v>6</v>
      </c>
      <c r="E174" s="49" t="s">
        <v>28</v>
      </c>
      <c r="F174" s="14" t="e">
        <f>+VLOOKUP(MID(G174,1,2),#REF!,2,0)</f>
        <v>#REF!</v>
      </c>
      <c r="G174" s="49" t="s">
        <v>184</v>
      </c>
      <c r="H174" s="29">
        <v>44927</v>
      </c>
      <c r="I174" s="54"/>
      <c r="J174" s="49" t="s">
        <v>30</v>
      </c>
      <c r="K174" s="14">
        <f t="shared" si="7"/>
        <v>0</v>
      </c>
      <c r="L174" s="30" t="str">
        <f t="shared" si="7"/>
        <v>litros</v>
      </c>
      <c r="M174" s="49" t="s">
        <v>31</v>
      </c>
      <c r="N174" s="50">
        <v>3.19</v>
      </c>
      <c r="O174" s="31">
        <v>45139</v>
      </c>
      <c r="P174" s="26"/>
    </row>
    <row r="175" spans="3:16" ht="15" customHeight="1" x14ac:dyDescent="0.35">
      <c r="C175" s="49" t="s">
        <v>204</v>
      </c>
      <c r="D175" s="49" t="s">
        <v>6</v>
      </c>
      <c r="E175" s="49" t="s">
        <v>28</v>
      </c>
      <c r="F175" s="14" t="e">
        <f>+VLOOKUP(MID(G175,1,2),#REF!,2,0)</f>
        <v>#REF!</v>
      </c>
      <c r="G175" s="49" t="s">
        <v>191</v>
      </c>
      <c r="H175" s="22">
        <v>44927</v>
      </c>
      <c r="I175" s="54"/>
      <c r="J175" s="49" t="s">
        <v>30</v>
      </c>
      <c r="K175" s="14">
        <f t="shared" si="7"/>
        <v>0</v>
      </c>
      <c r="L175" s="30" t="str">
        <f t="shared" si="7"/>
        <v>litros</v>
      </c>
      <c r="M175" s="49" t="s">
        <v>31</v>
      </c>
      <c r="N175" s="50">
        <v>6.06</v>
      </c>
      <c r="O175" s="31">
        <v>45139</v>
      </c>
      <c r="P175" s="26"/>
    </row>
    <row r="176" spans="3:16" ht="15" customHeight="1" x14ac:dyDescent="0.35">
      <c r="C176" s="49" t="s">
        <v>204</v>
      </c>
      <c r="D176" s="49" t="s">
        <v>6</v>
      </c>
      <c r="E176" s="49" t="s">
        <v>28</v>
      </c>
      <c r="F176" s="14" t="e">
        <f>+VLOOKUP(MID(G176,1,2),#REF!,2,0)</f>
        <v>#REF!</v>
      </c>
      <c r="G176" s="49" t="s">
        <v>194</v>
      </c>
      <c r="H176" s="29">
        <v>44927</v>
      </c>
      <c r="I176" s="54"/>
      <c r="J176" s="49" t="s">
        <v>30</v>
      </c>
      <c r="K176" s="14">
        <f t="shared" si="7"/>
        <v>0</v>
      </c>
      <c r="L176" s="30" t="str">
        <f t="shared" si="7"/>
        <v>litros</v>
      </c>
      <c r="M176" s="49" t="s">
        <v>31</v>
      </c>
      <c r="N176" s="50">
        <v>980</v>
      </c>
      <c r="O176" s="31">
        <v>45139</v>
      </c>
      <c r="P176" s="26"/>
    </row>
    <row r="177" spans="3:16" ht="15" customHeight="1" x14ac:dyDescent="0.35">
      <c r="C177" s="49" t="s">
        <v>204</v>
      </c>
      <c r="D177" s="49" t="s">
        <v>6</v>
      </c>
      <c r="E177" s="49" t="s">
        <v>33</v>
      </c>
      <c r="F177" s="14" t="s">
        <v>203</v>
      </c>
      <c r="G177" s="49" t="s">
        <v>156</v>
      </c>
      <c r="H177" s="22">
        <v>44927</v>
      </c>
      <c r="I177" s="14"/>
      <c r="J177" s="14"/>
      <c r="K177" s="14">
        <v>5</v>
      </c>
      <c r="L177" s="14" t="s">
        <v>95</v>
      </c>
      <c r="M177" s="14" t="s">
        <v>35</v>
      </c>
      <c r="N177" s="56">
        <v>60445</v>
      </c>
      <c r="O177" s="31">
        <v>44927</v>
      </c>
      <c r="P177" s="26"/>
    </row>
    <row r="178" spans="3:16" ht="15" customHeight="1" x14ac:dyDescent="0.35">
      <c r="C178" s="49" t="s">
        <v>204</v>
      </c>
      <c r="D178" s="49" t="s">
        <v>6</v>
      </c>
      <c r="E178" s="49" t="s">
        <v>33</v>
      </c>
      <c r="F178" s="23" t="s">
        <v>196</v>
      </c>
      <c r="G178" s="49" t="s">
        <v>156</v>
      </c>
      <c r="H178" s="29">
        <v>44927</v>
      </c>
      <c r="I178" s="30"/>
      <c r="J178" s="14"/>
      <c r="K178" s="14">
        <v>4</v>
      </c>
      <c r="L178" s="30" t="s">
        <v>197</v>
      </c>
      <c r="M178" s="49" t="s">
        <v>208</v>
      </c>
      <c r="N178" s="56">
        <v>54548</v>
      </c>
      <c r="O178" s="31">
        <v>44927</v>
      </c>
      <c r="P178" s="26"/>
    </row>
    <row r="179" spans="3:16" ht="15" customHeight="1" x14ac:dyDescent="0.35">
      <c r="C179" s="14" t="s">
        <v>209</v>
      </c>
      <c r="D179" s="14" t="s">
        <v>6</v>
      </c>
      <c r="E179" s="49" t="s">
        <v>28</v>
      </c>
      <c r="F179" s="14" t="e">
        <f>+VLOOKUP(MID(G179,1,2),#REF!,2,0)</f>
        <v>#REF!</v>
      </c>
      <c r="G179" s="49" t="s">
        <v>210</v>
      </c>
      <c r="H179" s="22">
        <v>44927</v>
      </c>
      <c r="I179" s="30">
        <v>200</v>
      </c>
      <c r="J179" s="14" t="s">
        <v>101</v>
      </c>
      <c r="K179" s="14">
        <f t="shared" ref="K179:L179" si="8">+I179</f>
        <v>200</v>
      </c>
      <c r="L179" s="30" t="str">
        <f t="shared" si="8"/>
        <v>Litros</v>
      </c>
      <c r="M179" s="14"/>
      <c r="N179" s="14">
        <v>6.5</v>
      </c>
      <c r="O179" s="31">
        <v>44774</v>
      </c>
      <c r="P179" s="26"/>
    </row>
    <row r="180" spans="3:16" ht="15" customHeight="1" x14ac:dyDescent="0.35">
      <c r="C180" s="14" t="s">
        <v>209</v>
      </c>
      <c r="D180" s="14" t="s">
        <v>6</v>
      </c>
      <c r="E180" s="49" t="s">
        <v>33</v>
      </c>
      <c r="F180" s="14" t="s">
        <v>203</v>
      </c>
      <c r="G180" s="49" t="s">
        <v>156</v>
      </c>
      <c r="H180" s="29">
        <v>44927</v>
      </c>
      <c r="I180" s="30"/>
      <c r="J180" s="14"/>
      <c r="K180" s="14">
        <v>2</v>
      </c>
      <c r="L180" s="30" t="s">
        <v>211</v>
      </c>
      <c r="M180" s="14" t="s">
        <v>31</v>
      </c>
      <c r="N180" s="14">
        <v>560</v>
      </c>
      <c r="O180" s="31">
        <v>44774</v>
      </c>
      <c r="P180" s="26"/>
    </row>
    <row r="181" spans="3:16" ht="15" customHeight="1" x14ac:dyDescent="0.35">
      <c r="C181" s="14" t="s">
        <v>212</v>
      </c>
      <c r="D181" s="14" t="s">
        <v>6</v>
      </c>
      <c r="E181" s="49" t="s">
        <v>28</v>
      </c>
      <c r="F181" s="14" t="e">
        <f>+VLOOKUP(MID(G181,1,2),#REF!,2,0)</f>
        <v>#REF!</v>
      </c>
      <c r="G181" s="49" t="s">
        <v>210</v>
      </c>
      <c r="H181" s="22">
        <v>44927</v>
      </c>
      <c r="I181" s="30">
        <v>0</v>
      </c>
      <c r="J181" s="14"/>
      <c r="K181" s="14">
        <f t="shared" ref="K181:L181" si="9">+I181</f>
        <v>0</v>
      </c>
      <c r="L181" s="30">
        <f t="shared" si="9"/>
        <v>0</v>
      </c>
      <c r="M181" s="14"/>
      <c r="N181" s="14"/>
      <c r="O181" s="31">
        <v>44774</v>
      </c>
      <c r="P181" s="26"/>
    </row>
    <row r="182" spans="3:16" ht="15" customHeight="1" x14ac:dyDescent="0.35">
      <c r="C182" s="14" t="s">
        <v>212</v>
      </c>
      <c r="D182" s="14" t="s">
        <v>6</v>
      </c>
      <c r="E182" s="49" t="s">
        <v>33</v>
      </c>
      <c r="F182" s="14" t="s">
        <v>203</v>
      </c>
      <c r="G182" s="49" t="s">
        <v>156</v>
      </c>
      <c r="H182" s="29">
        <v>44927</v>
      </c>
      <c r="I182" s="30"/>
      <c r="J182" s="14"/>
      <c r="K182" s="14">
        <v>1</v>
      </c>
      <c r="L182" s="30" t="s">
        <v>211</v>
      </c>
      <c r="M182" s="14" t="s">
        <v>31</v>
      </c>
      <c r="N182" s="14">
        <v>650</v>
      </c>
      <c r="O182" s="31">
        <v>44774</v>
      </c>
      <c r="P182" s="26"/>
    </row>
    <row r="183" spans="3:16" ht="15" customHeight="1" x14ac:dyDescent="0.35">
      <c r="C183" s="28" t="s">
        <v>213</v>
      </c>
      <c r="D183" s="28" t="s">
        <v>214</v>
      </c>
      <c r="E183" s="28" t="s">
        <v>28</v>
      </c>
      <c r="F183" s="28" t="s">
        <v>82</v>
      </c>
      <c r="G183" s="28" t="s">
        <v>215</v>
      </c>
      <c r="H183" s="34">
        <v>44927</v>
      </c>
      <c r="I183" s="28">
        <v>5475</v>
      </c>
      <c r="J183" s="28" t="s">
        <v>101</v>
      </c>
      <c r="K183" s="14">
        <f t="shared" ref="K183:L192" si="10">+I183</f>
        <v>5475</v>
      </c>
      <c r="L183" s="30" t="str">
        <f t="shared" si="10"/>
        <v>Litros</v>
      </c>
      <c r="M183" s="28" t="s">
        <v>31</v>
      </c>
      <c r="N183" s="57">
        <v>4.68</v>
      </c>
      <c r="O183" s="33" t="s">
        <v>216</v>
      </c>
      <c r="P183" s="34"/>
    </row>
    <row r="184" spans="3:16" ht="15" customHeight="1" x14ac:dyDescent="0.35">
      <c r="C184" s="28" t="s">
        <v>213</v>
      </c>
      <c r="D184" s="28" t="s">
        <v>214</v>
      </c>
      <c r="E184" s="28" t="s">
        <v>28</v>
      </c>
      <c r="F184" s="28" t="s">
        <v>217</v>
      </c>
      <c r="G184" s="28" t="s">
        <v>49</v>
      </c>
      <c r="H184" s="34">
        <v>44927</v>
      </c>
      <c r="I184" s="28">
        <v>746</v>
      </c>
      <c r="J184" s="28" t="s">
        <v>101</v>
      </c>
      <c r="K184" s="14">
        <f t="shared" si="10"/>
        <v>746</v>
      </c>
      <c r="L184" s="30" t="str">
        <f t="shared" si="10"/>
        <v>Litros</v>
      </c>
      <c r="M184" s="28" t="s">
        <v>31</v>
      </c>
      <c r="N184" s="57">
        <v>4.1100000000000003</v>
      </c>
      <c r="O184" s="33" t="s">
        <v>216</v>
      </c>
      <c r="P184" s="34"/>
    </row>
    <row r="185" spans="3:16" ht="15" customHeight="1" x14ac:dyDescent="0.35">
      <c r="C185" s="28" t="s">
        <v>213</v>
      </c>
      <c r="D185" s="28" t="s">
        <v>214</v>
      </c>
      <c r="E185" s="28" t="s">
        <v>28</v>
      </c>
      <c r="F185" s="28" t="s">
        <v>218</v>
      </c>
      <c r="G185" s="28" t="s">
        <v>219</v>
      </c>
      <c r="H185" s="34">
        <v>44927</v>
      </c>
      <c r="I185" s="28">
        <v>810</v>
      </c>
      <c r="J185" s="28" t="s">
        <v>101</v>
      </c>
      <c r="K185" s="14">
        <f t="shared" si="10"/>
        <v>810</v>
      </c>
      <c r="L185" s="30" t="str">
        <f t="shared" si="10"/>
        <v>Litros</v>
      </c>
      <c r="M185" s="28" t="s">
        <v>31</v>
      </c>
      <c r="N185" s="57">
        <v>2.95</v>
      </c>
      <c r="O185" s="33" t="s">
        <v>216</v>
      </c>
      <c r="P185" s="34"/>
    </row>
    <row r="186" spans="3:16" ht="15" customHeight="1" x14ac:dyDescent="0.35">
      <c r="C186" s="28" t="s">
        <v>213</v>
      </c>
      <c r="D186" s="28" t="s">
        <v>214</v>
      </c>
      <c r="E186" s="28" t="s">
        <v>28</v>
      </c>
      <c r="F186" s="28" t="s">
        <v>218</v>
      </c>
      <c r="G186" s="28" t="s">
        <v>60</v>
      </c>
      <c r="H186" s="34">
        <v>44927</v>
      </c>
      <c r="I186" s="28">
        <v>405</v>
      </c>
      <c r="J186" s="28" t="s">
        <v>101</v>
      </c>
      <c r="K186" s="14">
        <f t="shared" si="10"/>
        <v>405</v>
      </c>
      <c r="L186" s="30" t="str">
        <f t="shared" si="10"/>
        <v>Litros</v>
      </c>
      <c r="M186" s="28" t="s">
        <v>31</v>
      </c>
      <c r="N186" s="57">
        <v>6.04</v>
      </c>
      <c r="O186" s="33" t="s">
        <v>216</v>
      </c>
      <c r="P186" s="34"/>
    </row>
    <row r="187" spans="3:16" ht="15" customHeight="1" x14ac:dyDescent="0.35">
      <c r="C187" s="28" t="s">
        <v>213</v>
      </c>
      <c r="D187" s="28" t="s">
        <v>214</v>
      </c>
      <c r="E187" s="28" t="s">
        <v>28</v>
      </c>
      <c r="F187" s="28" t="s">
        <v>220</v>
      </c>
      <c r="G187" s="28" t="s">
        <v>38</v>
      </c>
      <c r="H187" s="34">
        <v>44927</v>
      </c>
      <c r="I187" s="28">
        <v>900</v>
      </c>
      <c r="J187" s="28" t="s">
        <v>101</v>
      </c>
      <c r="K187" s="14">
        <f t="shared" si="10"/>
        <v>900</v>
      </c>
      <c r="L187" s="30" t="str">
        <f t="shared" si="10"/>
        <v>Litros</v>
      </c>
      <c r="M187" s="28" t="s">
        <v>31</v>
      </c>
      <c r="N187" s="57">
        <v>0.88</v>
      </c>
      <c r="O187" s="33" t="s">
        <v>216</v>
      </c>
      <c r="P187" s="34"/>
    </row>
    <row r="188" spans="3:16" ht="15" customHeight="1" x14ac:dyDescent="0.35">
      <c r="C188" s="28" t="s">
        <v>213</v>
      </c>
      <c r="D188" s="28" t="s">
        <v>214</v>
      </c>
      <c r="E188" s="28" t="s">
        <v>28</v>
      </c>
      <c r="F188" s="28" t="s">
        <v>221</v>
      </c>
      <c r="G188" s="28" t="s">
        <v>92</v>
      </c>
      <c r="H188" s="34">
        <v>44927</v>
      </c>
      <c r="I188" s="28">
        <v>1700</v>
      </c>
      <c r="J188" s="28" t="s">
        <v>101</v>
      </c>
      <c r="K188" s="14">
        <f t="shared" si="10"/>
        <v>1700</v>
      </c>
      <c r="L188" s="30" t="str">
        <f t="shared" si="10"/>
        <v>Litros</v>
      </c>
      <c r="M188" s="28" t="s">
        <v>31</v>
      </c>
      <c r="N188" s="57">
        <v>5.65</v>
      </c>
      <c r="O188" s="33">
        <v>44866</v>
      </c>
      <c r="P188" s="34"/>
    </row>
    <row r="189" spans="3:16" ht="15" customHeight="1" x14ac:dyDescent="0.35">
      <c r="C189" s="28" t="s">
        <v>213</v>
      </c>
      <c r="D189" s="28" t="s">
        <v>214</v>
      </c>
      <c r="E189" s="28" t="s">
        <v>28</v>
      </c>
      <c r="F189" s="28" t="s">
        <v>222</v>
      </c>
      <c r="G189" s="28" t="s">
        <v>223</v>
      </c>
      <c r="H189" s="34">
        <v>44927</v>
      </c>
      <c r="I189" s="28">
        <v>1600</v>
      </c>
      <c r="J189" s="28" t="s">
        <v>101</v>
      </c>
      <c r="K189" s="14">
        <f t="shared" si="10"/>
        <v>1600</v>
      </c>
      <c r="L189" s="30" t="str">
        <f t="shared" si="10"/>
        <v>Litros</v>
      </c>
      <c r="M189" s="28" t="s">
        <v>31</v>
      </c>
      <c r="N189" s="57">
        <v>6.59</v>
      </c>
      <c r="O189" s="33">
        <v>44866</v>
      </c>
      <c r="P189" s="34"/>
    </row>
    <row r="190" spans="3:16" ht="15" customHeight="1" x14ac:dyDescent="0.35">
      <c r="C190" s="28" t="s">
        <v>213</v>
      </c>
      <c r="D190" s="28" t="s">
        <v>214</v>
      </c>
      <c r="E190" s="28" t="s">
        <v>28</v>
      </c>
      <c r="F190" s="28" t="s">
        <v>224</v>
      </c>
      <c r="G190" s="28" t="s">
        <v>131</v>
      </c>
      <c r="H190" s="34">
        <v>44927</v>
      </c>
      <c r="I190" s="28">
        <v>385</v>
      </c>
      <c r="J190" s="28" t="s">
        <v>101</v>
      </c>
      <c r="K190" s="14">
        <f t="shared" si="10"/>
        <v>385</v>
      </c>
      <c r="L190" s="30" t="str">
        <f t="shared" si="10"/>
        <v>Litros</v>
      </c>
      <c r="M190" s="28" t="s">
        <v>31</v>
      </c>
      <c r="N190" s="57">
        <v>2.21</v>
      </c>
      <c r="O190" s="33">
        <v>44866</v>
      </c>
      <c r="P190" s="34"/>
    </row>
    <row r="191" spans="3:16" ht="15" customHeight="1" x14ac:dyDescent="0.35">
      <c r="C191" s="28" t="s">
        <v>213</v>
      </c>
      <c r="D191" s="28" t="s">
        <v>214</v>
      </c>
      <c r="E191" s="28" t="s">
        <v>28</v>
      </c>
      <c r="F191" s="28" t="s">
        <v>225</v>
      </c>
      <c r="G191" s="28" t="s">
        <v>177</v>
      </c>
      <c r="H191" s="34">
        <v>44927</v>
      </c>
      <c r="I191" s="28">
        <v>400</v>
      </c>
      <c r="J191" s="28" t="s">
        <v>101</v>
      </c>
      <c r="K191" s="14">
        <f t="shared" si="10"/>
        <v>400</v>
      </c>
      <c r="L191" s="30" t="str">
        <f t="shared" si="10"/>
        <v>Litros</v>
      </c>
      <c r="M191" s="28" t="s">
        <v>31</v>
      </c>
      <c r="N191" s="57">
        <v>2.52</v>
      </c>
      <c r="O191" s="33" t="s">
        <v>216</v>
      </c>
      <c r="P191" s="34"/>
    </row>
    <row r="192" spans="3:16" ht="15" customHeight="1" x14ac:dyDescent="0.35">
      <c r="C192" s="28" t="s">
        <v>213</v>
      </c>
      <c r="D192" s="28" t="s">
        <v>214</v>
      </c>
      <c r="E192" s="28" t="s">
        <v>28</v>
      </c>
      <c r="F192" s="28" t="s">
        <v>226</v>
      </c>
      <c r="G192" s="28" t="s">
        <v>171</v>
      </c>
      <c r="H192" s="34">
        <v>44927</v>
      </c>
      <c r="I192" s="28">
        <v>0</v>
      </c>
      <c r="J192" s="28" t="s">
        <v>101</v>
      </c>
      <c r="K192" s="14">
        <f t="shared" si="10"/>
        <v>0</v>
      </c>
      <c r="L192" s="30" t="str">
        <f t="shared" si="10"/>
        <v>Litros</v>
      </c>
      <c r="M192" s="28" t="s">
        <v>31</v>
      </c>
      <c r="N192" s="57">
        <v>2.63</v>
      </c>
      <c r="O192" s="33" t="s">
        <v>216</v>
      </c>
      <c r="P192" s="34"/>
    </row>
    <row r="193" spans="3:16" ht="15" customHeight="1" x14ac:dyDescent="0.35">
      <c r="C193" s="28" t="s">
        <v>213</v>
      </c>
      <c r="D193" s="28" t="s">
        <v>214</v>
      </c>
      <c r="E193" s="28" t="s">
        <v>33</v>
      </c>
      <c r="F193" s="28" t="s">
        <v>227</v>
      </c>
      <c r="G193" s="30"/>
      <c r="H193" s="34">
        <v>44927</v>
      </c>
      <c r="I193" s="28">
        <v>4</v>
      </c>
      <c r="J193" s="28" t="s">
        <v>228</v>
      </c>
      <c r="K193" s="14"/>
      <c r="L193" s="30"/>
      <c r="M193" s="28" t="s">
        <v>31</v>
      </c>
      <c r="N193" s="57">
        <v>2673</v>
      </c>
      <c r="O193" s="33" t="s">
        <v>216</v>
      </c>
      <c r="P193" s="34"/>
    </row>
    <row r="194" spans="3:16" ht="15" customHeight="1" x14ac:dyDescent="0.35">
      <c r="C194" s="28" t="s">
        <v>213</v>
      </c>
      <c r="D194" s="28" t="s">
        <v>214</v>
      </c>
      <c r="E194" s="28" t="s">
        <v>33</v>
      </c>
      <c r="F194" s="28" t="s">
        <v>229</v>
      </c>
      <c r="G194" s="30"/>
      <c r="H194" s="34">
        <v>44927</v>
      </c>
      <c r="I194" s="28">
        <v>28</v>
      </c>
      <c r="J194" s="28" t="s">
        <v>230</v>
      </c>
      <c r="K194" s="14"/>
      <c r="L194" s="30"/>
      <c r="M194" s="28" t="s">
        <v>31</v>
      </c>
      <c r="N194" s="57">
        <v>120</v>
      </c>
      <c r="O194" s="33" t="s">
        <v>216</v>
      </c>
      <c r="P194" s="34"/>
    </row>
    <row r="195" spans="3:16" ht="15" customHeight="1" x14ac:dyDescent="0.35">
      <c r="C195" s="28" t="s">
        <v>231</v>
      </c>
      <c r="D195" s="28" t="s">
        <v>214</v>
      </c>
      <c r="E195" s="28" t="s">
        <v>33</v>
      </c>
      <c r="F195" s="28" t="s">
        <v>232</v>
      </c>
      <c r="G195" s="30"/>
      <c r="H195" s="34">
        <v>44927</v>
      </c>
      <c r="I195" s="28">
        <v>0</v>
      </c>
      <c r="J195" s="28" t="s">
        <v>233</v>
      </c>
      <c r="K195" s="14"/>
      <c r="L195" s="30"/>
      <c r="M195" s="28" t="s">
        <v>31</v>
      </c>
      <c r="N195" s="57">
        <v>165</v>
      </c>
      <c r="O195" s="33" t="s">
        <v>216</v>
      </c>
      <c r="P195" s="34"/>
    </row>
    <row r="196" spans="3:16" ht="15" customHeight="1" x14ac:dyDescent="0.35">
      <c r="C196" s="28" t="s">
        <v>231</v>
      </c>
      <c r="D196" s="28" t="s">
        <v>214</v>
      </c>
      <c r="E196" s="28" t="s">
        <v>33</v>
      </c>
      <c r="F196" s="28" t="s">
        <v>234</v>
      </c>
      <c r="G196" s="30"/>
      <c r="H196" s="34">
        <v>44927</v>
      </c>
      <c r="I196" s="28">
        <v>0</v>
      </c>
      <c r="J196" s="28" t="s">
        <v>233</v>
      </c>
      <c r="K196" s="14"/>
      <c r="L196" s="30"/>
      <c r="M196" s="28" t="s">
        <v>31</v>
      </c>
      <c r="N196" s="57">
        <v>227</v>
      </c>
      <c r="O196" s="33" t="s">
        <v>216</v>
      </c>
      <c r="P196" s="34"/>
    </row>
    <row r="197" spans="3:16" ht="15" customHeight="1" x14ac:dyDescent="0.35">
      <c r="C197" s="28" t="s">
        <v>231</v>
      </c>
      <c r="D197" s="28" t="s">
        <v>214</v>
      </c>
      <c r="E197" s="28" t="s">
        <v>33</v>
      </c>
      <c r="F197" s="28" t="s">
        <v>235</v>
      </c>
      <c r="G197" s="30"/>
      <c r="H197" s="34">
        <v>44927</v>
      </c>
      <c r="I197" s="28">
        <v>0</v>
      </c>
      <c r="J197" s="28" t="s">
        <v>233</v>
      </c>
      <c r="K197" s="14"/>
      <c r="L197" s="30"/>
      <c r="M197" s="28" t="s">
        <v>31</v>
      </c>
      <c r="N197" s="57">
        <v>219</v>
      </c>
      <c r="O197" s="33" t="s">
        <v>216</v>
      </c>
      <c r="P197" s="34"/>
    </row>
    <row r="198" spans="3:16" ht="15" customHeight="1" x14ac:dyDescent="0.35">
      <c r="C198" s="28" t="s">
        <v>231</v>
      </c>
      <c r="D198" s="28" t="s">
        <v>214</v>
      </c>
      <c r="E198" s="28" t="s">
        <v>33</v>
      </c>
      <c r="F198" s="28" t="s">
        <v>236</v>
      </c>
      <c r="G198" s="30"/>
      <c r="H198" s="34">
        <v>44927</v>
      </c>
      <c r="I198" s="28">
        <v>0</v>
      </c>
      <c r="J198" s="28" t="s">
        <v>233</v>
      </c>
      <c r="K198" s="14"/>
      <c r="L198" s="30"/>
      <c r="M198" s="28" t="s">
        <v>31</v>
      </c>
      <c r="N198" s="57">
        <v>284</v>
      </c>
      <c r="O198" s="33" t="s">
        <v>216</v>
      </c>
      <c r="P198" s="34"/>
    </row>
    <row r="199" spans="3:16" ht="15" customHeight="1" x14ac:dyDescent="0.35">
      <c r="C199" s="28" t="s">
        <v>174</v>
      </c>
      <c r="D199" s="28" t="s">
        <v>237</v>
      </c>
      <c r="E199" s="28" t="s">
        <v>28</v>
      </c>
      <c r="F199" s="28" t="s">
        <v>82</v>
      </c>
      <c r="G199" s="28" t="s">
        <v>215</v>
      </c>
      <c r="H199" s="34">
        <v>44927</v>
      </c>
      <c r="I199" s="28">
        <v>6000</v>
      </c>
      <c r="J199" s="28" t="s">
        <v>101</v>
      </c>
      <c r="K199" s="14">
        <f t="shared" ref="K199:L199" si="11">+I199</f>
        <v>6000</v>
      </c>
      <c r="L199" s="30" t="str">
        <f t="shared" si="11"/>
        <v>Litros</v>
      </c>
      <c r="M199" s="28" t="s">
        <v>31</v>
      </c>
      <c r="N199" s="58">
        <v>4.9000000000000004</v>
      </c>
      <c r="O199" s="33"/>
      <c r="P199" s="34"/>
    </row>
    <row r="200" spans="3:16" ht="15" customHeight="1" x14ac:dyDescent="0.35">
      <c r="C200" s="27" t="s">
        <v>174</v>
      </c>
      <c r="D200" s="27" t="s">
        <v>237</v>
      </c>
      <c r="E200" s="27" t="s">
        <v>33</v>
      </c>
      <c r="F200" s="28" t="s">
        <v>238</v>
      </c>
      <c r="G200" s="27"/>
      <c r="H200" s="29">
        <v>44927</v>
      </c>
      <c r="I200" s="30"/>
      <c r="J200" s="14"/>
      <c r="K200" s="27">
        <v>293</v>
      </c>
      <c r="L200" s="27" t="s">
        <v>230</v>
      </c>
      <c r="M200" s="27" t="s">
        <v>35</v>
      </c>
      <c r="N200" s="59">
        <v>38662.660000000003</v>
      </c>
      <c r="O200" s="32">
        <v>44896</v>
      </c>
      <c r="P200" s="29"/>
    </row>
    <row r="201" spans="3:16" ht="15" customHeight="1" x14ac:dyDescent="0.35">
      <c r="C201" s="27" t="s">
        <v>174</v>
      </c>
      <c r="D201" s="27" t="s">
        <v>237</v>
      </c>
      <c r="E201" s="27" t="s">
        <v>33</v>
      </c>
      <c r="F201" s="28" t="s">
        <v>239</v>
      </c>
      <c r="G201" s="27"/>
      <c r="H201" s="29">
        <v>44927</v>
      </c>
      <c r="I201" s="30"/>
      <c r="J201" s="14"/>
      <c r="K201" s="27">
        <v>0</v>
      </c>
      <c r="L201" s="27" t="s">
        <v>230</v>
      </c>
      <c r="M201" s="27" t="s">
        <v>35</v>
      </c>
      <c r="N201" s="59">
        <v>78889.41</v>
      </c>
      <c r="O201" s="32">
        <v>44896</v>
      </c>
      <c r="P201" s="29"/>
    </row>
    <row r="202" spans="3:16" ht="15" customHeight="1" x14ac:dyDescent="0.35">
      <c r="C202" s="27" t="s">
        <v>174</v>
      </c>
      <c r="D202" s="27" t="s">
        <v>237</v>
      </c>
      <c r="E202" s="27" t="s">
        <v>33</v>
      </c>
      <c r="F202" s="28" t="s">
        <v>240</v>
      </c>
      <c r="G202" s="27"/>
      <c r="H202" s="29">
        <v>44927</v>
      </c>
      <c r="I202" s="30"/>
      <c r="J202" s="14"/>
      <c r="K202" s="27">
        <v>1</v>
      </c>
      <c r="L202" s="27" t="s">
        <v>230</v>
      </c>
      <c r="M202" s="27" t="s">
        <v>35</v>
      </c>
      <c r="N202" s="59">
        <v>228075.8</v>
      </c>
      <c r="O202" s="32">
        <v>44562</v>
      </c>
      <c r="P202" s="29"/>
    </row>
    <row r="203" spans="3:16" ht="15" customHeight="1" x14ac:dyDescent="0.35">
      <c r="C203" s="28" t="s">
        <v>8</v>
      </c>
      <c r="D203" s="28" t="s">
        <v>241</v>
      </c>
      <c r="E203" s="28" t="s">
        <v>242</v>
      </c>
      <c r="F203" s="28" t="s">
        <v>243</v>
      </c>
      <c r="G203" s="28" t="s">
        <v>244</v>
      </c>
      <c r="H203" s="34">
        <v>44927</v>
      </c>
      <c r="I203" s="28">
        <v>1600</v>
      </c>
      <c r="J203" s="28" t="s">
        <v>30</v>
      </c>
      <c r="K203" s="14">
        <v>1</v>
      </c>
      <c r="L203" s="14" t="s">
        <v>157</v>
      </c>
      <c r="M203" s="28" t="s">
        <v>35</v>
      </c>
      <c r="N203" s="60">
        <v>1604363</v>
      </c>
      <c r="O203" s="33"/>
      <c r="P203" s="79" t="s">
        <v>245</v>
      </c>
    </row>
    <row r="204" spans="3:16" ht="15" customHeight="1" x14ac:dyDescent="0.35">
      <c r="C204" s="73" t="s">
        <v>8</v>
      </c>
      <c r="D204" s="73" t="s">
        <v>241</v>
      </c>
      <c r="E204" s="73" t="s">
        <v>242</v>
      </c>
      <c r="F204" s="73" t="s">
        <v>246</v>
      </c>
      <c r="G204" s="28" t="s">
        <v>61</v>
      </c>
      <c r="H204" s="76">
        <v>44927</v>
      </c>
      <c r="I204" s="28">
        <v>600</v>
      </c>
      <c r="J204" s="28" t="s">
        <v>30</v>
      </c>
      <c r="K204" s="80">
        <v>1</v>
      </c>
      <c r="L204" s="80" t="s">
        <v>157</v>
      </c>
      <c r="M204" s="28" t="s">
        <v>35</v>
      </c>
      <c r="N204" s="86">
        <v>3190110</v>
      </c>
      <c r="O204" s="61"/>
      <c r="P204" s="79"/>
    </row>
    <row r="205" spans="3:16" ht="15" customHeight="1" x14ac:dyDescent="0.35">
      <c r="C205" s="74"/>
      <c r="D205" s="74"/>
      <c r="E205" s="74"/>
      <c r="F205" s="74"/>
      <c r="G205" s="28" t="s">
        <v>49</v>
      </c>
      <c r="H205" s="77"/>
      <c r="I205" s="28">
        <v>570</v>
      </c>
      <c r="J205" s="28" t="s">
        <v>30</v>
      </c>
      <c r="K205" s="81"/>
      <c r="L205" s="81"/>
      <c r="M205" s="28" t="s">
        <v>35</v>
      </c>
      <c r="N205" s="87"/>
      <c r="O205" s="62"/>
      <c r="P205" s="79"/>
    </row>
    <row r="206" spans="3:16" ht="15" customHeight="1" x14ac:dyDescent="0.35">
      <c r="C206" s="74"/>
      <c r="D206" s="74"/>
      <c r="E206" s="74"/>
      <c r="F206" s="74"/>
      <c r="G206" s="28" t="s">
        <v>48</v>
      </c>
      <c r="H206" s="77"/>
      <c r="I206" s="28">
        <v>200</v>
      </c>
      <c r="J206" s="28" t="s">
        <v>30</v>
      </c>
      <c r="K206" s="81"/>
      <c r="L206" s="81"/>
      <c r="M206" s="28" t="s">
        <v>35</v>
      </c>
      <c r="N206" s="87"/>
      <c r="O206" s="62"/>
      <c r="P206" s="79"/>
    </row>
    <row r="207" spans="3:16" ht="15" customHeight="1" x14ac:dyDescent="0.35">
      <c r="C207" s="74"/>
      <c r="D207" s="74"/>
      <c r="E207" s="74"/>
      <c r="F207" s="74"/>
      <c r="G207" s="28" t="s">
        <v>52</v>
      </c>
      <c r="H207" s="77"/>
      <c r="I207" s="28">
        <v>200</v>
      </c>
      <c r="J207" s="28" t="s">
        <v>30</v>
      </c>
      <c r="K207" s="81"/>
      <c r="L207" s="81"/>
      <c r="M207" s="28" t="s">
        <v>35</v>
      </c>
      <c r="N207" s="87"/>
      <c r="O207" s="62"/>
      <c r="P207" s="79"/>
    </row>
    <row r="208" spans="3:16" ht="15" customHeight="1" x14ac:dyDescent="0.35">
      <c r="C208" s="75"/>
      <c r="D208" s="75"/>
      <c r="E208" s="75"/>
      <c r="F208" s="75"/>
      <c r="G208" s="28" t="s">
        <v>247</v>
      </c>
      <c r="H208" s="78"/>
      <c r="I208" s="28">
        <v>1640</v>
      </c>
      <c r="J208" s="28" t="s">
        <v>30</v>
      </c>
      <c r="K208" s="82"/>
      <c r="L208" s="82"/>
      <c r="M208" s="28" t="s">
        <v>35</v>
      </c>
      <c r="N208" s="88"/>
      <c r="O208" s="63"/>
      <c r="P208" s="79"/>
    </row>
    <row r="209" spans="3:16" ht="15" customHeight="1" x14ac:dyDescent="0.35">
      <c r="C209" s="28" t="s">
        <v>8</v>
      </c>
      <c r="D209" s="28" t="s">
        <v>241</v>
      </c>
      <c r="E209" s="28" t="s">
        <v>28</v>
      </c>
      <c r="F209" s="28" t="s">
        <v>248</v>
      </c>
      <c r="G209" s="28" t="s">
        <v>87</v>
      </c>
      <c r="H209" s="34">
        <v>44927</v>
      </c>
      <c r="I209" s="28">
        <v>930</v>
      </c>
      <c r="J209" s="28" t="s">
        <v>30</v>
      </c>
      <c r="K209" s="14">
        <f t="shared" ref="K209:L211" si="12">+I209</f>
        <v>930</v>
      </c>
      <c r="L209" s="14" t="str">
        <f t="shared" si="12"/>
        <v>litros</v>
      </c>
      <c r="M209" s="28" t="s">
        <v>31</v>
      </c>
      <c r="N209" s="57">
        <v>5.72</v>
      </c>
      <c r="O209" s="33"/>
      <c r="P209" s="34" t="s">
        <v>249</v>
      </c>
    </row>
    <row r="210" spans="3:16" ht="15" customHeight="1" x14ac:dyDescent="0.35">
      <c r="C210" s="28" t="s">
        <v>8</v>
      </c>
      <c r="D210" s="28" t="s">
        <v>241</v>
      </c>
      <c r="E210" s="28" t="s">
        <v>28</v>
      </c>
      <c r="F210" s="28" t="s">
        <v>248</v>
      </c>
      <c r="G210" s="28" t="s">
        <v>250</v>
      </c>
      <c r="H210" s="34">
        <v>44927</v>
      </c>
      <c r="I210" s="28">
        <v>110</v>
      </c>
      <c r="J210" s="28" t="s">
        <v>30</v>
      </c>
      <c r="K210" s="14">
        <f t="shared" si="12"/>
        <v>110</v>
      </c>
      <c r="L210" s="14" t="str">
        <f t="shared" si="12"/>
        <v>litros</v>
      </c>
      <c r="M210" s="28" t="s">
        <v>31</v>
      </c>
      <c r="N210" s="57">
        <v>4</v>
      </c>
      <c r="O210" s="33"/>
      <c r="P210" s="34"/>
    </row>
    <row r="211" spans="3:16" ht="15" customHeight="1" x14ac:dyDescent="0.35">
      <c r="C211" s="28" t="s">
        <v>8</v>
      </c>
      <c r="D211" s="28" t="s">
        <v>241</v>
      </c>
      <c r="E211" s="28" t="s">
        <v>28</v>
      </c>
      <c r="F211" s="28" t="s">
        <v>248</v>
      </c>
      <c r="G211" s="28" t="s">
        <v>85</v>
      </c>
      <c r="H211" s="34">
        <v>44927</v>
      </c>
      <c r="I211" s="28">
        <v>170</v>
      </c>
      <c r="J211" s="28" t="s">
        <v>30</v>
      </c>
      <c r="K211" s="14">
        <f t="shared" si="12"/>
        <v>170</v>
      </c>
      <c r="L211" s="14" t="str">
        <f t="shared" si="12"/>
        <v>litros</v>
      </c>
      <c r="M211" s="28" t="s">
        <v>31</v>
      </c>
      <c r="N211" s="57">
        <v>4.4000000000000004</v>
      </c>
      <c r="O211" s="33"/>
      <c r="P211" s="34"/>
    </row>
    <row r="212" spans="3:16" ht="15" customHeight="1" x14ac:dyDescent="0.35">
      <c r="C212" s="28" t="s">
        <v>8</v>
      </c>
      <c r="D212" s="28" t="s">
        <v>241</v>
      </c>
      <c r="E212" s="28" t="s">
        <v>33</v>
      </c>
      <c r="F212" s="28" t="s">
        <v>248</v>
      </c>
      <c r="G212" s="28"/>
      <c r="H212" s="34">
        <v>44927</v>
      </c>
      <c r="I212" s="28"/>
      <c r="J212" s="28"/>
      <c r="K212" s="14">
        <v>13</v>
      </c>
      <c r="L212" s="14" t="s">
        <v>197</v>
      </c>
      <c r="M212" s="28" t="s">
        <v>35</v>
      </c>
      <c r="N212" s="57">
        <v>42557.017214449035</v>
      </c>
      <c r="O212" s="33"/>
      <c r="P212" s="34"/>
    </row>
    <row r="213" spans="3:16" ht="15" customHeight="1" x14ac:dyDescent="0.35">
      <c r="C213" s="73" t="s">
        <v>251</v>
      </c>
      <c r="D213" s="73" t="s">
        <v>252</v>
      </c>
      <c r="E213" s="73" t="s">
        <v>242</v>
      </c>
      <c r="F213" s="73" t="s">
        <v>253</v>
      </c>
      <c r="G213" s="28" t="s">
        <v>49</v>
      </c>
      <c r="H213" s="76">
        <v>44927</v>
      </c>
      <c r="I213" s="28">
        <v>300</v>
      </c>
      <c r="J213" s="14" t="s">
        <v>30</v>
      </c>
      <c r="K213" s="89">
        <v>1</v>
      </c>
      <c r="L213" s="89" t="s">
        <v>157</v>
      </c>
      <c r="M213" s="28" t="s">
        <v>35</v>
      </c>
      <c r="N213" s="83">
        <v>2645498.42</v>
      </c>
      <c r="O213" s="33"/>
      <c r="P213" s="34"/>
    </row>
    <row r="214" spans="3:16" ht="15" customHeight="1" x14ac:dyDescent="0.35">
      <c r="C214" s="74"/>
      <c r="D214" s="74"/>
      <c r="E214" s="74"/>
      <c r="F214" s="74"/>
      <c r="G214" s="28" t="s">
        <v>42</v>
      </c>
      <c r="H214" s="77"/>
      <c r="I214" s="28">
        <f>15*30</f>
        <v>450</v>
      </c>
      <c r="J214" s="14" t="s">
        <v>30</v>
      </c>
      <c r="K214" s="90"/>
      <c r="L214" s="90"/>
      <c r="M214" s="28" t="s">
        <v>35</v>
      </c>
      <c r="N214" s="84"/>
      <c r="O214" s="33"/>
      <c r="P214" s="34"/>
    </row>
    <row r="215" spans="3:16" ht="15" customHeight="1" x14ac:dyDescent="0.35">
      <c r="C215" s="75"/>
      <c r="D215" s="75"/>
      <c r="E215" s="75"/>
      <c r="F215" s="75"/>
      <c r="G215" s="14" t="s">
        <v>48</v>
      </c>
      <c r="H215" s="78"/>
      <c r="I215" s="14">
        <f>56*30</f>
        <v>1680</v>
      </c>
      <c r="J215" s="14" t="s">
        <v>30</v>
      </c>
      <c r="K215" s="91"/>
      <c r="L215" s="91"/>
      <c r="M215" s="28" t="s">
        <v>35</v>
      </c>
      <c r="N215" s="85"/>
      <c r="O215" s="64"/>
      <c r="P215" s="30"/>
    </row>
    <row r="216" spans="3:16" ht="15" customHeight="1" x14ac:dyDescent="0.35">
      <c r="C216" s="28" t="s">
        <v>251</v>
      </c>
      <c r="D216" s="28" t="s">
        <v>252</v>
      </c>
      <c r="E216" s="28" t="s">
        <v>242</v>
      </c>
      <c r="F216" s="28" t="s">
        <v>254</v>
      </c>
      <c r="G216" s="14" t="s">
        <v>61</v>
      </c>
      <c r="H216" s="34">
        <v>44927</v>
      </c>
      <c r="I216" s="14">
        <v>1400</v>
      </c>
      <c r="J216" s="14" t="s">
        <v>30</v>
      </c>
      <c r="K216" s="14">
        <f t="shared" ref="K216:L216" si="13">+I216</f>
        <v>1400</v>
      </c>
      <c r="L216" s="30" t="str">
        <f t="shared" si="13"/>
        <v>litros</v>
      </c>
      <c r="M216" s="28" t="s">
        <v>35</v>
      </c>
      <c r="N216" s="57">
        <v>334809.53000000003</v>
      </c>
      <c r="O216" s="64"/>
      <c r="P216" s="30"/>
    </row>
    <row r="217" spans="3:16" ht="15" customHeight="1" x14ac:dyDescent="0.35">
      <c r="C217" s="73" t="s">
        <v>251</v>
      </c>
      <c r="D217" s="73" t="s">
        <v>252</v>
      </c>
      <c r="E217" s="73" t="s">
        <v>242</v>
      </c>
      <c r="F217" s="73" t="s">
        <v>255</v>
      </c>
      <c r="G217" s="14" t="s">
        <v>256</v>
      </c>
      <c r="H217" s="34">
        <v>44927</v>
      </c>
      <c r="I217" s="14">
        <f>185*30</f>
        <v>5550</v>
      </c>
      <c r="J217" s="14" t="s">
        <v>30</v>
      </c>
      <c r="K217" s="89">
        <v>1</v>
      </c>
      <c r="L217" s="89" t="s">
        <v>157</v>
      </c>
      <c r="M217" s="73" t="s">
        <v>35</v>
      </c>
      <c r="N217" s="83">
        <v>4110812.16</v>
      </c>
      <c r="O217" s="65"/>
      <c r="P217" s="14"/>
    </row>
    <row r="218" spans="3:16" ht="15" customHeight="1" x14ac:dyDescent="0.35">
      <c r="C218" s="75"/>
      <c r="D218" s="75"/>
      <c r="E218" s="75"/>
      <c r="F218" s="75"/>
      <c r="G218" s="14" t="s">
        <v>171</v>
      </c>
      <c r="H218" s="34">
        <v>44927</v>
      </c>
      <c r="I218" s="14">
        <f>60*30</f>
        <v>1800</v>
      </c>
      <c r="J218" s="14" t="s">
        <v>30</v>
      </c>
      <c r="K218" s="91"/>
      <c r="L218" s="91"/>
      <c r="M218" s="75"/>
      <c r="N218" s="85"/>
      <c r="O218" s="66"/>
      <c r="P218" s="14"/>
    </row>
    <row r="219" spans="3:16" ht="15" customHeight="1" x14ac:dyDescent="0.35">
      <c r="C219" s="28" t="s">
        <v>251</v>
      </c>
      <c r="D219" s="28" t="s">
        <v>252</v>
      </c>
      <c r="E219" s="28" t="s">
        <v>242</v>
      </c>
      <c r="F219" s="28" t="s">
        <v>257</v>
      </c>
      <c r="G219" s="14" t="s">
        <v>258</v>
      </c>
      <c r="H219" s="34">
        <v>44927</v>
      </c>
      <c r="I219" s="14">
        <v>300</v>
      </c>
      <c r="J219" s="14" t="s">
        <v>30</v>
      </c>
      <c r="K219" s="14">
        <f t="shared" ref="K219:L222" si="14">+I219</f>
        <v>300</v>
      </c>
      <c r="L219" s="30" t="str">
        <f t="shared" si="14"/>
        <v>litros</v>
      </c>
      <c r="M219" s="28" t="s">
        <v>35</v>
      </c>
      <c r="N219" s="57">
        <v>490500.41</v>
      </c>
      <c r="O219" s="64"/>
      <c r="P219" s="30"/>
    </row>
    <row r="220" spans="3:16" ht="15" customHeight="1" x14ac:dyDescent="0.35">
      <c r="C220" s="28" t="s">
        <v>251</v>
      </c>
      <c r="D220" s="28" t="s">
        <v>252</v>
      </c>
      <c r="E220" s="28" t="s">
        <v>242</v>
      </c>
      <c r="F220" s="28" t="s">
        <v>259</v>
      </c>
      <c r="G220" s="14" t="s">
        <v>173</v>
      </c>
      <c r="H220" s="34">
        <v>44927</v>
      </c>
      <c r="I220" s="14">
        <f>30*30</f>
        <v>900</v>
      </c>
      <c r="J220" s="14" t="s">
        <v>30</v>
      </c>
      <c r="K220" s="14">
        <f t="shared" si="14"/>
        <v>900</v>
      </c>
      <c r="L220" s="30" t="str">
        <f t="shared" si="14"/>
        <v>litros</v>
      </c>
      <c r="M220" s="28" t="s">
        <v>35</v>
      </c>
      <c r="N220" s="57">
        <v>481727.46</v>
      </c>
      <c r="O220" s="64"/>
      <c r="P220" s="30"/>
    </row>
    <row r="221" spans="3:16" ht="15" customHeight="1" x14ac:dyDescent="0.35">
      <c r="C221" s="28" t="s">
        <v>251</v>
      </c>
      <c r="D221" s="28" t="s">
        <v>252</v>
      </c>
      <c r="E221" s="28" t="s">
        <v>242</v>
      </c>
      <c r="F221" s="28" t="s">
        <v>260</v>
      </c>
      <c r="G221" s="14" t="s">
        <v>131</v>
      </c>
      <c r="H221" s="34">
        <v>44927</v>
      </c>
      <c r="I221" s="14">
        <f>8*30</f>
        <v>240</v>
      </c>
      <c r="J221" s="14" t="s">
        <v>30</v>
      </c>
      <c r="K221" s="14">
        <f t="shared" si="14"/>
        <v>240</v>
      </c>
      <c r="L221" s="30" t="str">
        <f t="shared" si="14"/>
        <v>litros</v>
      </c>
      <c r="M221" s="28" t="s">
        <v>35</v>
      </c>
      <c r="N221" s="57">
        <v>496604.55</v>
      </c>
      <c r="O221" s="64"/>
      <c r="P221" s="30"/>
    </row>
    <row r="222" spans="3:16" ht="15" customHeight="1" x14ac:dyDescent="0.35">
      <c r="C222" s="28" t="s">
        <v>8</v>
      </c>
      <c r="D222" s="28" t="s">
        <v>252</v>
      </c>
      <c r="E222" s="28" t="s">
        <v>28</v>
      </c>
      <c r="F222" s="28" t="s">
        <v>220</v>
      </c>
      <c r="G222" s="14" t="s">
        <v>38</v>
      </c>
      <c r="H222" s="26">
        <v>44927</v>
      </c>
      <c r="I222" s="14">
        <v>4700</v>
      </c>
      <c r="J222" s="14" t="s">
        <v>30</v>
      </c>
      <c r="K222" s="14">
        <f t="shared" si="14"/>
        <v>4700</v>
      </c>
      <c r="L222" s="30" t="str">
        <f t="shared" si="14"/>
        <v>litros</v>
      </c>
      <c r="M222" s="28" t="s">
        <v>31</v>
      </c>
      <c r="N222" s="57">
        <v>1.56</v>
      </c>
      <c r="O222" s="13"/>
      <c r="P222" s="14" t="s">
        <v>261</v>
      </c>
    </row>
  </sheetData>
  <autoFilter ref="A5:P222" xr:uid="{00000000-0009-0000-0000-000001000000}"/>
  <mergeCells count="28">
    <mergeCell ref="C217:C218"/>
    <mergeCell ref="D217:D218"/>
    <mergeCell ref="E217:E218"/>
    <mergeCell ref="F217:F218"/>
    <mergeCell ref="K217:K218"/>
    <mergeCell ref="K213:K215"/>
    <mergeCell ref="L213:L215"/>
    <mergeCell ref="N213:N215"/>
    <mergeCell ref="M217:M218"/>
    <mergeCell ref="N217:N218"/>
    <mergeCell ref="L217:L218"/>
    <mergeCell ref="C213:C215"/>
    <mergeCell ref="D213:D215"/>
    <mergeCell ref="E213:E215"/>
    <mergeCell ref="F213:F215"/>
    <mergeCell ref="H213:H215"/>
    <mergeCell ref="C1:K1"/>
    <mergeCell ref="I4:J4"/>
    <mergeCell ref="K4:L4"/>
    <mergeCell ref="P203:P208"/>
    <mergeCell ref="C204:C208"/>
    <mergeCell ref="D204:D208"/>
    <mergeCell ref="E204:E208"/>
    <mergeCell ref="F204:F208"/>
    <mergeCell ref="H204:H208"/>
    <mergeCell ref="K204:K208"/>
    <mergeCell ref="L204:L208"/>
    <mergeCell ref="N204:N208"/>
  </mergeCells>
  <hyperlinks>
    <hyperlink ref="D2" location="'BD(Feb)'!C26" display="CVA" xr:uid="{00000000-0004-0000-0100-000000000000}"/>
    <hyperlink ref="E2" location="'BD(Feb)'!C53" display="VISTAVARIOS" xr:uid="{00000000-0004-0000-0100-000001000000}"/>
    <hyperlink ref="F2" location="'BD(Feb)'!C63" display="PSUTE" xr:uid="{00000000-0004-0000-0100-000002000000}"/>
    <hyperlink ref="G2" location="'BD(Feb)'!C102" display="Salta" xr:uid="{00000000-0004-0000-0100-000003000000}"/>
    <hyperlink ref="H2" location="'BD(Feb)'!C134" display="Mgue" xr:uid="{00000000-0004-0000-0100-000004000000}"/>
    <hyperlink ref="I2" location="'BD(Feb)'!C183" display="VISTAAF" xr:uid="{00000000-0004-0000-0100-000005000000}"/>
    <hyperlink ref="J2" location="'BD(Feb)'!C203" display="CAPEX" xr:uid="{00000000-0004-0000-0100-000006000000}"/>
    <hyperlink ref="K2" location="'BD(Feb)'!C199" display="PAENQN" xr:uid="{00000000-0004-0000-0100-000007000000}"/>
  </hyperlink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6D4C-FD8E-4DC8-B7B6-94C78E80340B}">
  <sheetPr filterMode="1"/>
  <dimension ref="C1:P223"/>
  <sheetViews>
    <sheetView showGridLines="0" tabSelected="1" topLeftCell="D1" zoomScaleNormal="100" zoomScaleSheetLayoutView="70" workbookViewId="0">
      <pane ySplit="5" topLeftCell="A57" activePane="bottomLeft" state="frozen"/>
      <selection pane="bottomLeft" activeCell="O133" sqref="O133"/>
    </sheetView>
  </sheetViews>
  <sheetFormatPr baseColWidth="10" defaultColWidth="11.42578125" defaultRowHeight="18.75" x14ac:dyDescent="0.35"/>
  <cols>
    <col min="1" max="1" width="2.7109375" style="1" customWidth="1"/>
    <col min="2" max="2" width="4.5703125" style="1" customWidth="1"/>
    <col min="3" max="3" width="21.140625" style="2" bestFit="1" customWidth="1"/>
    <col min="4" max="4" width="14.28515625" style="2" customWidth="1"/>
    <col min="5" max="5" width="17.28515625" style="1" customWidth="1"/>
    <col min="6" max="6" width="13.140625" style="2" customWidth="1"/>
    <col min="7" max="7" width="22.42578125" style="1" customWidth="1"/>
    <col min="8" max="8" width="10" style="2" customWidth="1"/>
    <col min="9" max="9" width="12.28515625" style="1" customWidth="1"/>
    <col min="10" max="10" width="12" style="2" customWidth="1"/>
    <col min="11" max="11" width="10.42578125" style="2" customWidth="1"/>
    <col min="12" max="12" width="18.85546875" style="1" customWidth="1"/>
    <col min="13" max="13" width="8.42578125" style="2" bestFit="1" customWidth="1"/>
    <col min="14" max="14" width="27.7109375" style="2" customWidth="1"/>
    <col min="15" max="15" width="9.42578125" style="2" customWidth="1"/>
    <col min="16" max="16" width="18.7109375" style="2" customWidth="1"/>
    <col min="17" max="16384" width="11.42578125" style="1"/>
  </cols>
  <sheetData>
    <row r="1" spans="3:16" x14ac:dyDescent="0.35">
      <c r="C1" s="92" t="s">
        <v>0</v>
      </c>
      <c r="D1" s="92"/>
      <c r="E1" s="92"/>
      <c r="F1" s="92"/>
      <c r="G1" s="92"/>
      <c r="H1" s="92"/>
      <c r="I1" s="92"/>
      <c r="J1" s="92"/>
      <c r="K1" s="92"/>
    </row>
    <row r="2" spans="3:16" x14ac:dyDescent="0.35">
      <c r="C2" s="14" t="s">
        <v>1</v>
      </c>
      <c r="D2" s="67" t="s">
        <v>2</v>
      </c>
      <c r="E2" s="68" t="s">
        <v>3</v>
      </c>
      <c r="F2" s="67" t="s">
        <v>4</v>
      </c>
      <c r="G2" s="68" t="s">
        <v>5</v>
      </c>
      <c r="H2" s="67" t="s">
        <v>6</v>
      </c>
      <c r="I2" s="68" t="s">
        <v>7</v>
      </c>
      <c r="J2" s="67" t="s">
        <v>8</v>
      </c>
      <c r="K2" s="67" t="s">
        <v>9</v>
      </c>
    </row>
    <row r="4" spans="3:16" ht="30" customHeight="1" x14ac:dyDescent="0.35">
      <c r="C4" s="2" t="s">
        <v>10</v>
      </c>
      <c r="D4" s="2">
        <v>181</v>
      </c>
      <c r="E4" s="3">
        <v>44963</v>
      </c>
      <c r="I4" s="72" t="s">
        <v>11</v>
      </c>
      <c r="J4" s="72"/>
      <c r="K4" s="72" t="s">
        <v>12</v>
      </c>
      <c r="L4" s="72"/>
    </row>
    <row r="5" spans="3:16" ht="52.5" customHeight="1" x14ac:dyDescent="0.35">
      <c r="C5" s="4" t="s">
        <v>13</v>
      </c>
      <c r="D5" s="4" t="s">
        <v>14</v>
      </c>
      <c r="E5" s="4" t="s">
        <v>15</v>
      </c>
      <c r="F5" s="4" t="s">
        <v>16</v>
      </c>
      <c r="G5" s="4" t="s">
        <v>17</v>
      </c>
      <c r="H5" s="4" t="s">
        <v>18</v>
      </c>
      <c r="I5" s="4" t="s">
        <v>19</v>
      </c>
      <c r="J5" s="4" t="s">
        <v>20</v>
      </c>
      <c r="K5" s="4" t="s">
        <v>21</v>
      </c>
      <c r="L5" s="4" t="s">
        <v>20</v>
      </c>
      <c r="M5" s="4" t="s">
        <v>22</v>
      </c>
      <c r="N5" s="4" t="s">
        <v>23</v>
      </c>
      <c r="O5" s="4" t="s">
        <v>24</v>
      </c>
      <c r="P5" s="5" t="s">
        <v>25</v>
      </c>
    </row>
    <row r="6" spans="3:16" ht="15" hidden="1" customHeight="1" x14ac:dyDescent="0.35">
      <c r="C6" s="6" t="s">
        <v>26</v>
      </c>
      <c r="D6" s="6" t="s">
        <v>27</v>
      </c>
      <c r="E6" s="6" t="s">
        <v>28</v>
      </c>
      <c r="F6" s="6" t="e">
        <f>+VLOOKUP(MID(G6,1,2),#REF!,2,0)</f>
        <v>#REF!</v>
      </c>
      <c r="G6" s="6" t="s">
        <v>29</v>
      </c>
      <c r="H6" s="7">
        <v>45017</v>
      </c>
      <c r="I6" s="8">
        <v>138</v>
      </c>
      <c r="J6" s="6" t="s">
        <v>30</v>
      </c>
      <c r="K6" s="8">
        <f>+I6</f>
        <v>138</v>
      </c>
      <c r="L6" s="6" t="s">
        <v>30</v>
      </c>
      <c r="M6" s="6" t="s">
        <v>31</v>
      </c>
      <c r="N6" s="9">
        <v>4.0593689456993403</v>
      </c>
      <c r="O6" s="10">
        <v>44743</v>
      </c>
      <c r="P6" s="7"/>
    </row>
    <row r="7" spans="3:16" ht="15" hidden="1" customHeight="1" x14ac:dyDescent="0.35">
      <c r="C7" s="6" t="s">
        <v>26</v>
      </c>
      <c r="D7" s="6" t="s">
        <v>27</v>
      </c>
      <c r="E7" s="6" t="s">
        <v>28</v>
      </c>
      <c r="F7" s="6" t="e">
        <f>+VLOOKUP(MID(G7,1,2),#REF!,2,0)</f>
        <v>#REF!</v>
      </c>
      <c r="G7" s="6" t="s">
        <v>32</v>
      </c>
      <c r="H7" s="7">
        <v>45017</v>
      </c>
      <c r="I7" s="8">
        <v>5384</v>
      </c>
      <c r="J7" s="6" t="s">
        <v>30</v>
      </c>
      <c r="K7" s="8">
        <f>+I7</f>
        <v>5384</v>
      </c>
      <c r="L7" s="6" t="s">
        <v>30</v>
      </c>
      <c r="M7" s="6" t="s">
        <v>31</v>
      </c>
      <c r="N7" s="9">
        <v>4.1147869517839801</v>
      </c>
      <c r="O7" s="10">
        <v>44743</v>
      </c>
      <c r="P7" s="7"/>
    </row>
    <row r="8" spans="3:16" ht="15" hidden="1" customHeight="1" x14ac:dyDescent="0.35">
      <c r="C8" s="6" t="s">
        <v>26</v>
      </c>
      <c r="D8" s="6" t="s">
        <v>27</v>
      </c>
      <c r="E8" s="6" t="s">
        <v>28</v>
      </c>
      <c r="F8" s="6" t="e">
        <f>+VLOOKUP(MID(G8,1,2),#REF!,2,0)</f>
        <v>#REF!</v>
      </c>
      <c r="G8" s="6" t="s">
        <v>38</v>
      </c>
      <c r="H8" s="7">
        <v>45017</v>
      </c>
      <c r="I8" s="8">
        <v>1730</v>
      </c>
      <c r="J8" s="6" t="s">
        <v>30</v>
      </c>
      <c r="K8" s="8">
        <v>1730</v>
      </c>
      <c r="L8" s="6" t="s">
        <v>30</v>
      </c>
      <c r="M8" s="6" t="s">
        <v>31</v>
      </c>
      <c r="N8" s="9">
        <v>1.41</v>
      </c>
      <c r="O8" s="10">
        <v>44743</v>
      </c>
      <c r="P8" s="7"/>
    </row>
    <row r="9" spans="3:16" ht="15" hidden="1" customHeight="1" x14ac:dyDescent="0.35">
      <c r="C9" s="6" t="s">
        <v>26</v>
      </c>
      <c r="D9" s="6" t="s">
        <v>27</v>
      </c>
      <c r="E9" s="6" t="s">
        <v>33</v>
      </c>
      <c r="F9" s="6" t="e">
        <f>+VLOOKUP(MID(G9,1,2),#REF!,2,0)</f>
        <v>#REF!</v>
      </c>
      <c r="G9" s="6" t="s">
        <v>33</v>
      </c>
      <c r="H9" s="7">
        <v>45017</v>
      </c>
      <c r="I9" s="6">
        <v>8</v>
      </c>
      <c r="J9" s="6" t="s">
        <v>34</v>
      </c>
      <c r="K9" s="6">
        <v>8</v>
      </c>
      <c r="L9" s="6" t="s">
        <v>34</v>
      </c>
      <c r="M9" s="6" t="s">
        <v>35</v>
      </c>
      <c r="N9" s="71">
        <v>59895.743513438203</v>
      </c>
      <c r="O9" s="10">
        <v>44927</v>
      </c>
      <c r="P9" s="7"/>
    </row>
    <row r="10" spans="3:16" ht="15" hidden="1" customHeight="1" x14ac:dyDescent="0.35">
      <c r="C10" s="6" t="s">
        <v>26</v>
      </c>
      <c r="D10" s="6" t="s">
        <v>36</v>
      </c>
      <c r="E10" s="6" t="s">
        <v>28</v>
      </c>
      <c r="F10" s="6" t="e">
        <f>+VLOOKUP(MID(G10,1,2),#REF!,2,0)</f>
        <v>#REF!</v>
      </c>
      <c r="G10" s="6" t="s">
        <v>37</v>
      </c>
      <c r="H10" s="7">
        <v>45017</v>
      </c>
      <c r="I10" s="6">
        <v>291</v>
      </c>
      <c r="J10" s="6" t="s">
        <v>30</v>
      </c>
      <c r="K10" s="6">
        <v>291</v>
      </c>
      <c r="L10" s="6" t="s">
        <v>30</v>
      </c>
      <c r="M10" s="6" t="s">
        <v>31</v>
      </c>
      <c r="N10" s="9">
        <v>4.6966760156726197</v>
      </c>
      <c r="O10" s="10">
        <v>44743</v>
      </c>
      <c r="P10" s="7"/>
    </row>
    <row r="11" spans="3:16" ht="15" hidden="1" customHeight="1" x14ac:dyDescent="0.35">
      <c r="C11" s="6" t="s">
        <v>26</v>
      </c>
      <c r="D11" s="6" t="s">
        <v>36</v>
      </c>
      <c r="E11" s="6" t="s">
        <v>28</v>
      </c>
      <c r="F11" s="6" t="e">
        <f>+VLOOKUP(MID(G11,1,2),#REF!,2,0)</f>
        <v>#REF!</v>
      </c>
      <c r="G11" s="6" t="s">
        <v>38</v>
      </c>
      <c r="H11" s="7">
        <v>45017</v>
      </c>
      <c r="I11" s="6">
        <v>5731</v>
      </c>
      <c r="J11" s="6" t="s">
        <v>30</v>
      </c>
      <c r="K11" s="6">
        <v>5731</v>
      </c>
      <c r="L11" s="6" t="s">
        <v>30</v>
      </c>
      <c r="M11" s="6" t="s">
        <v>31</v>
      </c>
      <c r="N11" s="9">
        <v>1.41315915515813</v>
      </c>
      <c r="O11" s="10">
        <v>44743</v>
      </c>
      <c r="P11" s="7"/>
    </row>
    <row r="12" spans="3:16" ht="15" hidden="1" customHeight="1" x14ac:dyDescent="0.35">
      <c r="C12" s="6" t="s">
        <v>26</v>
      </c>
      <c r="D12" s="6" t="s">
        <v>36</v>
      </c>
      <c r="E12" s="6" t="s">
        <v>28</v>
      </c>
      <c r="F12" s="6" t="e">
        <f>+VLOOKUP(MID(G12,1,2),#REF!,2,0)</f>
        <v>#REF!</v>
      </c>
      <c r="G12" s="6" t="s">
        <v>39</v>
      </c>
      <c r="H12" s="7">
        <v>45017</v>
      </c>
      <c r="I12" s="6">
        <v>479</v>
      </c>
      <c r="J12" s="6" t="s">
        <v>30</v>
      </c>
      <c r="K12" s="6">
        <v>479</v>
      </c>
      <c r="L12" s="6" t="s">
        <v>30</v>
      </c>
      <c r="M12" s="6" t="s">
        <v>31</v>
      </c>
      <c r="N12" s="9">
        <v>4.5442764989398796</v>
      </c>
      <c r="O12" s="10">
        <v>44743</v>
      </c>
      <c r="P12" s="7"/>
    </row>
    <row r="13" spans="3:16" ht="15" hidden="1" customHeight="1" x14ac:dyDescent="0.35">
      <c r="C13" s="6" t="s">
        <v>26</v>
      </c>
      <c r="D13" s="6" t="s">
        <v>36</v>
      </c>
      <c r="E13" s="6" t="s">
        <v>28</v>
      </c>
      <c r="F13" s="6" t="e">
        <f>+VLOOKUP(MID(G13,1,2),#REF!,2,0)</f>
        <v>#REF!</v>
      </c>
      <c r="G13" s="6" t="s">
        <v>40</v>
      </c>
      <c r="H13" s="7">
        <v>45017</v>
      </c>
      <c r="I13" s="6">
        <v>7387</v>
      </c>
      <c r="J13" s="6">
        <v>7069</v>
      </c>
      <c r="K13" s="6">
        <v>7387</v>
      </c>
      <c r="L13" s="6" t="s">
        <v>30</v>
      </c>
      <c r="M13" s="6" t="s">
        <v>31</v>
      </c>
      <c r="N13" s="9">
        <v>4.5027129943764104</v>
      </c>
      <c r="O13" s="10">
        <v>44743</v>
      </c>
      <c r="P13" s="7"/>
    </row>
    <row r="14" spans="3:16" ht="15" hidden="1" customHeight="1" x14ac:dyDescent="0.35">
      <c r="C14" s="6" t="s">
        <v>26</v>
      </c>
      <c r="D14" s="6" t="s">
        <v>36</v>
      </c>
      <c r="E14" s="6" t="s">
        <v>28</v>
      </c>
      <c r="F14" s="6" t="e">
        <f>+VLOOKUP(MID(G14,1,2),#REF!,2,0)</f>
        <v>#REF!</v>
      </c>
      <c r="G14" s="6" t="s">
        <v>41</v>
      </c>
      <c r="H14" s="7">
        <v>45017</v>
      </c>
      <c r="I14" s="6">
        <v>2078</v>
      </c>
      <c r="J14" s="6" t="s">
        <v>30</v>
      </c>
      <c r="K14" s="6">
        <v>2078</v>
      </c>
      <c r="L14" s="6" t="s">
        <v>30</v>
      </c>
      <c r="M14" s="6" t="s">
        <v>31</v>
      </c>
      <c r="N14" s="9">
        <v>4.5996945050245097</v>
      </c>
      <c r="O14" s="10">
        <v>44743</v>
      </c>
      <c r="P14" s="7"/>
    </row>
    <row r="15" spans="3:16" ht="15" hidden="1" customHeight="1" x14ac:dyDescent="0.35">
      <c r="C15" s="6" t="s">
        <v>26</v>
      </c>
      <c r="D15" s="6" t="s">
        <v>36</v>
      </c>
      <c r="E15" s="6" t="s">
        <v>28</v>
      </c>
      <c r="F15" s="6" t="e">
        <f>+VLOOKUP(MID(G15,1,2),#REF!,2,0)</f>
        <v>#REF!</v>
      </c>
      <c r="G15" s="6" t="s">
        <v>42</v>
      </c>
      <c r="H15" s="7">
        <v>45017</v>
      </c>
      <c r="I15" s="6">
        <v>1780</v>
      </c>
      <c r="J15" s="6" t="s">
        <v>30</v>
      </c>
      <c r="K15" s="6">
        <v>1780</v>
      </c>
      <c r="L15" s="6" t="s">
        <v>30</v>
      </c>
      <c r="M15" s="6" t="s">
        <v>31</v>
      </c>
      <c r="N15" s="9">
        <v>4.4195859852494603</v>
      </c>
      <c r="O15" s="10">
        <v>44743</v>
      </c>
      <c r="P15" s="7"/>
    </row>
    <row r="16" spans="3:16" ht="15" hidden="1" customHeight="1" x14ac:dyDescent="0.35">
      <c r="C16" s="6" t="s">
        <v>26</v>
      </c>
      <c r="D16" s="6" t="s">
        <v>36</v>
      </c>
      <c r="E16" s="6" t="s">
        <v>28</v>
      </c>
      <c r="F16" s="6" t="e">
        <f>+VLOOKUP(MID(G16,1,2),#REF!,2,0)</f>
        <v>#REF!</v>
      </c>
      <c r="G16" s="6" t="s">
        <v>43</v>
      </c>
      <c r="H16" s="7">
        <v>45017</v>
      </c>
      <c r="I16" s="6">
        <v>0</v>
      </c>
      <c r="J16" s="6" t="s">
        <v>30</v>
      </c>
      <c r="K16" s="6">
        <v>0</v>
      </c>
      <c r="L16" s="6" t="s">
        <v>30</v>
      </c>
      <c r="M16" s="6" t="s">
        <v>31</v>
      </c>
      <c r="N16" s="9">
        <v>5.8327451404075896</v>
      </c>
      <c r="O16" s="10">
        <v>44743</v>
      </c>
      <c r="P16" s="7"/>
    </row>
    <row r="17" spans="3:16" ht="15" hidden="1" customHeight="1" x14ac:dyDescent="0.35">
      <c r="C17" s="6" t="s">
        <v>26</v>
      </c>
      <c r="D17" s="6" t="s">
        <v>36</v>
      </c>
      <c r="E17" s="6" t="s">
        <v>28</v>
      </c>
      <c r="F17" s="6" t="e">
        <f>+VLOOKUP(MID(G17,1,2),#REF!,2,0)</f>
        <v>#REF!</v>
      </c>
      <c r="G17" s="6" t="s">
        <v>44</v>
      </c>
      <c r="H17" s="7">
        <v>45017</v>
      </c>
      <c r="I17" s="6">
        <v>17936</v>
      </c>
      <c r="J17" s="6" t="s">
        <v>30</v>
      </c>
      <c r="K17" s="6">
        <v>17936</v>
      </c>
      <c r="L17" s="6" t="s">
        <v>30</v>
      </c>
      <c r="M17" s="6" t="s">
        <v>31</v>
      </c>
      <c r="N17" s="9">
        <v>4.7520940217572498</v>
      </c>
      <c r="O17" s="10">
        <v>44743</v>
      </c>
      <c r="P17" s="7"/>
    </row>
    <row r="18" spans="3:16" ht="15" hidden="1" customHeight="1" x14ac:dyDescent="0.35">
      <c r="C18" s="6" t="s">
        <v>26</v>
      </c>
      <c r="D18" s="6" t="s">
        <v>36</v>
      </c>
      <c r="E18" s="6" t="s">
        <v>28</v>
      </c>
      <c r="F18" s="6" t="e">
        <f>+VLOOKUP(MID(G18,1,2),#REF!,2,0)</f>
        <v>#REF!</v>
      </c>
      <c r="G18" s="6" t="s">
        <v>45</v>
      </c>
      <c r="H18" s="7">
        <v>45017</v>
      </c>
      <c r="I18" s="6">
        <v>1402</v>
      </c>
      <c r="J18" s="6" t="s">
        <v>30</v>
      </c>
      <c r="K18" s="6">
        <v>1402</v>
      </c>
      <c r="L18" s="6" t="s">
        <v>30</v>
      </c>
      <c r="M18" s="6" t="s">
        <v>31</v>
      </c>
      <c r="N18" s="9">
        <v>7.2043407910022497</v>
      </c>
      <c r="O18" s="10">
        <v>44743</v>
      </c>
      <c r="P18" s="7"/>
    </row>
    <row r="19" spans="3:16" ht="15" hidden="1" customHeight="1" x14ac:dyDescent="0.35">
      <c r="C19" s="6" t="s">
        <v>26</v>
      </c>
      <c r="D19" s="6" t="s">
        <v>36</v>
      </c>
      <c r="E19" s="6" t="s">
        <v>28</v>
      </c>
      <c r="F19" s="6" t="e">
        <f>+VLOOKUP(MID(G19,1,2),#REF!,2,0)</f>
        <v>#REF!</v>
      </c>
      <c r="G19" s="6" t="s">
        <v>32</v>
      </c>
      <c r="H19" s="7">
        <v>45017</v>
      </c>
      <c r="I19" s="6">
        <v>2619</v>
      </c>
      <c r="J19" s="6" t="s">
        <v>30</v>
      </c>
      <c r="K19" s="6">
        <v>2619</v>
      </c>
      <c r="L19" s="6" t="s">
        <v>30</v>
      </c>
      <c r="M19" s="6" t="s">
        <v>31</v>
      </c>
      <c r="N19" s="9">
        <v>4.1147869517839801</v>
      </c>
      <c r="O19" s="10">
        <v>44743</v>
      </c>
      <c r="P19" s="7"/>
    </row>
    <row r="20" spans="3:16" ht="15" hidden="1" customHeight="1" x14ac:dyDescent="0.35">
      <c r="C20" s="6" t="s">
        <v>26</v>
      </c>
      <c r="D20" s="6" t="s">
        <v>36</v>
      </c>
      <c r="E20" s="6" t="s">
        <v>28</v>
      </c>
      <c r="F20" s="6" t="e">
        <f>+VLOOKUP(MID(G20,1,2),#REF!,2,0)</f>
        <v>#REF!</v>
      </c>
      <c r="G20" s="6" t="s">
        <v>46</v>
      </c>
      <c r="H20" s="7">
        <v>45017</v>
      </c>
      <c r="I20" s="6">
        <v>2001</v>
      </c>
      <c r="J20" s="6" t="s">
        <v>30</v>
      </c>
      <c r="K20" s="6">
        <v>2001</v>
      </c>
      <c r="L20" s="6" t="s">
        <v>30</v>
      </c>
      <c r="M20" s="6" t="s">
        <v>31</v>
      </c>
      <c r="N20" s="9">
        <v>7.2043407910022497</v>
      </c>
      <c r="O20" s="10">
        <v>44743</v>
      </c>
      <c r="P20" s="7"/>
    </row>
    <row r="21" spans="3:16" ht="15" hidden="1" customHeight="1" x14ac:dyDescent="0.35">
      <c r="C21" s="6" t="s">
        <v>26</v>
      </c>
      <c r="D21" s="6" t="s">
        <v>36</v>
      </c>
      <c r="E21" s="6" t="s">
        <v>28</v>
      </c>
      <c r="F21" s="6" t="e">
        <f>+VLOOKUP(MID(G21,1,2),#REF!,2,0)</f>
        <v>#REF!</v>
      </c>
      <c r="G21" s="6" t="s">
        <v>47</v>
      </c>
      <c r="H21" s="7">
        <v>45017</v>
      </c>
      <c r="I21" s="6">
        <v>200</v>
      </c>
      <c r="J21" s="6" t="s">
        <v>30</v>
      </c>
      <c r="K21" s="6">
        <v>200</v>
      </c>
      <c r="L21" s="6" t="s">
        <v>30</v>
      </c>
      <c r="M21" s="6" t="s">
        <v>31</v>
      </c>
      <c r="N21" s="9">
        <v>3.5328978878953299</v>
      </c>
      <c r="O21" s="10">
        <v>44743</v>
      </c>
      <c r="P21" s="7"/>
    </row>
    <row r="22" spans="3:16" ht="15" hidden="1" customHeight="1" x14ac:dyDescent="0.35">
      <c r="C22" s="6" t="s">
        <v>26</v>
      </c>
      <c r="D22" s="6" t="s">
        <v>36</v>
      </c>
      <c r="E22" s="6" t="s">
        <v>28</v>
      </c>
      <c r="F22" s="6" t="e">
        <f>+VLOOKUP(MID(G22,1,2),#REF!,2,0)</f>
        <v>#REF!</v>
      </c>
      <c r="G22" s="6" t="s">
        <v>48</v>
      </c>
      <c r="H22" s="7">
        <v>45017</v>
      </c>
      <c r="I22" s="6">
        <v>203</v>
      </c>
      <c r="J22" s="6" t="s">
        <v>30</v>
      </c>
      <c r="K22" s="6">
        <v>203</v>
      </c>
      <c r="L22" s="6" t="s">
        <v>30</v>
      </c>
      <c r="M22" s="6" t="s">
        <v>31</v>
      </c>
      <c r="N22" s="9">
        <v>4.0178054411358701</v>
      </c>
      <c r="O22" s="10">
        <v>44743</v>
      </c>
      <c r="P22" s="7"/>
    </row>
    <row r="23" spans="3:16" ht="15" hidden="1" customHeight="1" x14ac:dyDescent="0.35">
      <c r="C23" s="6" t="s">
        <v>26</v>
      </c>
      <c r="D23" s="6" t="s">
        <v>36</v>
      </c>
      <c r="E23" s="6" t="s">
        <v>28</v>
      </c>
      <c r="F23" s="6" t="e">
        <f>+VLOOKUP(MID(G23,1,2),#REF!,2,0)</f>
        <v>#REF!</v>
      </c>
      <c r="G23" s="6" t="s">
        <v>49</v>
      </c>
      <c r="H23" s="7">
        <v>45017</v>
      </c>
      <c r="I23" s="6">
        <v>128</v>
      </c>
      <c r="J23" s="6" t="s">
        <v>30</v>
      </c>
      <c r="K23" s="6">
        <v>128</v>
      </c>
      <c r="L23" s="6" t="s">
        <v>30</v>
      </c>
      <c r="M23" s="6" t="s">
        <v>31</v>
      </c>
      <c r="N23" s="9">
        <v>7.0796502773118304</v>
      </c>
      <c r="O23" s="10">
        <v>44743</v>
      </c>
      <c r="P23" s="7"/>
    </row>
    <row r="24" spans="3:16" ht="15" hidden="1" customHeight="1" x14ac:dyDescent="0.35">
      <c r="C24" s="6" t="s">
        <v>26</v>
      </c>
      <c r="D24" s="6" t="s">
        <v>36</v>
      </c>
      <c r="E24" s="6" t="s">
        <v>28</v>
      </c>
      <c r="F24" s="6" t="e">
        <f>+VLOOKUP(MID(G24,1,2),#REF!,2,0)</f>
        <v>#REF!</v>
      </c>
      <c r="G24" s="6" t="s">
        <v>50</v>
      </c>
      <c r="H24" s="7">
        <v>45017</v>
      </c>
      <c r="I24" s="6">
        <v>688</v>
      </c>
      <c r="J24" s="6" t="s">
        <v>30</v>
      </c>
      <c r="K24" s="6">
        <v>688</v>
      </c>
      <c r="L24" s="6" t="s">
        <v>30</v>
      </c>
      <c r="M24" s="6" t="s">
        <v>31</v>
      </c>
      <c r="N24" s="9">
        <v>5.9020176480133797</v>
      </c>
      <c r="O24" s="10">
        <v>44743</v>
      </c>
      <c r="P24" s="7"/>
    </row>
    <row r="25" spans="3:16" ht="15" hidden="1" customHeight="1" x14ac:dyDescent="0.35">
      <c r="C25" s="6" t="s">
        <v>26</v>
      </c>
      <c r="D25" s="6" t="s">
        <v>36</v>
      </c>
      <c r="E25" s="6" t="s">
        <v>33</v>
      </c>
      <c r="F25" s="6" t="e">
        <f>+VLOOKUP(MID(G25,1,2),#REF!,2,0)</f>
        <v>#REF!</v>
      </c>
      <c r="G25" s="6" t="s">
        <v>33</v>
      </c>
      <c r="H25" s="7">
        <v>45017</v>
      </c>
      <c r="I25" s="6">
        <v>109</v>
      </c>
      <c r="J25" s="6" t="s">
        <v>34</v>
      </c>
      <c r="K25" s="6">
        <v>109</v>
      </c>
      <c r="L25" s="6" t="s">
        <v>34</v>
      </c>
      <c r="M25" s="6" t="s">
        <v>35</v>
      </c>
      <c r="N25" s="9">
        <v>59895.743513438203</v>
      </c>
      <c r="O25" s="10">
        <v>44927</v>
      </c>
      <c r="P25" s="7"/>
    </row>
    <row r="26" spans="3:16" ht="15" hidden="1" customHeight="1" x14ac:dyDescent="0.35">
      <c r="C26" s="6" t="s">
        <v>26</v>
      </c>
      <c r="D26" s="6" t="s">
        <v>36</v>
      </c>
      <c r="E26" s="6" t="s">
        <v>33</v>
      </c>
      <c r="F26" s="6" t="e">
        <f>+VLOOKUP(MID(G26,1,2),#REF!,2,0)</f>
        <v>#REF!</v>
      </c>
      <c r="G26" s="6" t="s">
        <v>33</v>
      </c>
      <c r="H26" s="7">
        <v>45017</v>
      </c>
      <c r="I26" s="6">
        <v>578</v>
      </c>
      <c r="J26" s="6" t="s">
        <v>34</v>
      </c>
      <c r="K26" s="6">
        <v>578</v>
      </c>
      <c r="L26" s="6" t="s">
        <v>34</v>
      </c>
      <c r="M26" s="6" t="s">
        <v>35</v>
      </c>
      <c r="N26" s="9">
        <v>8181.0159582924598</v>
      </c>
      <c r="O26" s="10">
        <v>44927</v>
      </c>
      <c r="P26" s="7"/>
    </row>
    <row r="27" spans="3:16" ht="15" hidden="1" customHeight="1" x14ac:dyDescent="0.35">
      <c r="C27" s="6" t="s">
        <v>2</v>
      </c>
      <c r="D27" s="6" t="s">
        <v>51</v>
      </c>
      <c r="E27" s="6" t="s">
        <v>28</v>
      </c>
      <c r="F27" s="6" t="e">
        <f>+VLOOKUP(MID(G27,1,2),#REF!,2,0)</f>
        <v>#REF!</v>
      </c>
      <c r="G27" s="11" t="s">
        <v>52</v>
      </c>
      <c r="H27" s="12">
        <v>44896</v>
      </c>
      <c r="I27" s="6">
        <v>2850</v>
      </c>
      <c r="J27" s="6" t="s">
        <v>30</v>
      </c>
      <c r="K27" s="6">
        <v>2850</v>
      </c>
      <c r="L27" s="6" t="s">
        <v>30</v>
      </c>
      <c r="M27" s="6" t="s">
        <v>31</v>
      </c>
      <c r="N27" s="9">
        <v>3.36</v>
      </c>
      <c r="O27" s="13" t="s">
        <v>53</v>
      </c>
      <c r="P27" s="14"/>
    </row>
    <row r="28" spans="3:16" ht="15" hidden="1" customHeight="1" x14ac:dyDescent="0.35">
      <c r="C28" s="6" t="s">
        <v>2</v>
      </c>
      <c r="D28" s="6" t="s">
        <v>51</v>
      </c>
      <c r="E28" s="6" t="s">
        <v>28</v>
      </c>
      <c r="F28" s="6" t="e">
        <f>+VLOOKUP(MID(G28,1,2),#REF!,2,0)</f>
        <v>#REF!</v>
      </c>
      <c r="G28" s="11" t="s">
        <v>54</v>
      </c>
      <c r="H28" s="12">
        <v>44896</v>
      </c>
      <c r="I28" s="6">
        <v>600</v>
      </c>
      <c r="J28" s="6" t="s">
        <v>30</v>
      </c>
      <c r="K28" s="6">
        <v>600</v>
      </c>
      <c r="L28" s="6" t="s">
        <v>30</v>
      </c>
      <c r="M28" s="6" t="s">
        <v>31</v>
      </c>
      <c r="N28" s="9">
        <v>3.24</v>
      </c>
      <c r="O28" s="13" t="s">
        <v>53</v>
      </c>
      <c r="P28" s="14"/>
    </row>
    <row r="29" spans="3:16" ht="15" hidden="1" customHeight="1" x14ac:dyDescent="0.35">
      <c r="C29" s="6" t="s">
        <v>2</v>
      </c>
      <c r="D29" s="6" t="s">
        <v>51</v>
      </c>
      <c r="E29" s="6" t="s">
        <v>28</v>
      </c>
      <c r="F29" s="6" t="e">
        <f>+VLOOKUP(MID(G29,1,2),#REF!,2,0)</f>
        <v>#REF!</v>
      </c>
      <c r="G29" s="11" t="s">
        <v>55</v>
      </c>
      <c r="H29" s="12">
        <v>44896</v>
      </c>
      <c r="I29" s="6">
        <v>1400</v>
      </c>
      <c r="J29" s="6" t="s">
        <v>30</v>
      </c>
      <c r="K29" s="6">
        <v>1400</v>
      </c>
      <c r="L29" s="6" t="s">
        <v>30</v>
      </c>
      <c r="M29" s="6" t="s">
        <v>31</v>
      </c>
      <c r="N29" s="9">
        <v>3.3</v>
      </c>
      <c r="O29" s="13" t="s">
        <v>53</v>
      </c>
      <c r="P29" s="14"/>
    </row>
    <row r="30" spans="3:16" ht="15" hidden="1" customHeight="1" x14ac:dyDescent="0.35">
      <c r="C30" s="6" t="s">
        <v>2</v>
      </c>
      <c r="D30" s="6" t="s">
        <v>51</v>
      </c>
      <c r="E30" s="6" t="s">
        <v>28</v>
      </c>
      <c r="F30" s="6" t="e">
        <f>+VLOOKUP(MID(G30,1,2),#REF!,2,0)</f>
        <v>#REF!</v>
      </c>
      <c r="G30" s="11" t="s">
        <v>56</v>
      </c>
      <c r="H30" s="12">
        <v>44896</v>
      </c>
      <c r="I30" s="6">
        <v>700</v>
      </c>
      <c r="J30" s="6" t="s">
        <v>30</v>
      </c>
      <c r="K30" s="6">
        <v>700</v>
      </c>
      <c r="L30" s="6" t="s">
        <v>30</v>
      </c>
      <c r="M30" s="6" t="s">
        <v>31</v>
      </c>
      <c r="N30" s="9">
        <v>4.37</v>
      </c>
      <c r="O30" s="13" t="s">
        <v>53</v>
      </c>
      <c r="P30" s="14"/>
    </row>
    <row r="31" spans="3:16" ht="15" hidden="1" customHeight="1" x14ac:dyDescent="0.35">
      <c r="C31" s="6" t="s">
        <v>2</v>
      </c>
      <c r="D31" s="6" t="s">
        <v>57</v>
      </c>
      <c r="E31" s="6" t="s">
        <v>28</v>
      </c>
      <c r="F31" s="6" t="e">
        <f>+VLOOKUP(MID(G31,1,2),#REF!,2,0)</f>
        <v>#REF!</v>
      </c>
      <c r="G31" s="11" t="s">
        <v>58</v>
      </c>
      <c r="H31" s="12">
        <v>44896</v>
      </c>
      <c r="I31" s="6">
        <v>100</v>
      </c>
      <c r="J31" s="6" t="s">
        <v>30</v>
      </c>
      <c r="K31" s="6">
        <v>100</v>
      </c>
      <c r="L31" s="6" t="s">
        <v>30</v>
      </c>
      <c r="M31" s="6" t="s">
        <v>31</v>
      </c>
      <c r="N31" s="9">
        <v>1.95</v>
      </c>
      <c r="O31" s="13" t="s">
        <v>53</v>
      </c>
      <c r="P31" s="14"/>
    </row>
    <row r="32" spans="3:16" ht="15" hidden="1" customHeight="1" x14ac:dyDescent="0.35">
      <c r="C32" s="6" t="s">
        <v>2</v>
      </c>
      <c r="D32" s="6" t="s">
        <v>57</v>
      </c>
      <c r="E32" s="6" t="s">
        <v>28</v>
      </c>
      <c r="F32" s="6" t="e">
        <f>+VLOOKUP(MID(G32,1,2),#REF!,2,0)</f>
        <v>#REF!</v>
      </c>
      <c r="G32" s="11" t="s">
        <v>59</v>
      </c>
      <c r="H32" s="12">
        <v>44896</v>
      </c>
      <c r="I32" s="6">
        <v>300</v>
      </c>
      <c r="J32" s="6" t="s">
        <v>30</v>
      </c>
      <c r="K32" s="6">
        <v>300</v>
      </c>
      <c r="L32" s="6" t="s">
        <v>30</v>
      </c>
      <c r="M32" s="6" t="s">
        <v>31</v>
      </c>
      <c r="N32" s="9">
        <v>0.75</v>
      </c>
      <c r="O32" s="13" t="s">
        <v>53</v>
      </c>
      <c r="P32" s="14"/>
    </row>
    <row r="33" spans="3:16" ht="15" hidden="1" customHeight="1" x14ac:dyDescent="0.35">
      <c r="C33" s="6" t="s">
        <v>2</v>
      </c>
      <c r="D33" s="6" t="s">
        <v>57</v>
      </c>
      <c r="E33" s="6" t="s">
        <v>28</v>
      </c>
      <c r="F33" s="6" t="e">
        <f>+VLOOKUP(MID(G33,1,2),#REF!,2,0)</f>
        <v>#REF!</v>
      </c>
      <c r="G33" s="11" t="s">
        <v>40</v>
      </c>
      <c r="H33" s="12">
        <v>44896</v>
      </c>
      <c r="I33" s="6">
        <v>800</v>
      </c>
      <c r="J33" s="6" t="s">
        <v>30</v>
      </c>
      <c r="K33" s="6">
        <v>800</v>
      </c>
      <c r="L33" s="6" t="s">
        <v>30</v>
      </c>
      <c r="M33" s="6" t="s">
        <v>31</v>
      </c>
      <c r="N33" s="9">
        <v>3.56</v>
      </c>
      <c r="O33" s="13" t="s">
        <v>53</v>
      </c>
      <c r="P33" s="14"/>
    </row>
    <row r="34" spans="3:16" ht="15" hidden="1" customHeight="1" x14ac:dyDescent="0.35">
      <c r="C34" s="6" t="s">
        <v>2</v>
      </c>
      <c r="D34" s="6" t="s">
        <v>57</v>
      </c>
      <c r="E34" s="6" t="s">
        <v>28</v>
      </c>
      <c r="F34" s="6" t="e">
        <f>+VLOOKUP(MID(G34,1,2),#REF!,2,0)</f>
        <v>#REF!</v>
      </c>
      <c r="G34" s="11" t="s">
        <v>60</v>
      </c>
      <c r="H34" s="12">
        <v>44896</v>
      </c>
      <c r="I34" s="6">
        <v>500</v>
      </c>
      <c r="J34" s="6" t="s">
        <v>30</v>
      </c>
      <c r="K34" s="6">
        <v>500</v>
      </c>
      <c r="L34" s="6" t="s">
        <v>30</v>
      </c>
      <c r="M34" s="6" t="s">
        <v>31</v>
      </c>
      <c r="N34" s="9">
        <v>5.51</v>
      </c>
      <c r="O34" s="13" t="s">
        <v>53</v>
      </c>
      <c r="P34" s="14"/>
    </row>
    <row r="35" spans="3:16" ht="15" hidden="1" customHeight="1" x14ac:dyDescent="0.35">
      <c r="C35" s="6" t="s">
        <v>2</v>
      </c>
      <c r="D35" s="6" t="s">
        <v>57</v>
      </c>
      <c r="E35" s="6" t="s">
        <v>28</v>
      </c>
      <c r="F35" s="6" t="e">
        <f>+VLOOKUP(MID(G35,1,2),#REF!,2,0)</f>
        <v>#REF!</v>
      </c>
      <c r="G35" s="11" t="s">
        <v>61</v>
      </c>
      <c r="H35" s="12">
        <v>44896</v>
      </c>
      <c r="I35" s="6">
        <v>2960</v>
      </c>
      <c r="J35" s="6" t="s">
        <v>30</v>
      </c>
      <c r="K35" s="6">
        <v>2960</v>
      </c>
      <c r="L35" s="6" t="s">
        <v>30</v>
      </c>
      <c r="M35" s="6" t="s">
        <v>31</v>
      </c>
      <c r="N35" s="9">
        <v>3.41</v>
      </c>
      <c r="O35" s="13" t="s">
        <v>53</v>
      </c>
      <c r="P35" s="14"/>
    </row>
    <row r="36" spans="3:16" ht="15" hidden="1" customHeight="1" x14ac:dyDescent="0.35">
      <c r="C36" s="6" t="s">
        <v>2</v>
      </c>
      <c r="D36" s="6" t="s">
        <v>57</v>
      </c>
      <c r="E36" s="6" t="s">
        <v>28</v>
      </c>
      <c r="F36" s="6" t="e">
        <f>+VLOOKUP(MID(G36,1,2),#REF!,2,0)</f>
        <v>#REF!</v>
      </c>
      <c r="G36" s="11" t="s">
        <v>62</v>
      </c>
      <c r="H36" s="12">
        <v>44896</v>
      </c>
      <c r="I36" s="6">
        <v>1710</v>
      </c>
      <c r="J36" s="6" t="s">
        <v>30</v>
      </c>
      <c r="K36" s="6">
        <v>1710</v>
      </c>
      <c r="L36" s="6" t="s">
        <v>30</v>
      </c>
      <c r="M36" s="6" t="s">
        <v>31</v>
      </c>
      <c r="N36" s="9">
        <v>5.54</v>
      </c>
      <c r="O36" s="13" t="s">
        <v>53</v>
      </c>
      <c r="P36" s="14"/>
    </row>
    <row r="37" spans="3:16" ht="15" hidden="1" customHeight="1" x14ac:dyDescent="0.35">
      <c r="C37" s="6" t="s">
        <v>2</v>
      </c>
      <c r="D37" s="6" t="s">
        <v>57</v>
      </c>
      <c r="E37" s="6" t="s">
        <v>28</v>
      </c>
      <c r="F37" s="6" t="e">
        <f>+VLOOKUP(MID(G37,1,2),#REF!,2,0)</f>
        <v>#REF!</v>
      </c>
      <c r="G37" s="11" t="s">
        <v>63</v>
      </c>
      <c r="H37" s="12">
        <v>44896</v>
      </c>
      <c r="I37" s="6">
        <v>900</v>
      </c>
      <c r="J37" s="6" t="s">
        <v>30</v>
      </c>
      <c r="K37" s="6">
        <v>900</v>
      </c>
      <c r="L37" s="6" t="s">
        <v>30</v>
      </c>
      <c r="M37" s="6" t="s">
        <v>31</v>
      </c>
      <c r="N37" s="9">
        <v>5.34</v>
      </c>
      <c r="O37" s="13" t="s">
        <v>53</v>
      </c>
      <c r="P37" s="14"/>
    </row>
    <row r="38" spans="3:16" ht="15" hidden="1" customHeight="1" x14ac:dyDescent="0.35">
      <c r="C38" s="6" t="s">
        <v>2</v>
      </c>
      <c r="D38" s="6" t="s">
        <v>57</v>
      </c>
      <c r="E38" s="6" t="s">
        <v>28</v>
      </c>
      <c r="F38" s="6" t="e">
        <f>+VLOOKUP(MID(G38,1,2),#REF!,2,0)</f>
        <v>#REF!</v>
      </c>
      <c r="G38" s="11" t="s">
        <v>64</v>
      </c>
      <c r="H38" s="12">
        <v>44896</v>
      </c>
      <c r="I38" s="6">
        <v>1150</v>
      </c>
      <c r="J38" s="6" t="s">
        <v>30</v>
      </c>
      <c r="K38" s="6">
        <v>1150</v>
      </c>
      <c r="L38" s="6" t="s">
        <v>30</v>
      </c>
      <c r="M38" s="6" t="s">
        <v>31</v>
      </c>
      <c r="N38" s="9">
        <v>5.73</v>
      </c>
      <c r="O38" s="13" t="s">
        <v>53</v>
      </c>
      <c r="P38" s="14"/>
    </row>
    <row r="39" spans="3:16" ht="15" hidden="1" customHeight="1" x14ac:dyDescent="0.35">
      <c r="C39" s="6" t="s">
        <v>2</v>
      </c>
      <c r="D39" s="6" t="s">
        <v>57</v>
      </c>
      <c r="E39" s="6" t="s">
        <v>28</v>
      </c>
      <c r="F39" s="6" t="e">
        <f>+VLOOKUP(MID(G39,1,2),#REF!,2,0)</f>
        <v>#REF!</v>
      </c>
      <c r="G39" s="11" t="s">
        <v>65</v>
      </c>
      <c r="H39" s="12">
        <v>44896</v>
      </c>
      <c r="I39" s="6">
        <v>6050</v>
      </c>
      <c r="J39" s="6" t="s">
        <v>30</v>
      </c>
      <c r="K39" s="6">
        <v>6050</v>
      </c>
      <c r="L39" s="6" t="s">
        <v>30</v>
      </c>
      <c r="M39" s="6" t="s">
        <v>31</v>
      </c>
      <c r="N39" s="9">
        <v>2.73</v>
      </c>
      <c r="O39" s="13" t="s">
        <v>53</v>
      </c>
      <c r="P39" s="14"/>
    </row>
    <row r="40" spans="3:16" ht="15" hidden="1" customHeight="1" x14ac:dyDescent="0.35">
      <c r="C40" s="6" t="s">
        <v>2</v>
      </c>
      <c r="D40" s="6" t="s">
        <v>57</v>
      </c>
      <c r="E40" s="6" t="s">
        <v>28</v>
      </c>
      <c r="F40" s="6" t="e">
        <f>+VLOOKUP(MID(G40,1,2),#REF!,2,0)</f>
        <v>#REF!</v>
      </c>
      <c r="G40" s="11" t="s">
        <v>66</v>
      </c>
      <c r="H40" s="12">
        <v>44896</v>
      </c>
      <c r="I40" s="6">
        <v>600</v>
      </c>
      <c r="J40" s="6" t="s">
        <v>30</v>
      </c>
      <c r="K40" s="6">
        <v>600</v>
      </c>
      <c r="L40" s="6" t="s">
        <v>30</v>
      </c>
      <c r="M40" s="6" t="s">
        <v>31</v>
      </c>
      <c r="N40" s="9">
        <v>17.760000000000002</v>
      </c>
      <c r="O40" s="13" t="s">
        <v>53</v>
      </c>
      <c r="P40" s="14"/>
    </row>
    <row r="41" spans="3:16" ht="15" hidden="1" customHeight="1" x14ac:dyDescent="0.35">
      <c r="C41" s="6" t="s">
        <v>2</v>
      </c>
      <c r="D41" s="6" t="s">
        <v>57</v>
      </c>
      <c r="E41" s="6" t="s">
        <v>28</v>
      </c>
      <c r="F41" s="6" t="e">
        <f>+VLOOKUP(MID(G41,1,2),#REF!,2,0)</f>
        <v>#REF!</v>
      </c>
      <c r="G41" s="11" t="s">
        <v>67</v>
      </c>
      <c r="H41" s="12">
        <v>44896</v>
      </c>
      <c r="I41" s="6">
        <v>1870</v>
      </c>
      <c r="J41" s="6" t="s">
        <v>30</v>
      </c>
      <c r="K41" s="6">
        <v>1870</v>
      </c>
      <c r="L41" s="6" t="s">
        <v>30</v>
      </c>
      <c r="M41" s="6" t="s">
        <v>31</v>
      </c>
      <c r="N41" s="9">
        <v>3.72</v>
      </c>
      <c r="O41" s="13" t="s">
        <v>53</v>
      </c>
      <c r="P41" s="14"/>
    </row>
    <row r="42" spans="3:16" ht="15" hidden="1" customHeight="1" x14ac:dyDescent="0.35">
      <c r="C42" s="6" t="s">
        <v>2</v>
      </c>
      <c r="D42" s="6" t="s">
        <v>57</v>
      </c>
      <c r="E42" s="6" t="s">
        <v>28</v>
      </c>
      <c r="F42" s="6" t="e">
        <f>+VLOOKUP(MID(G42,1,2),#REF!,2,0)</f>
        <v>#REF!</v>
      </c>
      <c r="G42" s="11" t="s">
        <v>68</v>
      </c>
      <c r="H42" s="12">
        <v>44896</v>
      </c>
      <c r="I42" s="6">
        <v>3030</v>
      </c>
      <c r="J42" s="6" t="s">
        <v>30</v>
      </c>
      <c r="K42" s="6">
        <v>3030</v>
      </c>
      <c r="L42" s="6" t="s">
        <v>30</v>
      </c>
      <c r="M42" s="6" t="s">
        <v>31</v>
      </c>
      <c r="N42" s="9">
        <v>2.74</v>
      </c>
      <c r="O42" s="13" t="s">
        <v>53</v>
      </c>
      <c r="P42" s="14"/>
    </row>
    <row r="43" spans="3:16" ht="15" hidden="1" customHeight="1" x14ac:dyDescent="0.35">
      <c r="C43" s="6" t="s">
        <v>2</v>
      </c>
      <c r="D43" s="6" t="s">
        <v>57</v>
      </c>
      <c r="E43" s="6" t="s">
        <v>28</v>
      </c>
      <c r="F43" s="6" t="e">
        <f>+VLOOKUP(MID(G43,1,2),#REF!,2,0)</f>
        <v>#REF!</v>
      </c>
      <c r="G43" s="11" t="s">
        <v>42</v>
      </c>
      <c r="H43" s="12">
        <v>44896</v>
      </c>
      <c r="I43" s="6">
        <v>810</v>
      </c>
      <c r="J43" s="6" t="s">
        <v>30</v>
      </c>
      <c r="K43" s="6">
        <v>810</v>
      </c>
      <c r="L43" s="6" t="s">
        <v>30</v>
      </c>
      <c r="M43" s="6" t="s">
        <v>31</v>
      </c>
      <c r="N43" s="9">
        <v>4.21</v>
      </c>
      <c r="O43" s="13" t="s">
        <v>53</v>
      </c>
      <c r="P43" s="14"/>
    </row>
    <row r="44" spans="3:16" ht="15" hidden="1" customHeight="1" x14ac:dyDescent="0.35">
      <c r="C44" s="6" t="s">
        <v>2</v>
      </c>
      <c r="D44" s="6" t="s">
        <v>57</v>
      </c>
      <c r="E44" s="6" t="s">
        <v>28</v>
      </c>
      <c r="F44" s="6" t="e">
        <f>+VLOOKUP(MID(G44,1,2),#REF!,2,0)</f>
        <v>#REF!</v>
      </c>
      <c r="G44" s="11" t="s">
        <v>69</v>
      </c>
      <c r="H44" s="12">
        <v>44896</v>
      </c>
      <c r="I44" s="6">
        <v>200</v>
      </c>
      <c r="J44" s="6" t="s">
        <v>30</v>
      </c>
      <c r="K44" s="6">
        <v>200</v>
      </c>
      <c r="L44" s="6" t="s">
        <v>30</v>
      </c>
      <c r="M44" s="6" t="s">
        <v>31</v>
      </c>
      <c r="N44" s="9">
        <v>6.73</v>
      </c>
      <c r="O44" s="13" t="s">
        <v>53</v>
      </c>
      <c r="P44" s="14"/>
    </row>
    <row r="45" spans="3:16" ht="15" hidden="1" customHeight="1" x14ac:dyDescent="0.35">
      <c r="C45" s="6" t="s">
        <v>2</v>
      </c>
      <c r="D45" s="6" t="s">
        <v>57</v>
      </c>
      <c r="E45" s="6" t="s">
        <v>28</v>
      </c>
      <c r="F45" s="6" t="e">
        <f>+VLOOKUP(MID(G45,1,2),#REF!,2,0)</f>
        <v>#REF!</v>
      </c>
      <c r="G45" s="11" t="s">
        <v>70</v>
      </c>
      <c r="H45" s="12">
        <v>44896</v>
      </c>
      <c r="I45" s="6">
        <v>600</v>
      </c>
      <c r="J45" s="6" t="s">
        <v>30</v>
      </c>
      <c r="K45" s="6">
        <v>600</v>
      </c>
      <c r="L45" s="6" t="s">
        <v>30</v>
      </c>
      <c r="M45" s="6" t="s">
        <v>31</v>
      </c>
      <c r="N45" s="9">
        <v>6.58</v>
      </c>
      <c r="O45" s="13" t="s">
        <v>53</v>
      </c>
      <c r="P45" s="14"/>
    </row>
    <row r="46" spans="3:16" ht="15" hidden="1" customHeight="1" x14ac:dyDescent="0.35">
      <c r="C46" s="6" t="s">
        <v>2</v>
      </c>
      <c r="D46" s="6" t="s">
        <v>57</v>
      </c>
      <c r="E46" s="6" t="s">
        <v>28</v>
      </c>
      <c r="F46" s="6" t="e">
        <f>+VLOOKUP(MID(G46,1,2),#REF!,2,0)</f>
        <v>#REF!</v>
      </c>
      <c r="G46" s="11" t="s">
        <v>71</v>
      </c>
      <c r="H46" s="12">
        <v>44896</v>
      </c>
      <c r="I46" s="6">
        <v>190</v>
      </c>
      <c r="J46" s="6" t="s">
        <v>30</v>
      </c>
      <c r="K46" s="6">
        <v>190</v>
      </c>
      <c r="L46" s="6" t="s">
        <v>30</v>
      </c>
      <c r="M46" s="6" t="s">
        <v>31</v>
      </c>
      <c r="N46" s="9">
        <v>5.07</v>
      </c>
      <c r="O46" s="13" t="s">
        <v>53</v>
      </c>
      <c r="P46" s="14"/>
    </row>
    <row r="47" spans="3:16" ht="15" hidden="1" customHeight="1" x14ac:dyDescent="0.35">
      <c r="C47" s="6" t="s">
        <v>2</v>
      </c>
      <c r="D47" s="6" t="s">
        <v>57</v>
      </c>
      <c r="E47" s="6" t="s">
        <v>28</v>
      </c>
      <c r="F47" s="6" t="e">
        <f>+VLOOKUP(MID(G47,1,2),#REF!,2,0)</f>
        <v>#REF!</v>
      </c>
      <c r="G47" s="11" t="s">
        <v>72</v>
      </c>
      <c r="H47" s="12">
        <v>44896</v>
      </c>
      <c r="I47" s="6">
        <v>500</v>
      </c>
      <c r="J47" s="6" t="s">
        <v>30</v>
      </c>
      <c r="K47" s="6">
        <v>500</v>
      </c>
      <c r="L47" s="6" t="s">
        <v>30</v>
      </c>
      <c r="M47" s="6" t="s">
        <v>31</v>
      </c>
      <c r="N47" s="9">
        <v>5</v>
      </c>
      <c r="O47" s="13" t="s">
        <v>53</v>
      </c>
      <c r="P47" s="14"/>
    </row>
    <row r="48" spans="3:16" ht="15" hidden="1" customHeight="1" x14ac:dyDescent="0.35">
      <c r="C48" s="6" t="s">
        <v>2</v>
      </c>
      <c r="D48" s="6" t="s">
        <v>57</v>
      </c>
      <c r="E48" s="6" t="s">
        <v>28</v>
      </c>
      <c r="F48" s="6" t="e">
        <f>+VLOOKUP(MID(G48,1,2),#REF!,2,0)</f>
        <v>#REF!</v>
      </c>
      <c r="G48" s="11" t="s">
        <v>73</v>
      </c>
      <c r="H48" s="12">
        <v>44896</v>
      </c>
      <c r="I48" s="6">
        <v>1600</v>
      </c>
      <c r="J48" s="6" t="s">
        <v>30</v>
      </c>
      <c r="K48" s="6">
        <v>1600</v>
      </c>
      <c r="L48" s="6" t="s">
        <v>30</v>
      </c>
      <c r="M48" s="6" t="s">
        <v>31</v>
      </c>
      <c r="N48" s="9">
        <v>2.09</v>
      </c>
      <c r="O48" s="13" t="s">
        <v>53</v>
      </c>
      <c r="P48" s="14"/>
    </row>
    <row r="49" spans="3:16" ht="15" hidden="1" customHeight="1" x14ac:dyDescent="0.35">
      <c r="C49" s="6" t="s">
        <v>2</v>
      </c>
      <c r="D49" s="6" t="s">
        <v>57</v>
      </c>
      <c r="E49" s="6" t="s">
        <v>28</v>
      </c>
      <c r="F49" s="6" t="e">
        <f>+VLOOKUP(MID(G49,1,2),#REF!,2,0)</f>
        <v>#REF!</v>
      </c>
      <c r="G49" s="11" t="s">
        <v>55</v>
      </c>
      <c r="H49" s="12">
        <v>44896</v>
      </c>
      <c r="I49" s="6">
        <v>1400</v>
      </c>
      <c r="J49" s="6" t="s">
        <v>30</v>
      </c>
      <c r="K49" s="6">
        <v>1400</v>
      </c>
      <c r="L49" s="6" t="s">
        <v>30</v>
      </c>
      <c r="M49" s="6" t="s">
        <v>31</v>
      </c>
      <c r="N49" s="9">
        <v>3.3</v>
      </c>
      <c r="O49" s="13" t="s">
        <v>53</v>
      </c>
      <c r="P49" s="14"/>
    </row>
    <row r="50" spans="3:16" ht="15" hidden="1" customHeight="1" x14ac:dyDescent="0.35">
      <c r="C50" s="6" t="s">
        <v>2</v>
      </c>
      <c r="D50" s="6" t="s">
        <v>57</v>
      </c>
      <c r="E50" s="6" t="s">
        <v>28</v>
      </c>
      <c r="F50" s="6" t="e">
        <f>+VLOOKUP(MID(G50,1,2),#REF!,2,0)</f>
        <v>#REF!</v>
      </c>
      <c r="G50" s="11" t="s">
        <v>38</v>
      </c>
      <c r="H50" s="12">
        <v>44896</v>
      </c>
      <c r="I50" s="6">
        <v>6400</v>
      </c>
      <c r="J50" s="6" t="s">
        <v>30</v>
      </c>
      <c r="K50" s="6">
        <v>6400</v>
      </c>
      <c r="L50" s="6" t="s">
        <v>30</v>
      </c>
      <c r="M50" s="6" t="s">
        <v>31</v>
      </c>
      <c r="N50" s="9">
        <v>1.45</v>
      </c>
      <c r="O50" s="13" t="s">
        <v>53</v>
      </c>
      <c r="P50" s="14"/>
    </row>
    <row r="51" spans="3:16" ht="15" hidden="1" customHeight="1" x14ac:dyDescent="0.35">
      <c r="C51" s="15" t="s">
        <v>2</v>
      </c>
      <c r="D51" s="15" t="s">
        <v>57</v>
      </c>
      <c r="E51" s="15" t="s">
        <v>28</v>
      </c>
      <c r="F51" s="16" t="s">
        <v>74</v>
      </c>
      <c r="G51" s="17" t="s">
        <v>75</v>
      </c>
      <c r="H51" s="12">
        <v>44896</v>
      </c>
      <c r="I51" s="15">
        <v>4680</v>
      </c>
      <c r="J51" s="15" t="s">
        <v>30</v>
      </c>
      <c r="K51" s="15">
        <v>402368</v>
      </c>
      <c r="L51" s="18" t="s">
        <v>76</v>
      </c>
      <c r="M51" s="18" t="s">
        <v>31</v>
      </c>
      <c r="N51" s="15">
        <v>2.2200000000000001E-2</v>
      </c>
      <c r="O51" s="18" t="s">
        <v>53</v>
      </c>
      <c r="P51" s="19"/>
    </row>
    <row r="52" spans="3:16" ht="15" hidden="1" customHeight="1" x14ac:dyDescent="0.35">
      <c r="C52" s="15" t="s">
        <v>2</v>
      </c>
      <c r="D52" s="15" t="s">
        <v>57</v>
      </c>
      <c r="E52" s="15" t="s">
        <v>28</v>
      </c>
      <c r="F52" s="16" t="s">
        <v>77</v>
      </c>
      <c r="G52" s="17" t="s">
        <v>75</v>
      </c>
      <c r="H52" s="12">
        <v>44896</v>
      </c>
      <c r="I52" s="15">
        <v>4680</v>
      </c>
      <c r="J52" s="15" t="s">
        <v>30</v>
      </c>
      <c r="K52" s="15">
        <v>502960</v>
      </c>
      <c r="L52" s="18" t="s">
        <v>76</v>
      </c>
      <c r="M52" s="18" t="s">
        <v>31</v>
      </c>
      <c r="N52" s="15">
        <v>0.01</v>
      </c>
      <c r="O52" s="18" t="s">
        <v>53</v>
      </c>
      <c r="P52" s="19"/>
    </row>
    <row r="53" spans="3:16" ht="15" hidden="1" customHeight="1" x14ac:dyDescent="0.35">
      <c r="C53" s="15" t="s">
        <v>2</v>
      </c>
      <c r="D53" s="15" t="s">
        <v>57</v>
      </c>
      <c r="E53" s="15" t="s">
        <v>28</v>
      </c>
      <c r="F53" s="16" t="s">
        <v>78</v>
      </c>
      <c r="G53" s="17" t="s">
        <v>79</v>
      </c>
      <c r="H53" s="12">
        <v>44896</v>
      </c>
      <c r="I53" s="15">
        <v>4740</v>
      </c>
      <c r="J53" s="15" t="s">
        <v>30</v>
      </c>
      <c r="K53" s="15">
        <v>302128</v>
      </c>
      <c r="L53" s="18" t="s">
        <v>76</v>
      </c>
      <c r="M53" s="18" t="s">
        <v>31</v>
      </c>
      <c r="N53" s="15">
        <v>4.3099999999999999E-2</v>
      </c>
      <c r="O53" s="18" t="s">
        <v>53</v>
      </c>
      <c r="P53" s="19"/>
    </row>
    <row r="54" spans="3:16" ht="15" hidden="1" customHeight="1" x14ac:dyDescent="0.35">
      <c r="C54" s="20" t="s">
        <v>80</v>
      </c>
      <c r="D54" s="20" t="s">
        <v>81</v>
      </c>
      <c r="E54" s="21" t="s">
        <v>28</v>
      </c>
      <c r="F54" s="20" t="s">
        <v>82</v>
      </c>
      <c r="G54" s="20" t="s">
        <v>83</v>
      </c>
      <c r="H54" s="22">
        <v>44927</v>
      </c>
      <c r="I54" s="20">
        <v>7050</v>
      </c>
      <c r="J54" s="21" t="s">
        <v>30</v>
      </c>
      <c r="K54" s="23">
        <f>+I54</f>
        <v>7050</v>
      </c>
      <c r="L54" s="24" t="str">
        <f>+J54</f>
        <v>litros</v>
      </c>
      <c r="M54" s="21" t="s">
        <v>31</v>
      </c>
      <c r="N54" s="23">
        <v>6.44</v>
      </c>
      <c r="O54" s="25">
        <v>44927</v>
      </c>
      <c r="P54" s="26"/>
    </row>
    <row r="55" spans="3:16" ht="15" hidden="1" customHeight="1" x14ac:dyDescent="0.35">
      <c r="C55" s="27" t="s">
        <v>80</v>
      </c>
      <c r="D55" s="27" t="s">
        <v>81</v>
      </c>
      <c r="E55" s="28" t="s">
        <v>28</v>
      </c>
      <c r="F55" s="27" t="s">
        <v>84</v>
      </c>
      <c r="G55" s="27" t="s">
        <v>85</v>
      </c>
      <c r="H55" s="29">
        <v>44927</v>
      </c>
      <c r="I55" s="27">
        <v>2350</v>
      </c>
      <c r="J55" s="28" t="s">
        <v>30</v>
      </c>
      <c r="K55" s="14">
        <f t="shared" ref="K55:L63" si="0">+I55</f>
        <v>2350</v>
      </c>
      <c r="L55" s="30" t="str">
        <f t="shared" si="0"/>
        <v>litros</v>
      </c>
      <c r="M55" s="28" t="s">
        <v>31</v>
      </c>
      <c r="N55" s="14">
        <v>3.53</v>
      </c>
      <c r="O55" s="31">
        <v>44927</v>
      </c>
      <c r="P55" s="26"/>
    </row>
    <row r="56" spans="3:16" ht="15" hidden="1" customHeight="1" x14ac:dyDescent="0.35">
      <c r="C56" s="27" t="s">
        <v>80</v>
      </c>
      <c r="D56" s="27" t="s">
        <v>81</v>
      </c>
      <c r="E56" s="28" t="s">
        <v>28</v>
      </c>
      <c r="F56" s="27" t="s">
        <v>84</v>
      </c>
      <c r="G56" s="27" t="s">
        <v>86</v>
      </c>
      <c r="H56" s="22">
        <v>44927</v>
      </c>
      <c r="I56" s="27">
        <v>1000</v>
      </c>
      <c r="J56" s="28" t="s">
        <v>30</v>
      </c>
      <c r="K56" s="14">
        <f t="shared" si="0"/>
        <v>1000</v>
      </c>
      <c r="L56" s="30" t="str">
        <f t="shared" si="0"/>
        <v>litros</v>
      </c>
      <c r="M56" s="28" t="s">
        <v>31</v>
      </c>
      <c r="N56" s="14">
        <v>3.76</v>
      </c>
      <c r="O56" s="31">
        <v>44927</v>
      </c>
      <c r="P56" s="26"/>
    </row>
    <row r="57" spans="3:16" ht="15" customHeight="1" x14ac:dyDescent="0.35">
      <c r="C57" s="27" t="s">
        <v>80</v>
      </c>
      <c r="D57" s="27" t="s">
        <v>81</v>
      </c>
      <c r="E57" s="28" t="s">
        <v>28</v>
      </c>
      <c r="F57" s="27" t="s">
        <v>84</v>
      </c>
      <c r="G57" s="27" t="s">
        <v>87</v>
      </c>
      <c r="H57" s="29">
        <v>44927</v>
      </c>
      <c r="I57" s="27">
        <v>1900</v>
      </c>
      <c r="J57" s="28" t="s">
        <v>30</v>
      </c>
      <c r="K57" s="14">
        <f t="shared" si="0"/>
        <v>1900</v>
      </c>
      <c r="L57" s="30" t="str">
        <f t="shared" si="0"/>
        <v>litros</v>
      </c>
      <c r="M57" s="28" t="s">
        <v>31</v>
      </c>
      <c r="N57" s="14">
        <v>4.42</v>
      </c>
      <c r="O57" s="31">
        <v>44927</v>
      </c>
      <c r="P57" s="26"/>
    </row>
    <row r="58" spans="3:16" ht="15" hidden="1" customHeight="1" x14ac:dyDescent="0.35">
      <c r="C58" s="27" t="s">
        <v>80</v>
      </c>
      <c r="D58" s="27" t="s">
        <v>81</v>
      </c>
      <c r="E58" s="28" t="s">
        <v>28</v>
      </c>
      <c r="F58" s="27" t="s">
        <v>84</v>
      </c>
      <c r="G58" s="27" t="s">
        <v>88</v>
      </c>
      <c r="H58" s="22">
        <v>44927</v>
      </c>
      <c r="I58" s="27">
        <v>700</v>
      </c>
      <c r="J58" s="28" t="s">
        <v>30</v>
      </c>
      <c r="K58" s="14">
        <f t="shared" si="0"/>
        <v>700</v>
      </c>
      <c r="L58" s="30" t="str">
        <f t="shared" si="0"/>
        <v>litros</v>
      </c>
      <c r="M58" s="28" t="s">
        <v>31</v>
      </c>
      <c r="N58" s="14">
        <v>4.62</v>
      </c>
      <c r="O58" s="31">
        <v>44927</v>
      </c>
      <c r="P58" s="26"/>
    </row>
    <row r="59" spans="3:16" ht="15" hidden="1" customHeight="1" x14ac:dyDescent="0.35">
      <c r="C59" s="27" t="s">
        <v>80</v>
      </c>
      <c r="D59" s="27" t="s">
        <v>81</v>
      </c>
      <c r="E59" s="28" t="s">
        <v>28</v>
      </c>
      <c r="F59" s="27" t="s">
        <v>89</v>
      </c>
      <c r="G59" s="27" t="s">
        <v>38</v>
      </c>
      <c r="H59" s="29">
        <v>44927</v>
      </c>
      <c r="I59" s="27">
        <v>7550</v>
      </c>
      <c r="J59" s="28" t="s">
        <v>30</v>
      </c>
      <c r="K59" s="14">
        <f t="shared" si="0"/>
        <v>7550</v>
      </c>
      <c r="L59" s="30" t="str">
        <f t="shared" si="0"/>
        <v>litros</v>
      </c>
      <c r="M59" s="28" t="s">
        <v>31</v>
      </c>
      <c r="N59" s="14">
        <v>1.36</v>
      </c>
      <c r="O59" s="31">
        <v>44927</v>
      </c>
      <c r="P59" s="26"/>
    </row>
    <row r="60" spans="3:16" ht="15" hidden="1" customHeight="1" x14ac:dyDescent="0.35">
      <c r="C60" s="27" t="s">
        <v>80</v>
      </c>
      <c r="D60" s="27" t="s">
        <v>81</v>
      </c>
      <c r="E60" s="28" t="s">
        <v>28</v>
      </c>
      <c r="F60" s="27" t="s">
        <v>90</v>
      </c>
      <c r="G60" s="27" t="s">
        <v>48</v>
      </c>
      <c r="H60" s="22">
        <v>44927</v>
      </c>
      <c r="I60" s="27">
        <v>1590</v>
      </c>
      <c r="J60" s="28" t="s">
        <v>30</v>
      </c>
      <c r="K60" s="14">
        <f t="shared" si="0"/>
        <v>1590</v>
      </c>
      <c r="L60" s="30" t="str">
        <f t="shared" si="0"/>
        <v>litros</v>
      </c>
      <c r="M60" s="28" t="s">
        <v>31</v>
      </c>
      <c r="N60" s="14">
        <v>3.89</v>
      </c>
      <c r="O60" s="31">
        <v>44927</v>
      </c>
      <c r="P60" s="26"/>
    </row>
    <row r="61" spans="3:16" ht="15" hidden="1" customHeight="1" x14ac:dyDescent="0.35">
      <c r="C61" s="27" t="s">
        <v>80</v>
      </c>
      <c r="D61" s="27" t="s">
        <v>81</v>
      </c>
      <c r="E61" s="28" t="s">
        <v>28</v>
      </c>
      <c r="F61" s="27" t="s">
        <v>91</v>
      </c>
      <c r="G61" s="27" t="s">
        <v>92</v>
      </c>
      <c r="H61" s="29">
        <v>44927</v>
      </c>
      <c r="I61" s="27">
        <v>1000</v>
      </c>
      <c r="J61" s="28" t="s">
        <v>30</v>
      </c>
      <c r="K61" s="14">
        <f t="shared" si="0"/>
        <v>1000</v>
      </c>
      <c r="L61" s="30" t="str">
        <f t="shared" si="0"/>
        <v>litros</v>
      </c>
      <c r="M61" s="28" t="s">
        <v>31</v>
      </c>
      <c r="N61" s="14">
        <v>7.15</v>
      </c>
      <c r="O61" s="31">
        <v>44927</v>
      </c>
      <c r="P61" s="26"/>
    </row>
    <row r="62" spans="3:16" ht="15" hidden="1" customHeight="1" x14ac:dyDescent="0.35">
      <c r="C62" s="27" t="s">
        <v>80</v>
      </c>
      <c r="D62" s="27" t="s">
        <v>81</v>
      </c>
      <c r="E62" s="27" t="s">
        <v>33</v>
      </c>
      <c r="F62" s="28" t="s">
        <v>93</v>
      </c>
      <c r="G62" s="27" t="s">
        <v>94</v>
      </c>
      <c r="H62" s="22">
        <v>44927</v>
      </c>
      <c r="I62" s="27">
        <v>1</v>
      </c>
      <c r="J62" s="28" t="s">
        <v>95</v>
      </c>
      <c r="K62" s="14">
        <f t="shared" si="0"/>
        <v>1</v>
      </c>
      <c r="L62" s="30" t="str">
        <f t="shared" si="0"/>
        <v>puntos-mes</v>
      </c>
      <c r="M62" s="28" t="s">
        <v>31</v>
      </c>
      <c r="N62" s="27">
        <v>2136</v>
      </c>
      <c r="O62" s="32">
        <v>44927</v>
      </c>
      <c r="P62" s="29"/>
    </row>
    <row r="63" spans="3:16" ht="15" hidden="1" customHeight="1" x14ac:dyDescent="0.35">
      <c r="C63" s="27" t="s">
        <v>80</v>
      </c>
      <c r="D63" s="27" t="s">
        <v>81</v>
      </c>
      <c r="E63" s="27" t="s">
        <v>33</v>
      </c>
      <c r="F63" s="28" t="s">
        <v>96</v>
      </c>
      <c r="G63" s="27" t="s">
        <v>97</v>
      </c>
      <c r="H63" s="29">
        <v>44927</v>
      </c>
      <c r="I63" s="27">
        <v>1</v>
      </c>
      <c r="J63" s="28" t="s">
        <v>95</v>
      </c>
      <c r="K63" s="14">
        <f t="shared" si="0"/>
        <v>1</v>
      </c>
      <c r="L63" s="30" t="str">
        <f t="shared" si="0"/>
        <v>puntos-mes</v>
      </c>
      <c r="M63" s="28" t="s">
        <v>31</v>
      </c>
      <c r="N63" s="27">
        <v>1024</v>
      </c>
      <c r="O63" s="32">
        <v>44927</v>
      </c>
      <c r="P63" s="29"/>
    </row>
    <row r="64" spans="3:16" ht="15" hidden="1" customHeight="1" x14ac:dyDescent="0.35">
      <c r="C64" s="27" t="s">
        <v>98</v>
      </c>
      <c r="D64" s="27" t="s">
        <v>81</v>
      </c>
      <c r="E64" s="27" t="s">
        <v>28</v>
      </c>
      <c r="F64" s="27" t="s">
        <v>99</v>
      </c>
      <c r="G64" s="27" t="s">
        <v>100</v>
      </c>
      <c r="H64" s="22">
        <v>44927</v>
      </c>
      <c r="I64" s="27">
        <v>680</v>
      </c>
      <c r="J64" s="27" t="s">
        <v>101</v>
      </c>
      <c r="K64" s="14">
        <f>+I64</f>
        <v>680</v>
      </c>
      <c r="L64" s="30" t="str">
        <f>+J64</f>
        <v>Litros</v>
      </c>
      <c r="M64" s="28" t="s">
        <v>31</v>
      </c>
      <c r="N64" s="27">
        <v>3.51</v>
      </c>
      <c r="O64" s="33">
        <v>44927</v>
      </c>
      <c r="P64" s="34"/>
    </row>
    <row r="65" spans="3:16" ht="15" hidden="1" customHeight="1" x14ac:dyDescent="0.35">
      <c r="C65" s="27" t="s">
        <v>98</v>
      </c>
      <c r="D65" s="27" t="s">
        <v>81</v>
      </c>
      <c r="E65" s="27" t="s">
        <v>28</v>
      </c>
      <c r="F65" s="27" t="s">
        <v>102</v>
      </c>
      <c r="G65" s="27" t="s">
        <v>79</v>
      </c>
      <c r="H65" s="29">
        <v>44927</v>
      </c>
      <c r="I65" s="27">
        <v>600</v>
      </c>
      <c r="J65" s="27" t="s">
        <v>101</v>
      </c>
      <c r="K65" s="14">
        <f t="shared" ref="K65:L100" si="1">+I65</f>
        <v>600</v>
      </c>
      <c r="L65" s="30" t="str">
        <f t="shared" si="1"/>
        <v>Litros</v>
      </c>
      <c r="M65" s="28" t="s">
        <v>31</v>
      </c>
      <c r="N65" s="27">
        <v>4.0999999999999996</v>
      </c>
      <c r="O65" s="33">
        <v>44927</v>
      </c>
      <c r="P65" s="34"/>
    </row>
    <row r="66" spans="3:16" ht="15" hidden="1" customHeight="1" x14ac:dyDescent="0.35">
      <c r="C66" s="27" t="s">
        <v>98</v>
      </c>
      <c r="D66" s="27" t="s">
        <v>81</v>
      </c>
      <c r="E66" s="27" t="s">
        <v>28</v>
      </c>
      <c r="F66" s="27" t="s">
        <v>103</v>
      </c>
      <c r="G66" s="27" t="s">
        <v>40</v>
      </c>
      <c r="H66" s="22">
        <v>44927</v>
      </c>
      <c r="I66" s="27">
        <v>900</v>
      </c>
      <c r="J66" s="27" t="s">
        <v>101</v>
      </c>
      <c r="K66" s="14">
        <f t="shared" si="1"/>
        <v>900</v>
      </c>
      <c r="L66" s="30" t="str">
        <f t="shared" si="1"/>
        <v>Litros</v>
      </c>
      <c r="M66" s="28" t="s">
        <v>31</v>
      </c>
      <c r="N66" s="27">
        <v>4.32</v>
      </c>
      <c r="O66" s="33">
        <v>44927</v>
      </c>
      <c r="P66" s="34"/>
    </row>
    <row r="67" spans="3:16" ht="15" hidden="1" customHeight="1" x14ac:dyDescent="0.35">
      <c r="C67" s="27" t="s">
        <v>98</v>
      </c>
      <c r="D67" s="27" t="s">
        <v>81</v>
      </c>
      <c r="E67" s="27" t="s">
        <v>28</v>
      </c>
      <c r="F67" s="27" t="s">
        <v>103</v>
      </c>
      <c r="G67" s="27" t="s">
        <v>104</v>
      </c>
      <c r="H67" s="29">
        <v>44927</v>
      </c>
      <c r="I67" s="27">
        <v>1860</v>
      </c>
      <c r="J67" s="27" t="s">
        <v>101</v>
      </c>
      <c r="K67" s="14">
        <f t="shared" si="1"/>
        <v>1860</v>
      </c>
      <c r="L67" s="30" t="str">
        <f t="shared" si="1"/>
        <v>Litros</v>
      </c>
      <c r="M67" s="28" t="s">
        <v>31</v>
      </c>
      <c r="N67" s="27">
        <v>2.34</v>
      </c>
      <c r="O67" s="33">
        <v>44927</v>
      </c>
      <c r="P67" s="34"/>
    </row>
    <row r="68" spans="3:16" ht="15" hidden="1" customHeight="1" x14ac:dyDescent="0.35">
      <c r="C68" s="27" t="s">
        <v>98</v>
      </c>
      <c r="D68" s="27" t="s">
        <v>81</v>
      </c>
      <c r="E68" s="27" t="s">
        <v>28</v>
      </c>
      <c r="F68" s="27" t="s">
        <v>105</v>
      </c>
      <c r="G68" s="27" t="s">
        <v>44</v>
      </c>
      <c r="H68" s="22">
        <v>44927</v>
      </c>
      <c r="I68" s="27">
        <v>2430</v>
      </c>
      <c r="J68" s="27" t="s">
        <v>101</v>
      </c>
      <c r="K68" s="14">
        <f t="shared" si="1"/>
        <v>2430</v>
      </c>
      <c r="L68" s="30" t="str">
        <f t="shared" si="1"/>
        <v>Litros</v>
      </c>
      <c r="M68" s="28" t="s">
        <v>31</v>
      </c>
      <c r="N68" s="27">
        <v>4.04</v>
      </c>
      <c r="O68" s="33">
        <v>44927</v>
      </c>
      <c r="P68" s="34"/>
    </row>
    <row r="69" spans="3:16" ht="15" hidden="1" customHeight="1" x14ac:dyDescent="0.35">
      <c r="C69" s="27" t="s">
        <v>98</v>
      </c>
      <c r="D69" s="27" t="s">
        <v>81</v>
      </c>
      <c r="E69" s="27" t="s">
        <v>28</v>
      </c>
      <c r="F69" s="27" t="s">
        <v>105</v>
      </c>
      <c r="G69" s="27" t="s">
        <v>61</v>
      </c>
      <c r="H69" s="29">
        <v>44927</v>
      </c>
      <c r="I69" s="27">
        <v>7200</v>
      </c>
      <c r="J69" s="27" t="s">
        <v>101</v>
      </c>
      <c r="K69" s="14">
        <f t="shared" si="1"/>
        <v>7200</v>
      </c>
      <c r="L69" s="30" t="str">
        <f t="shared" si="1"/>
        <v>Litros</v>
      </c>
      <c r="M69" s="28" t="s">
        <v>31</v>
      </c>
      <c r="N69" s="27">
        <v>3.02</v>
      </c>
      <c r="O69" s="33">
        <v>44927</v>
      </c>
      <c r="P69" s="34"/>
    </row>
    <row r="70" spans="3:16" ht="15" hidden="1" customHeight="1" x14ac:dyDescent="0.35">
      <c r="C70" s="27" t="s">
        <v>98</v>
      </c>
      <c r="D70" s="27" t="s">
        <v>81</v>
      </c>
      <c r="E70" s="27" t="s">
        <v>28</v>
      </c>
      <c r="F70" s="27" t="s">
        <v>82</v>
      </c>
      <c r="G70" s="27" t="s">
        <v>106</v>
      </c>
      <c r="H70" s="22">
        <v>44927</v>
      </c>
      <c r="I70" s="27">
        <v>2340</v>
      </c>
      <c r="J70" s="27" t="s">
        <v>101</v>
      </c>
      <c r="K70" s="14">
        <f t="shared" si="1"/>
        <v>2340</v>
      </c>
      <c r="L70" s="30" t="str">
        <f t="shared" si="1"/>
        <v>Litros</v>
      </c>
      <c r="M70" s="28" t="s">
        <v>31</v>
      </c>
      <c r="N70" s="27">
        <v>7.59</v>
      </c>
      <c r="O70" s="33">
        <v>44927</v>
      </c>
      <c r="P70" s="34"/>
    </row>
    <row r="71" spans="3:16" ht="15" hidden="1" customHeight="1" x14ac:dyDescent="0.35">
      <c r="C71" s="27" t="s">
        <v>98</v>
      </c>
      <c r="D71" s="27" t="s">
        <v>81</v>
      </c>
      <c r="E71" s="27" t="s">
        <v>28</v>
      </c>
      <c r="F71" s="27" t="s">
        <v>82</v>
      </c>
      <c r="G71" s="27" t="s">
        <v>107</v>
      </c>
      <c r="H71" s="29">
        <v>44927</v>
      </c>
      <c r="I71" s="27">
        <v>1200</v>
      </c>
      <c r="J71" s="27" t="s">
        <v>101</v>
      </c>
      <c r="K71" s="14">
        <f t="shared" si="1"/>
        <v>1200</v>
      </c>
      <c r="L71" s="30" t="str">
        <f t="shared" si="1"/>
        <v>Litros</v>
      </c>
      <c r="M71" s="28" t="s">
        <v>31</v>
      </c>
      <c r="N71" s="27">
        <v>7.39</v>
      </c>
      <c r="O71" s="33">
        <v>44927</v>
      </c>
      <c r="P71" s="34"/>
    </row>
    <row r="72" spans="3:16" ht="15" hidden="1" customHeight="1" x14ac:dyDescent="0.35">
      <c r="C72" s="27" t="s">
        <v>98</v>
      </c>
      <c r="D72" s="27" t="s">
        <v>81</v>
      </c>
      <c r="E72" s="27" t="s">
        <v>28</v>
      </c>
      <c r="F72" s="27" t="s">
        <v>82</v>
      </c>
      <c r="G72" s="27" t="s">
        <v>108</v>
      </c>
      <c r="H72" s="22">
        <v>44927</v>
      </c>
      <c r="I72" s="27">
        <v>2150</v>
      </c>
      <c r="J72" s="27" t="s">
        <v>101</v>
      </c>
      <c r="K72" s="14">
        <f t="shared" si="1"/>
        <v>2150</v>
      </c>
      <c r="L72" s="30" t="str">
        <f t="shared" si="1"/>
        <v>Litros</v>
      </c>
      <c r="M72" s="28" t="s">
        <v>31</v>
      </c>
      <c r="N72" s="27">
        <v>8.26</v>
      </c>
      <c r="O72" s="33">
        <v>44927</v>
      </c>
      <c r="P72" s="34"/>
    </row>
    <row r="73" spans="3:16" ht="15" hidden="1" customHeight="1" x14ac:dyDescent="0.35">
      <c r="C73" s="27" t="s">
        <v>98</v>
      </c>
      <c r="D73" s="27" t="s">
        <v>81</v>
      </c>
      <c r="E73" s="27" t="s">
        <v>28</v>
      </c>
      <c r="F73" s="27" t="s">
        <v>82</v>
      </c>
      <c r="G73" s="27" t="s">
        <v>109</v>
      </c>
      <c r="H73" s="29">
        <v>44927</v>
      </c>
      <c r="I73" s="27">
        <v>1550</v>
      </c>
      <c r="J73" s="27" t="s">
        <v>101</v>
      </c>
      <c r="K73" s="14">
        <f t="shared" si="1"/>
        <v>1550</v>
      </c>
      <c r="L73" s="30" t="str">
        <f t="shared" si="1"/>
        <v>Litros</v>
      </c>
      <c r="M73" s="28" t="s">
        <v>31</v>
      </c>
      <c r="N73" s="27">
        <v>5.46</v>
      </c>
      <c r="O73" s="33">
        <v>44927</v>
      </c>
      <c r="P73" s="34"/>
    </row>
    <row r="74" spans="3:16" ht="15" hidden="1" customHeight="1" x14ac:dyDescent="0.35">
      <c r="C74" s="27" t="s">
        <v>98</v>
      </c>
      <c r="D74" s="27" t="s">
        <v>81</v>
      </c>
      <c r="E74" s="27" t="s">
        <v>28</v>
      </c>
      <c r="F74" s="27" t="s">
        <v>82</v>
      </c>
      <c r="G74" s="27" t="s">
        <v>110</v>
      </c>
      <c r="H74" s="22">
        <v>44927</v>
      </c>
      <c r="I74" s="27">
        <v>720</v>
      </c>
      <c r="J74" s="27" t="s">
        <v>101</v>
      </c>
      <c r="K74" s="14">
        <f t="shared" si="1"/>
        <v>720</v>
      </c>
      <c r="L74" s="30" t="str">
        <f t="shared" si="1"/>
        <v>Litros</v>
      </c>
      <c r="M74" s="28" t="s">
        <v>31</v>
      </c>
      <c r="N74" s="27">
        <v>7.02</v>
      </c>
      <c r="O74" s="33">
        <v>44927</v>
      </c>
      <c r="P74" s="34"/>
    </row>
    <row r="75" spans="3:16" ht="15" hidden="1" customHeight="1" x14ac:dyDescent="0.35">
      <c r="C75" s="27" t="s">
        <v>98</v>
      </c>
      <c r="D75" s="27" t="s">
        <v>81</v>
      </c>
      <c r="E75" s="27" t="s">
        <v>28</v>
      </c>
      <c r="F75" s="27" t="s">
        <v>82</v>
      </c>
      <c r="G75" s="27" t="s">
        <v>111</v>
      </c>
      <c r="H75" s="29">
        <v>44927</v>
      </c>
      <c r="I75" s="27">
        <v>600</v>
      </c>
      <c r="J75" s="27" t="s">
        <v>101</v>
      </c>
      <c r="K75" s="14">
        <f t="shared" si="1"/>
        <v>600</v>
      </c>
      <c r="L75" s="30" t="str">
        <f t="shared" si="1"/>
        <v>Litros</v>
      </c>
      <c r="M75" s="28" t="s">
        <v>31</v>
      </c>
      <c r="N75" s="27">
        <v>6.21</v>
      </c>
      <c r="O75" s="33">
        <v>44927</v>
      </c>
      <c r="P75" s="34"/>
    </row>
    <row r="76" spans="3:16" ht="15" hidden="1" customHeight="1" x14ac:dyDescent="0.35">
      <c r="C76" s="27" t="s">
        <v>98</v>
      </c>
      <c r="D76" s="27" t="s">
        <v>81</v>
      </c>
      <c r="E76" s="27" t="s">
        <v>28</v>
      </c>
      <c r="F76" s="27" t="s">
        <v>112</v>
      </c>
      <c r="G76" s="27" t="s">
        <v>113</v>
      </c>
      <c r="H76" s="22">
        <v>44927</v>
      </c>
      <c r="I76" s="27">
        <v>180</v>
      </c>
      <c r="J76" s="27" t="s">
        <v>101</v>
      </c>
      <c r="K76" s="14">
        <f t="shared" si="1"/>
        <v>180</v>
      </c>
      <c r="L76" s="30" t="str">
        <f t="shared" si="1"/>
        <v>Litros</v>
      </c>
      <c r="M76" s="28" t="s">
        <v>31</v>
      </c>
      <c r="N76" s="27">
        <v>3.21</v>
      </c>
      <c r="O76" s="33">
        <v>44927</v>
      </c>
      <c r="P76" s="34"/>
    </row>
    <row r="77" spans="3:16" ht="15" hidden="1" customHeight="1" x14ac:dyDescent="0.35">
      <c r="C77" s="27" t="s">
        <v>98</v>
      </c>
      <c r="D77" s="27" t="s">
        <v>81</v>
      </c>
      <c r="E77" s="27" t="s">
        <v>28</v>
      </c>
      <c r="F77" s="27" t="s">
        <v>112</v>
      </c>
      <c r="G77" s="27" t="s">
        <v>114</v>
      </c>
      <c r="H77" s="29">
        <v>44927</v>
      </c>
      <c r="I77" s="27">
        <v>380</v>
      </c>
      <c r="J77" s="27" t="s">
        <v>101</v>
      </c>
      <c r="K77" s="14">
        <f t="shared" si="1"/>
        <v>380</v>
      </c>
      <c r="L77" s="30" t="str">
        <f t="shared" si="1"/>
        <v>Litros</v>
      </c>
      <c r="M77" s="28" t="s">
        <v>31</v>
      </c>
      <c r="N77" s="27">
        <v>2.79</v>
      </c>
      <c r="O77" s="33">
        <v>44927</v>
      </c>
      <c r="P77" s="34"/>
    </row>
    <row r="78" spans="3:16" ht="15" hidden="1" customHeight="1" x14ac:dyDescent="0.35">
      <c r="C78" s="27" t="s">
        <v>98</v>
      </c>
      <c r="D78" s="27" t="s">
        <v>81</v>
      </c>
      <c r="E78" s="27" t="s">
        <v>28</v>
      </c>
      <c r="F78" s="27" t="s">
        <v>112</v>
      </c>
      <c r="G78" s="27" t="s">
        <v>115</v>
      </c>
      <c r="H78" s="22">
        <v>44927</v>
      </c>
      <c r="I78" s="27">
        <v>360</v>
      </c>
      <c r="J78" s="27" t="s">
        <v>101</v>
      </c>
      <c r="K78" s="14">
        <f t="shared" si="1"/>
        <v>360</v>
      </c>
      <c r="L78" s="30" t="str">
        <f t="shared" si="1"/>
        <v>Litros</v>
      </c>
      <c r="M78" s="28" t="s">
        <v>31</v>
      </c>
      <c r="N78" s="27">
        <v>7.95</v>
      </c>
      <c r="O78" s="33">
        <v>44927</v>
      </c>
      <c r="P78" s="34"/>
    </row>
    <row r="79" spans="3:16" ht="15" hidden="1" customHeight="1" x14ac:dyDescent="0.35">
      <c r="C79" s="27" t="s">
        <v>98</v>
      </c>
      <c r="D79" s="27" t="s">
        <v>81</v>
      </c>
      <c r="E79" s="27" t="s">
        <v>28</v>
      </c>
      <c r="F79" s="27" t="s">
        <v>116</v>
      </c>
      <c r="G79" s="27" t="s">
        <v>117</v>
      </c>
      <c r="H79" s="29">
        <v>44927</v>
      </c>
      <c r="I79" s="27">
        <v>2110</v>
      </c>
      <c r="J79" s="27" t="s">
        <v>101</v>
      </c>
      <c r="K79" s="14">
        <f t="shared" si="1"/>
        <v>2110</v>
      </c>
      <c r="L79" s="30" t="str">
        <f t="shared" si="1"/>
        <v>Litros</v>
      </c>
      <c r="M79" s="28" t="s">
        <v>31</v>
      </c>
      <c r="N79" s="27">
        <v>2.73</v>
      </c>
      <c r="O79" s="33">
        <v>44927</v>
      </c>
      <c r="P79" s="34"/>
    </row>
    <row r="80" spans="3:16" ht="15" hidden="1" customHeight="1" x14ac:dyDescent="0.35">
      <c r="C80" s="27" t="s">
        <v>98</v>
      </c>
      <c r="D80" s="27" t="s">
        <v>81</v>
      </c>
      <c r="E80" s="27" t="s">
        <v>28</v>
      </c>
      <c r="F80" s="27" t="s">
        <v>116</v>
      </c>
      <c r="G80" s="27" t="s">
        <v>118</v>
      </c>
      <c r="H80" s="22">
        <v>44927</v>
      </c>
      <c r="I80" s="27">
        <v>2150</v>
      </c>
      <c r="J80" s="27" t="s">
        <v>101</v>
      </c>
      <c r="K80" s="14">
        <f t="shared" si="1"/>
        <v>2150</v>
      </c>
      <c r="L80" s="30" t="str">
        <f t="shared" si="1"/>
        <v>Litros</v>
      </c>
      <c r="M80" s="28" t="s">
        <v>31</v>
      </c>
      <c r="N80" s="27">
        <v>3.06</v>
      </c>
      <c r="O80" s="33">
        <v>44927</v>
      </c>
      <c r="P80" s="34"/>
    </row>
    <row r="81" spans="3:16" ht="15" hidden="1" customHeight="1" x14ac:dyDescent="0.35">
      <c r="C81" s="27" t="s">
        <v>98</v>
      </c>
      <c r="D81" s="27" t="s">
        <v>81</v>
      </c>
      <c r="E81" s="27" t="s">
        <v>28</v>
      </c>
      <c r="F81" s="27" t="s">
        <v>116</v>
      </c>
      <c r="G81" s="27" t="s">
        <v>119</v>
      </c>
      <c r="H81" s="29">
        <v>44927</v>
      </c>
      <c r="I81" s="27">
        <v>130</v>
      </c>
      <c r="J81" s="27" t="s">
        <v>101</v>
      </c>
      <c r="K81" s="14">
        <f t="shared" si="1"/>
        <v>130</v>
      </c>
      <c r="L81" s="30" t="str">
        <f t="shared" si="1"/>
        <v>Litros</v>
      </c>
      <c r="M81" s="28" t="s">
        <v>31</v>
      </c>
      <c r="N81" s="27">
        <v>4.97</v>
      </c>
      <c r="O81" s="33">
        <v>44927</v>
      </c>
      <c r="P81" s="34"/>
    </row>
    <row r="82" spans="3:16" ht="15" hidden="1" customHeight="1" x14ac:dyDescent="0.35">
      <c r="C82" s="27" t="s">
        <v>98</v>
      </c>
      <c r="D82" s="27" t="s">
        <v>81</v>
      </c>
      <c r="E82" s="27" t="s">
        <v>28</v>
      </c>
      <c r="F82" s="27" t="s">
        <v>116</v>
      </c>
      <c r="G82" s="27" t="s">
        <v>29</v>
      </c>
      <c r="H82" s="22">
        <v>44927</v>
      </c>
      <c r="I82" s="27">
        <v>1120</v>
      </c>
      <c r="J82" s="27" t="s">
        <v>101</v>
      </c>
      <c r="K82" s="14">
        <f t="shared" si="1"/>
        <v>1120</v>
      </c>
      <c r="L82" s="30" t="str">
        <f t="shared" si="1"/>
        <v>Litros</v>
      </c>
      <c r="M82" s="28" t="s">
        <v>31</v>
      </c>
      <c r="N82" s="27">
        <v>3.59</v>
      </c>
      <c r="O82" s="33">
        <v>44927</v>
      </c>
      <c r="P82" s="34"/>
    </row>
    <row r="83" spans="3:16" ht="15" hidden="1" customHeight="1" x14ac:dyDescent="0.35">
      <c r="C83" s="27" t="s">
        <v>98</v>
      </c>
      <c r="D83" s="27" t="s">
        <v>81</v>
      </c>
      <c r="E83" s="27" t="s">
        <v>28</v>
      </c>
      <c r="F83" s="27" t="s">
        <v>116</v>
      </c>
      <c r="G83" s="27" t="s">
        <v>52</v>
      </c>
      <c r="H83" s="29">
        <v>44927</v>
      </c>
      <c r="I83" s="27">
        <v>5870</v>
      </c>
      <c r="J83" s="27" t="s">
        <v>101</v>
      </c>
      <c r="K83" s="14">
        <f t="shared" si="1"/>
        <v>5870</v>
      </c>
      <c r="L83" s="30" t="str">
        <f t="shared" si="1"/>
        <v>Litros</v>
      </c>
      <c r="M83" s="28" t="s">
        <v>31</v>
      </c>
      <c r="N83" s="27">
        <v>2.95</v>
      </c>
      <c r="O83" s="33">
        <v>44927</v>
      </c>
      <c r="P83" s="34"/>
    </row>
    <row r="84" spans="3:16" ht="15" hidden="1" customHeight="1" x14ac:dyDescent="0.35">
      <c r="C84" s="27" t="s">
        <v>98</v>
      </c>
      <c r="D84" s="27" t="s">
        <v>81</v>
      </c>
      <c r="E84" s="27" t="s">
        <v>28</v>
      </c>
      <c r="F84" s="27" t="s">
        <v>91</v>
      </c>
      <c r="G84" s="27" t="s">
        <v>120</v>
      </c>
      <c r="H84" s="22">
        <v>44927</v>
      </c>
      <c r="I84" s="27">
        <v>780</v>
      </c>
      <c r="J84" s="27" t="s">
        <v>101</v>
      </c>
      <c r="K84" s="14">
        <f t="shared" si="1"/>
        <v>780</v>
      </c>
      <c r="L84" s="30" t="str">
        <f t="shared" si="1"/>
        <v>Litros</v>
      </c>
      <c r="M84" s="28" t="s">
        <v>31</v>
      </c>
      <c r="N84" s="27">
        <v>6.22</v>
      </c>
      <c r="O84" s="33">
        <v>44927</v>
      </c>
      <c r="P84" s="34"/>
    </row>
    <row r="85" spans="3:16" ht="15" hidden="1" customHeight="1" x14ac:dyDescent="0.35">
      <c r="C85" s="27" t="s">
        <v>98</v>
      </c>
      <c r="D85" s="27" t="s">
        <v>81</v>
      </c>
      <c r="E85" s="27" t="s">
        <v>28</v>
      </c>
      <c r="F85" s="27" t="s">
        <v>91</v>
      </c>
      <c r="G85" s="27" t="s">
        <v>69</v>
      </c>
      <c r="H85" s="29">
        <v>44927</v>
      </c>
      <c r="I85" s="27">
        <v>860</v>
      </c>
      <c r="J85" s="27" t="s">
        <v>101</v>
      </c>
      <c r="K85" s="14">
        <f t="shared" si="1"/>
        <v>860</v>
      </c>
      <c r="L85" s="30" t="str">
        <f t="shared" si="1"/>
        <v>Litros</v>
      </c>
      <c r="M85" s="28" t="s">
        <v>31</v>
      </c>
      <c r="N85" s="27">
        <v>6.73</v>
      </c>
      <c r="O85" s="33">
        <v>44927</v>
      </c>
      <c r="P85" s="34"/>
    </row>
    <row r="86" spans="3:16" ht="15" hidden="1" customHeight="1" x14ac:dyDescent="0.35">
      <c r="C86" s="27" t="s">
        <v>98</v>
      </c>
      <c r="D86" s="27" t="s">
        <v>81</v>
      </c>
      <c r="E86" s="27" t="s">
        <v>28</v>
      </c>
      <c r="F86" s="27" t="s">
        <v>91</v>
      </c>
      <c r="G86" s="27" t="s">
        <v>121</v>
      </c>
      <c r="H86" s="22">
        <v>44927</v>
      </c>
      <c r="I86" s="27">
        <v>300</v>
      </c>
      <c r="J86" s="27" t="s">
        <v>101</v>
      </c>
      <c r="K86" s="14">
        <f t="shared" si="1"/>
        <v>300</v>
      </c>
      <c r="L86" s="30" t="str">
        <f t="shared" si="1"/>
        <v>Litros</v>
      </c>
      <c r="M86" s="28" t="s">
        <v>31</v>
      </c>
      <c r="N86" s="27">
        <v>4.32</v>
      </c>
      <c r="O86" s="33">
        <v>44927</v>
      </c>
      <c r="P86" s="34"/>
    </row>
    <row r="87" spans="3:16" ht="15" hidden="1" customHeight="1" x14ac:dyDescent="0.35">
      <c r="C87" s="27" t="s">
        <v>98</v>
      </c>
      <c r="D87" s="27" t="s">
        <v>81</v>
      </c>
      <c r="E87" s="27" t="s">
        <v>28</v>
      </c>
      <c r="F87" s="27" t="s">
        <v>91</v>
      </c>
      <c r="G87" s="27" t="s">
        <v>37</v>
      </c>
      <c r="H87" s="29">
        <v>44927</v>
      </c>
      <c r="I87" s="27">
        <v>880</v>
      </c>
      <c r="J87" s="27" t="s">
        <v>101</v>
      </c>
      <c r="K87" s="14">
        <f t="shared" si="1"/>
        <v>880</v>
      </c>
      <c r="L87" s="30" t="str">
        <f t="shared" si="1"/>
        <v>Litros</v>
      </c>
      <c r="M87" s="28" t="s">
        <v>31</v>
      </c>
      <c r="N87" s="27">
        <v>4.3899999999999997</v>
      </c>
      <c r="O87" s="33">
        <v>44927</v>
      </c>
      <c r="P87" s="34"/>
    </row>
    <row r="88" spans="3:16" ht="15" hidden="1" customHeight="1" x14ac:dyDescent="0.35">
      <c r="C88" s="27" t="s">
        <v>98</v>
      </c>
      <c r="D88" s="27" t="s">
        <v>81</v>
      </c>
      <c r="E88" s="27" t="s">
        <v>28</v>
      </c>
      <c r="F88" s="27" t="s">
        <v>91</v>
      </c>
      <c r="G88" s="27" t="s">
        <v>122</v>
      </c>
      <c r="H88" s="22">
        <v>44927</v>
      </c>
      <c r="I88" s="27">
        <v>700</v>
      </c>
      <c r="J88" s="27" t="s">
        <v>101</v>
      </c>
      <c r="K88" s="14">
        <f t="shared" si="1"/>
        <v>700</v>
      </c>
      <c r="L88" s="30" t="str">
        <f t="shared" si="1"/>
        <v>Litros</v>
      </c>
      <c r="M88" s="28" t="s">
        <v>31</v>
      </c>
      <c r="N88" s="27">
        <v>5.59</v>
      </c>
      <c r="O88" s="33">
        <v>44927</v>
      </c>
      <c r="P88" s="34"/>
    </row>
    <row r="89" spans="3:16" ht="15" hidden="1" customHeight="1" x14ac:dyDescent="0.35">
      <c r="C89" s="27" t="s">
        <v>98</v>
      </c>
      <c r="D89" s="27" t="s">
        <v>81</v>
      </c>
      <c r="E89" s="27" t="s">
        <v>28</v>
      </c>
      <c r="F89" s="27" t="s">
        <v>91</v>
      </c>
      <c r="G89" s="27" t="s">
        <v>71</v>
      </c>
      <c r="H89" s="29">
        <v>44927</v>
      </c>
      <c r="I89" s="27">
        <v>280</v>
      </c>
      <c r="J89" s="27" t="s">
        <v>101</v>
      </c>
      <c r="K89" s="14">
        <f t="shared" si="1"/>
        <v>280</v>
      </c>
      <c r="L89" s="30" t="str">
        <f t="shared" si="1"/>
        <v>Litros</v>
      </c>
      <c r="M89" s="28" t="s">
        <v>31</v>
      </c>
      <c r="N89" s="27">
        <v>5.8</v>
      </c>
      <c r="O89" s="33">
        <v>44927</v>
      </c>
      <c r="P89" s="34"/>
    </row>
    <row r="90" spans="3:16" ht="15" hidden="1" customHeight="1" x14ac:dyDescent="0.35">
      <c r="C90" s="27" t="s">
        <v>98</v>
      </c>
      <c r="D90" s="27" t="s">
        <v>81</v>
      </c>
      <c r="E90" s="27" t="s">
        <v>28</v>
      </c>
      <c r="F90" s="27" t="s">
        <v>123</v>
      </c>
      <c r="G90" s="27" t="s">
        <v>124</v>
      </c>
      <c r="H90" s="22">
        <v>44927</v>
      </c>
      <c r="I90" s="27">
        <v>490</v>
      </c>
      <c r="J90" s="27" t="s">
        <v>101</v>
      </c>
      <c r="K90" s="14">
        <f t="shared" si="1"/>
        <v>490</v>
      </c>
      <c r="L90" s="30" t="str">
        <f t="shared" si="1"/>
        <v>Litros</v>
      </c>
      <c r="M90" s="28" t="s">
        <v>31</v>
      </c>
      <c r="N90" s="27">
        <v>5.58</v>
      </c>
      <c r="O90" s="33">
        <v>44927</v>
      </c>
      <c r="P90" s="34"/>
    </row>
    <row r="91" spans="3:16" ht="15" hidden="1" customHeight="1" x14ac:dyDescent="0.35">
      <c r="C91" s="27" t="s">
        <v>98</v>
      </c>
      <c r="D91" s="27" t="s">
        <v>81</v>
      </c>
      <c r="E91" s="27" t="s">
        <v>28</v>
      </c>
      <c r="F91" s="27" t="s">
        <v>125</v>
      </c>
      <c r="G91" s="27" t="s">
        <v>126</v>
      </c>
      <c r="H91" s="29">
        <v>44927</v>
      </c>
      <c r="I91" s="27">
        <v>200</v>
      </c>
      <c r="J91" s="27" t="s">
        <v>101</v>
      </c>
      <c r="K91" s="14">
        <f t="shared" si="1"/>
        <v>200</v>
      </c>
      <c r="L91" s="30" t="str">
        <f t="shared" si="1"/>
        <v>Litros</v>
      </c>
      <c r="M91" s="28" t="s">
        <v>31</v>
      </c>
      <c r="N91" s="27">
        <v>5.65</v>
      </c>
      <c r="O91" s="33">
        <v>44927</v>
      </c>
      <c r="P91" s="34"/>
    </row>
    <row r="92" spans="3:16" ht="15" hidden="1" customHeight="1" x14ac:dyDescent="0.35">
      <c r="C92" s="27" t="s">
        <v>98</v>
      </c>
      <c r="D92" s="27" t="s">
        <v>81</v>
      </c>
      <c r="E92" s="27" t="s">
        <v>28</v>
      </c>
      <c r="F92" s="27" t="s">
        <v>127</v>
      </c>
      <c r="G92" s="27" t="s">
        <v>128</v>
      </c>
      <c r="H92" s="22">
        <v>44927</v>
      </c>
      <c r="I92" s="27">
        <v>60</v>
      </c>
      <c r="J92" s="27" t="s">
        <v>101</v>
      </c>
      <c r="K92" s="14">
        <f t="shared" si="1"/>
        <v>60</v>
      </c>
      <c r="L92" s="30" t="str">
        <f t="shared" si="1"/>
        <v>Litros</v>
      </c>
      <c r="M92" s="28" t="s">
        <v>31</v>
      </c>
      <c r="N92" s="27">
        <v>4.95</v>
      </c>
      <c r="O92" s="33">
        <v>44927</v>
      </c>
      <c r="P92" s="34"/>
    </row>
    <row r="93" spans="3:16" ht="15" hidden="1" customHeight="1" x14ac:dyDescent="0.35">
      <c r="C93" s="27" t="s">
        <v>98</v>
      </c>
      <c r="D93" s="27" t="s">
        <v>81</v>
      </c>
      <c r="E93" s="27" t="s">
        <v>28</v>
      </c>
      <c r="F93" s="27" t="s">
        <v>127</v>
      </c>
      <c r="G93" s="27" t="s">
        <v>129</v>
      </c>
      <c r="H93" s="29">
        <v>44927</v>
      </c>
      <c r="I93" s="27">
        <v>1650</v>
      </c>
      <c r="J93" s="27" t="s">
        <v>101</v>
      </c>
      <c r="K93" s="14">
        <f t="shared" si="1"/>
        <v>1650</v>
      </c>
      <c r="L93" s="30" t="str">
        <f t="shared" si="1"/>
        <v>Litros</v>
      </c>
      <c r="M93" s="28" t="s">
        <v>31</v>
      </c>
      <c r="N93" s="27">
        <v>4.0999999999999996</v>
      </c>
      <c r="O93" s="33">
        <v>44927</v>
      </c>
      <c r="P93" s="34"/>
    </row>
    <row r="94" spans="3:16" ht="15" hidden="1" customHeight="1" x14ac:dyDescent="0.35">
      <c r="C94" s="27" t="s">
        <v>98</v>
      </c>
      <c r="D94" s="27" t="s">
        <v>81</v>
      </c>
      <c r="E94" s="27" t="s">
        <v>28</v>
      </c>
      <c r="F94" s="27" t="s">
        <v>130</v>
      </c>
      <c r="G94" s="27" t="s">
        <v>131</v>
      </c>
      <c r="H94" s="22">
        <v>44927</v>
      </c>
      <c r="I94" s="27">
        <v>600</v>
      </c>
      <c r="J94" s="27" t="s">
        <v>101</v>
      </c>
      <c r="K94" s="14">
        <f t="shared" si="1"/>
        <v>600</v>
      </c>
      <c r="L94" s="30" t="str">
        <f t="shared" si="1"/>
        <v>Litros</v>
      </c>
      <c r="M94" s="28" t="s">
        <v>31</v>
      </c>
      <c r="N94" s="27">
        <v>3.28</v>
      </c>
      <c r="O94" s="33">
        <v>44927</v>
      </c>
      <c r="P94" s="34"/>
    </row>
    <row r="95" spans="3:16" ht="15" hidden="1" customHeight="1" x14ac:dyDescent="0.35">
      <c r="C95" s="27" t="s">
        <v>98</v>
      </c>
      <c r="D95" s="27" t="s">
        <v>81</v>
      </c>
      <c r="E95" s="27" t="s">
        <v>28</v>
      </c>
      <c r="F95" s="27" t="s">
        <v>132</v>
      </c>
      <c r="G95" s="27" t="s">
        <v>43</v>
      </c>
      <c r="H95" s="29">
        <v>44927</v>
      </c>
      <c r="I95" s="27">
        <v>210</v>
      </c>
      <c r="J95" s="27" t="s">
        <v>101</v>
      </c>
      <c r="K95" s="14">
        <f t="shared" si="1"/>
        <v>210</v>
      </c>
      <c r="L95" s="30" t="str">
        <f t="shared" si="1"/>
        <v>Litros</v>
      </c>
      <c r="M95" s="28" t="s">
        <v>31</v>
      </c>
      <c r="N95" s="27">
        <v>5.59</v>
      </c>
      <c r="O95" s="33">
        <v>44927</v>
      </c>
      <c r="P95" s="34"/>
    </row>
    <row r="96" spans="3:16" ht="15" hidden="1" customHeight="1" x14ac:dyDescent="0.35">
      <c r="C96" s="27" t="s">
        <v>98</v>
      </c>
      <c r="D96" s="27" t="s">
        <v>81</v>
      </c>
      <c r="E96" s="27" t="s">
        <v>28</v>
      </c>
      <c r="F96" s="27" t="s">
        <v>132</v>
      </c>
      <c r="G96" s="27" t="s">
        <v>133</v>
      </c>
      <c r="H96" s="22">
        <v>44927</v>
      </c>
      <c r="I96" s="27">
        <v>2800</v>
      </c>
      <c r="J96" s="27" t="s">
        <v>101</v>
      </c>
      <c r="K96" s="14">
        <f t="shared" si="1"/>
        <v>2800</v>
      </c>
      <c r="L96" s="30" t="str">
        <f t="shared" si="1"/>
        <v>Litros</v>
      </c>
      <c r="M96" s="28" t="s">
        <v>31</v>
      </c>
      <c r="N96" s="27">
        <v>5.59</v>
      </c>
      <c r="O96" s="33">
        <v>44927</v>
      </c>
      <c r="P96" s="34"/>
    </row>
    <row r="97" spans="3:16" ht="15" hidden="1" customHeight="1" x14ac:dyDescent="0.35">
      <c r="C97" s="27" t="s">
        <v>98</v>
      </c>
      <c r="D97" s="27" t="s">
        <v>81</v>
      </c>
      <c r="E97" s="27" t="s">
        <v>28</v>
      </c>
      <c r="F97" s="27" t="s">
        <v>134</v>
      </c>
      <c r="G97" s="27" t="s">
        <v>135</v>
      </c>
      <c r="H97" s="29">
        <v>44927</v>
      </c>
      <c r="I97" s="27">
        <v>1820</v>
      </c>
      <c r="J97" s="27" t="s">
        <v>101</v>
      </c>
      <c r="K97" s="14">
        <f t="shared" si="1"/>
        <v>1820</v>
      </c>
      <c r="L97" s="30" t="str">
        <f t="shared" si="1"/>
        <v>Litros</v>
      </c>
      <c r="M97" s="28" t="s">
        <v>31</v>
      </c>
      <c r="N97" s="27">
        <v>4.93</v>
      </c>
      <c r="O97" s="33">
        <v>44927</v>
      </c>
      <c r="P97" s="34"/>
    </row>
    <row r="98" spans="3:16" ht="15" hidden="1" customHeight="1" x14ac:dyDescent="0.35">
      <c r="C98" s="27" t="s">
        <v>98</v>
      </c>
      <c r="D98" s="27" t="s">
        <v>81</v>
      </c>
      <c r="E98" s="27" t="s">
        <v>28</v>
      </c>
      <c r="F98" s="27" t="s">
        <v>134</v>
      </c>
      <c r="G98" s="27" t="s">
        <v>50</v>
      </c>
      <c r="H98" s="22">
        <v>44927</v>
      </c>
      <c r="I98" s="27">
        <v>280</v>
      </c>
      <c r="J98" s="27" t="s">
        <v>101</v>
      </c>
      <c r="K98" s="14">
        <f t="shared" si="1"/>
        <v>280</v>
      </c>
      <c r="L98" s="30" t="str">
        <f t="shared" si="1"/>
        <v>Litros</v>
      </c>
      <c r="M98" s="28" t="s">
        <v>31</v>
      </c>
      <c r="N98" s="27">
        <v>4.93</v>
      </c>
      <c r="O98" s="33">
        <v>44927</v>
      </c>
      <c r="P98" s="34"/>
    </row>
    <row r="99" spans="3:16" ht="15" hidden="1" customHeight="1" x14ac:dyDescent="0.35">
      <c r="C99" s="27" t="s">
        <v>98</v>
      </c>
      <c r="D99" s="27" t="s">
        <v>81</v>
      </c>
      <c r="E99" s="27" t="s">
        <v>28</v>
      </c>
      <c r="F99" s="27" t="s">
        <v>134</v>
      </c>
      <c r="G99" s="27" t="s">
        <v>136</v>
      </c>
      <c r="H99" s="29">
        <v>44927</v>
      </c>
      <c r="I99" s="27">
        <v>1330</v>
      </c>
      <c r="J99" s="27" t="s">
        <v>101</v>
      </c>
      <c r="K99" s="14">
        <f t="shared" si="1"/>
        <v>1330</v>
      </c>
      <c r="L99" s="30" t="str">
        <f t="shared" si="1"/>
        <v>Litros</v>
      </c>
      <c r="M99" s="28" t="s">
        <v>31</v>
      </c>
      <c r="N99" s="27">
        <v>4.93</v>
      </c>
      <c r="O99" s="33">
        <v>44927</v>
      </c>
      <c r="P99" s="34"/>
    </row>
    <row r="100" spans="3:16" ht="15" hidden="1" customHeight="1" x14ac:dyDescent="0.35">
      <c r="C100" s="27" t="s">
        <v>98</v>
      </c>
      <c r="D100" s="27" t="s">
        <v>81</v>
      </c>
      <c r="E100" s="27" t="s">
        <v>28</v>
      </c>
      <c r="F100" s="27" t="s">
        <v>137</v>
      </c>
      <c r="G100" s="27" t="s">
        <v>138</v>
      </c>
      <c r="H100" s="22">
        <v>44927</v>
      </c>
      <c r="I100" s="27">
        <v>150</v>
      </c>
      <c r="J100" s="27" t="s">
        <v>101</v>
      </c>
      <c r="K100" s="14">
        <f t="shared" si="1"/>
        <v>150</v>
      </c>
      <c r="L100" s="30" t="str">
        <f t="shared" si="1"/>
        <v>Litros</v>
      </c>
      <c r="M100" s="28" t="s">
        <v>31</v>
      </c>
      <c r="N100" s="27">
        <v>5.75</v>
      </c>
      <c r="O100" s="33">
        <v>44927</v>
      </c>
      <c r="P100" s="34"/>
    </row>
    <row r="101" spans="3:16" ht="15" hidden="1" customHeight="1" x14ac:dyDescent="0.35">
      <c r="C101" s="27" t="s">
        <v>98</v>
      </c>
      <c r="D101" s="27" t="s">
        <v>81</v>
      </c>
      <c r="E101" s="35" t="s">
        <v>33</v>
      </c>
      <c r="F101" s="27" t="s">
        <v>139</v>
      </c>
      <c r="G101" s="36" t="s">
        <v>140</v>
      </c>
      <c r="H101" s="29">
        <v>44927</v>
      </c>
      <c r="I101" s="27"/>
      <c r="J101" s="27"/>
      <c r="K101" s="14"/>
      <c r="L101" s="30"/>
      <c r="M101" s="28" t="s">
        <v>31</v>
      </c>
      <c r="N101" s="27">
        <v>4036.98</v>
      </c>
      <c r="O101" s="33">
        <v>44927</v>
      </c>
      <c r="P101" s="34"/>
    </row>
    <row r="102" spans="3:16" ht="15" hidden="1" customHeight="1" x14ac:dyDescent="0.35">
      <c r="C102" s="27" t="s">
        <v>98</v>
      </c>
      <c r="D102" s="27" t="s">
        <v>81</v>
      </c>
      <c r="E102" s="35" t="s">
        <v>33</v>
      </c>
      <c r="F102" s="27" t="s">
        <v>141</v>
      </c>
      <c r="G102" s="36" t="s">
        <v>140</v>
      </c>
      <c r="H102" s="22">
        <v>44927</v>
      </c>
      <c r="I102" s="27"/>
      <c r="J102" s="27"/>
      <c r="K102" s="14"/>
      <c r="L102" s="30"/>
      <c r="M102" s="6" t="s">
        <v>35</v>
      </c>
      <c r="N102" s="37">
        <v>2875838.9425945207</v>
      </c>
      <c r="O102" s="33">
        <v>44927</v>
      </c>
      <c r="P102" s="34"/>
    </row>
    <row r="103" spans="3:16" ht="15" hidden="1" customHeight="1" x14ac:dyDescent="0.35">
      <c r="C103" s="14" t="s">
        <v>142</v>
      </c>
      <c r="D103" s="26" t="s">
        <v>5</v>
      </c>
      <c r="E103" s="14" t="s">
        <v>28</v>
      </c>
      <c r="F103" s="14" t="e">
        <f>+VLOOKUP(MID(G103,1,2),#REF!,2,0)</f>
        <v>#REF!</v>
      </c>
      <c r="G103" s="30" t="s">
        <v>143</v>
      </c>
      <c r="H103" s="29">
        <v>44927</v>
      </c>
      <c r="I103" s="30">
        <v>3815</v>
      </c>
      <c r="J103" s="14" t="s">
        <v>30</v>
      </c>
      <c r="K103" s="14">
        <f>+I103</f>
        <v>3815</v>
      </c>
      <c r="L103" s="30" t="str">
        <f>+J103</f>
        <v>litros</v>
      </c>
      <c r="M103" s="14" t="s">
        <v>31</v>
      </c>
      <c r="N103" s="14">
        <v>4.1900000000000004</v>
      </c>
      <c r="O103" s="31">
        <v>44927</v>
      </c>
      <c r="P103" s="26"/>
    </row>
    <row r="104" spans="3:16" ht="15" hidden="1" customHeight="1" x14ac:dyDescent="0.35">
      <c r="C104" s="14" t="s">
        <v>142</v>
      </c>
      <c r="D104" s="26" t="s">
        <v>5</v>
      </c>
      <c r="E104" s="14" t="s">
        <v>28</v>
      </c>
      <c r="F104" s="14" t="e">
        <f>+VLOOKUP(MID(G104,1,2),#REF!,2,0)</f>
        <v>#REF!</v>
      </c>
      <c r="G104" s="30" t="s">
        <v>144</v>
      </c>
      <c r="H104" s="22">
        <v>44927</v>
      </c>
      <c r="I104" s="30">
        <v>2240</v>
      </c>
      <c r="J104" s="14" t="s">
        <v>30</v>
      </c>
      <c r="K104" s="14">
        <f t="shared" ref="K104:L115" si="2">+I104</f>
        <v>2240</v>
      </c>
      <c r="L104" s="30" t="str">
        <f t="shared" si="2"/>
        <v>litros</v>
      </c>
      <c r="M104" s="14" t="s">
        <v>31</v>
      </c>
      <c r="N104" s="14">
        <v>5.03</v>
      </c>
      <c r="O104" s="31">
        <v>44927</v>
      </c>
      <c r="P104" s="26"/>
    </row>
    <row r="105" spans="3:16" ht="15" hidden="1" customHeight="1" x14ac:dyDescent="0.35">
      <c r="C105" s="14" t="s">
        <v>142</v>
      </c>
      <c r="D105" s="26" t="s">
        <v>5</v>
      </c>
      <c r="E105" s="14" t="s">
        <v>28</v>
      </c>
      <c r="F105" s="14" t="e">
        <f>+VLOOKUP(MID(G105,1,2),#REF!,2,0)</f>
        <v>#REF!</v>
      </c>
      <c r="G105" s="30" t="s">
        <v>145</v>
      </c>
      <c r="H105" s="29">
        <v>44927</v>
      </c>
      <c r="I105" s="30">
        <v>1707</v>
      </c>
      <c r="J105" s="14" t="s">
        <v>30</v>
      </c>
      <c r="K105" s="14">
        <f t="shared" si="2"/>
        <v>1707</v>
      </c>
      <c r="L105" s="30" t="str">
        <f t="shared" si="2"/>
        <v>litros</v>
      </c>
      <c r="M105" s="14" t="s">
        <v>31</v>
      </c>
      <c r="N105" s="14">
        <v>3.99</v>
      </c>
      <c r="O105" s="31">
        <v>44927</v>
      </c>
      <c r="P105" s="26"/>
    </row>
    <row r="106" spans="3:16" ht="15" customHeight="1" x14ac:dyDescent="0.35">
      <c r="C106" s="14" t="s">
        <v>142</v>
      </c>
      <c r="D106" s="26" t="s">
        <v>5</v>
      </c>
      <c r="E106" s="14" t="s">
        <v>28</v>
      </c>
      <c r="F106" s="14" t="e">
        <f>+VLOOKUP(MID(G106,1,2),#REF!,2,0)</f>
        <v>#REF!</v>
      </c>
      <c r="G106" s="30" t="s">
        <v>146</v>
      </c>
      <c r="H106" s="22">
        <v>44927</v>
      </c>
      <c r="I106" s="30">
        <v>15128</v>
      </c>
      <c r="J106" s="14" t="s">
        <v>30</v>
      </c>
      <c r="K106" s="14">
        <f t="shared" si="2"/>
        <v>15128</v>
      </c>
      <c r="L106" s="30" t="str">
        <f t="shared" si="2"/>
        <v>litros</v>
      </c>
      <c r="M106" s="14" t="s">
        <v>31</v>
      </c>
      <c r="N106" s="14">
        <v>5.86</v>
      </c>
      <c r="O106" s="31">
        <v>44927</v>
      </c>
      <c r="P106" s="26"/>
    </row>
    <row r="107" spans="3:16" ht="15" hidden="1" customHeight="1" x14ac:dyDescent="0.35">
      <c r="C107" s="14" t="s">
        <v>142</v>
      </c>
      <c r="D107" s="26" t="s">
        <v>5</v>
      </c>
      <c r="E107" s="14" t="s">
        <v>28</v>
      </c>
      <c r="F107" s="14" t="e">
        <f>+VLOOKUP(MID(G107,1,2),#REF!,2,0)</f>
        <v>#REF!</v>
      </c>
      <c r="G107" s="30" t="s">
        <v>73</v>
      </c>
      <c r="H107" s="29">
        <v>44927</v>
      </c>
      <c r="I107" s="30">
        <v>0</v>
      </c>
      <c r="J107" s="14" t="s">
        <v>30</v>
      </c>
      <c r="K107" s="14">
        <f t="shared" si="2"/>
        <v>0</v>
      </c>
      <c r="L107" s="30" t="str">
        <f t="shared" si="2"/>
        <v>litros</v>
      </c>
      <c r="M107" s="14" t="s">
        <v>31</v>
      </c>
      <c r="N107" s="14">
        <v>3.93</v>
      </c>
      <c r="O107" s="31">
        <v>44927</v>
      </c>
      <c r="P107" s="26"/>
    </row>
    <row r="108" spans="3:16" ht="15" hidden="1" customHeight="1" x14ac:dyDescent="0.35">
      <c r="C108" s="14" t="s">
        <v>142</v>
      </c>
      <c r="D108" s="26" t="s">
        <v>5</v>
      </c>
      <c r="E108" s="14" t="s">
        <v>28</v>
      </c>
      <c r="F108" s="14" t="e">
        <f>+VLOOKUP(MID(G108,1,2),#REF!,2,0)</f>
        <v>#REF!</v>
      </c>
      <c r="G108" s="30" t="s">
        <v>147</v>
      </c>
      <c r="H108" s="22">
        <v>44927</v>
      </c>
      <c r="I108" s="30">
        <v>2971</v>
      </c>
      <c r="J108" s="14" t="s">
        <v>30</v>
      </c>
      <c r="K108" s="14">
        <f t="shared" si="2"/>
        <v>2971</v>
      </c>
      <c r="L108" s="30" t="str">
        <f t="shared" si="2"/>
        <v>litros</v>
      </c>
      <c r="M108" s="14" t="s">
        <v>31</v>
      </c>
      <c r="N108" s="14">
        <v>3.54</v>
      </c>
      <c r="O108" s="31">
        <v>44927</v>
      </c>
      <c r="P108" s="26"/>
    </row>
    <row r="109" spans="3:16" ht="15" hidden="1" customHeight="1" x14ac:dyDescent="0.35">
      <c r="C109" s="14" t="s">
        <v>142</v>
      </c>
      <c r="D109" s="26" t="s">
        <v>5</v>
      </c>
      <c r="E109" s="14" t="s">
        <v>28</v>
      </c>
      <c r="F109" s="14" t="e">
        <f>+VLOOKUP(MID(G109,1,2),#REF!,2,0)</f>
        <v>#REF!</v>
      </c>
      <c r="G109" s="30" t="s">
        <v>148</v>
      </c>
      <c r="H109" s="29">
        <v>44927</v>
      </c>
      <c r="I109" s="30">
        <v>3208</v>
      </c>
      <c r="J109" s="14" t="s">
        <v>30</v>
      </c>
      <c r="K109" s="14">
        <f t="shared" si="2"/>
        <v>3208</v>
      </c>
      <c r="L109" s="30" t="str">
        <f t="shared" si="2"/>
        <v>litros</v>
      </c>
      <c r="M109" s="14" t="s">
        <v>31</v>
      </c>
      <c r="N109" s="14">
        <v>1.96</v>
      </c>
      <c r="O109" s="31">
        <v>44927</v>
      </c>
      <c r="P109" s="26"/>
    </row>
    <row r="110" spans="3:16" ht="15" hidden="1" customHeight="1" x14ac:dyDescent="0.35">
      <c r="C110" s="14" t="s">
        <v>142</v>
      </c>
      <c r="D110" s="26" t="s">
        <v>5</v>
      </c>
      <c r="E110" s="14" t="s">
        <v>28</v>
      </c>
      <c r="F110" s="14" t="e">
        <f>+VLOOKUP(MID(G110,1,2),#REF!,2,0)</f>
        <v>#REF!</v>
      </c>
      <c r="G110" s="30" t="s">
        <v>149</v>
      </c>
      <c r="H110" s="22">
        <v>44927</v>
      </c>
      <c r="I110" s="30">
        <v>1100</v>
      </c>
      <c r="J110" s="14" t="s">
        <v>30</v>
      </c>
      <c r="K110" s="14">
        <f t="shared" si="2"/>
        <v>1100</v>
      </c>
      <c r="L110" s="30" t="str">
        <f t="shared" si="2"/>
        <v>litros</v>
      </c>
      <c r="M110" s="14" t="s">
        <v>31</v>
      </c>
      <c r="N110" s="14">
        <v>3.86</v>
      </c>
      <c r="O110" s="31">
        <v>44927</v>
      </c>
      <c r="P110" s="26"/>
    </row>
    <row r="111" spans="3:16" ht="15" hidden="1" customHeight="1" x14ac:dyDescent="0.35">
      <c r="C111" s="14" t="s">
        <v>142</v>
      </c>
      <c r="D111" s="26" t="s">
        <v>5</v>
      </c>
      <c r="E111" s="14" t="s">
        <v>28</v>
      </c>
      <c r="F111" s="14" t="e">
        <f>+VLOOKUP(MID(G111,1,2),#REF!,2,0)</f>
        <v>#REF!</v>
      </c>
      <c r="G111" s="30" t="s">
        <v>150</v>
      </c>
      <c r="H111" s="29">
        <v>44927</v>
      </c>
      <c r="I111" s="30">
        <v>0</v>
      </c>
      <c r="J111" s="14" t="s">
        <v>30</v>
      </c>
      <c r="K111" s="14">
        <f t="shared" si="2"/>
        <v>0</v>
      </c>
      <c r="L111" s="30" t="str">
        <f t="shared" si="2"/>
        <v>litros</v>
      </c>
      <c r="M111" s="14" t="s">
        <v>31</v>
      </c>
      <c r="N111" s="14">
        <v>5.93</v>
      </c>
      <c r="O111" s="31">
        <v>44927</v>
      </c>
      <c r="P111" s="26"/>
    </row>
    <row r="112" spans="3:16" ht="15" hidden="1" customHeight="1" x14ac:dyDescent="0.35">
      <c r="C112" s="14" t="s">
        <v>142</v>
      </c>
      <c r="D112" s="26" t="s">
        <v>5</v>
      </c>
      <c r="E112" s="14" t="s">
        <v>28</v>
      </c>
      <c r="F112" s="14" t="e">
        <f>+VLOOKUP(MID(G112,1,2),#REF!,2,0)</f>
        <v>#REF!</v>
      </c>
      <c r="G112" s="30" t="s">
        <v>151</v>
      </c>
      <c r="H112" s="22">
        <v>44927</v>
      </c>
      <c r="I112" s="30">
        <v>0</v>
      </c>
      <c r="J112" s="14" t="s">
        <v>30</v>
      </c>
      <c r="K112" s="14">
        <f t="shared" si="2"/>
        <v>0</v>
      </c>
      <c r="L112" s="30" t="str">
        <f t="shared" si="2"/>
        <v>litros</v>
      </c>
      <c r="M112" s="14" t="s">
        <v>31</v>
      </c>
      <c r="N112" s="14">
        <v>2.72</v>
      </c>
      <c r="O112" s="31">
        <v>44927</v>
      </c>
      <c r="P112" s="26"/>
    </row>
    <row r="113" spans="3:16" ht="15" hidden="1" customHeight="1" x14ac:dyDescent="0.35">
      <c r="C113" s="14" t="s">
        <v>142</v>
      </c>
      <c r="D113" s="26" t="s">
        <v>5</v>
      </c>
      <c r="E113" s="14" t="s">
        <v>28</v>
      </c>
      <c r="F113" s="14" t="e">
        <f>+VLOOKUP(MID(G113,1,2),#REF!,2,0)</f>
        <v>#REF!</v>
      </c>
      <c r="G113" s="30" t="s">
        <v>152</v>
      </c>
      <c r="H113" s="29">
        <v>44927</v>
      </c>
      <c r="I113" s="30">
        <v>310</v>
      </c>
      <c r="J113" s="14" t="s">
        <v>30</v>
      </c>
      <c r="K113" s="14">
        <f t="shared" si="2"/>
        <v>310</v>
      </c>
      <c r="L113" s="30" t="str">
        <f t="shared" si="2"/>
        <v>litros</v>
      </c>
      <c r="M113" s="14" t="s">
        <v>31</v>
      </c>
      <c r="N113" s="14">
        <v>1.54</v>
      </c>
      <c r="O113" s="31">
        <v>44927</v>
      </c>
      <c r="P113" s="26"/>
    </row>
    <row r="114" spans="3:16" ht="15" hidden="1" customHeight="1" x14ac:dyDescent="0.35">
      <c r="C114" s="14" t="s">
        <v>142</v>
      </c>
      <c r="D114" s="26" t="s">
        <v>5</v>
      </c>
      <c r="E114" s="14" t="s">
        <v>28</v>
      </c>
      <c r="F114" s="14" t="e">
        <f>+VLOOKUP(MID(G114,1,2),#REF!,2,0)</f>
        <v>#REF!</v>
      </c>
      <c r="G114" s="30" t="s">
        <v>153</v>
      </c>
      <c r="H114" s="22">
        <v>44927</v>
      </c>
      <c r="I114" s="30">
        <v>563</v>
      </c>
      <c r="J114" s="14" t="s">
        <v>30</v>
      </c>
      <c r="K114" s="14">
        <f t="shared" si="2"/>
        <v>563</v>
      </c>
      <c r="L114" s="30" t="str">
        <f t="shared" si="2"/>
        <v>litros</v>
      </c>
      <c r="M114" s="14" t="s">
        <v>31</v>
      </c>
      <c r="N114" s="14">
        <v>5.52</v>
      </c>
      <c r="O114" s="31">
        <v>44927</v>
      </c>
      <c r="P114" s="26"/>
    </row>
    <row r="115" spans="3:16" ht="15" hidden="1" customHeight="1" x14ac:dyDescent="0.35">
      <c r="C115" s="14" t="s">
        <v>142</v>
      </c>
      <c r="D115" s="26" t="s">
        <v>5</v>
      </c>
      <c r="E115" s="14" t="s">
        <v>28</v>
      </c>
      <c r="F115" s="14" t="e">
        <f>+VLOOKUP(MID(G115,1,2),#REF!,2,0)</f>
        <v>#REF!</v>
      </c>
      <c r="G115" s="30" t="s">
        <v>154</v>
      </c>
      <c r="H115" s="29">
        <v>44927</v>
      </c>
      <c r="I115" s="30">
        <v>310</v>
      </c>
      <c r="J115" s="14" t="s">
        <v>30</v>
      </c>
      <c r="K115" s="14">
        <f t="shared" si="2"/>
        <v>310</v>
      </c>
      <c r="L115" s="30" t="str">
        <f t="shared" si="2"/>
        <v>litros</v>
      </c>
      <c r="M115" s="14" t="s">
        <v>31</v>
      </c>
      <c r="N115" s="14">
        <v>3.13</v>
      </c>
      <c r="O115" s="31">
        <v>44927</v>
      </c>
      <c r="P115" s="26"/>
    </row>
    <row r="116" spans="3:16" ht="15" hidden="1" customHeight="1" x14ac:dyDescent="0.35">
      <c r="C116" s="14" t="s">
        <v>142</v>
      </c>
      <c r="D116" s="26" t="s">
        <v>5</v>
      </c>
      <c r="E116" s="14" t="s">
        <v>33</v>
      </c>
      <c r="F116" s="14" t="s">
        <v>155</v>
      </c>
      <c r="G116" s="30" t="s">
        <v>156</v>
      </c>
      <c r="H116" s="22">
        <v>44927</v>
      </c>
      <c r="I116" s="30"/>
      <c r="J116" s="14" t="s">
        <v>157</v>
      </c>
      <c r="K116" s="14"/>
      <c r="L116" s="30"/>
      <c r="M116" s="14" t="s">
        <v>31</v>
      </c>
      <c r="N116" s="38">
        <v>10142.44</v>
      </c>
      <c r="O116" s="31">
        <v>44927</v>
      </c>
      <c r="P116" s="26"/>
    </row>
    <row r="117" spans="3:16" ht="15" hidden="1" customHeight="1" x14ac:dyDescent="0.35">
      <c r="C117" s="39" t="s">
        <v>142</v>
      </c>
      <c r="D117" s="40" t="s">
        <v>5</v>
      </c>
      <c r="E117" s="39" t="s">
        <v>33</v>
      </c>
      <c r="F117" s="39" t="s">
        <v>158</v>
      </c>
      <c r="G117" s="41" t="s">
        <v>156</v>
      </c>
      <c r="H117" s="29">
        <v>44927</v>
      </c>
      <c r="I117" s="41"/>
      <c r="J117" s="39" t="s">
        <v>159</v>
      </c>
      <c r="K117" s="14"/>
      <c r="L117" s="30"/>
      <c r="M117" s="39" t="s">
        <v>31</v>
      </c>
      <c r="N117" s="38">
        <v>1229.5899999999999</v>
      </c>
      <c r="O117" s="31">
        <v>44927</v>
      </c>
      <c r="P117" s="26"/>
    </row>
    <row r="118" spans="3:16" ht="15" hidden="1" customHeight="1" x14ac:dyDescent="0.35">
      <c r="C118" s="14" t="s">
        <v>160</v>
      </c>
      <c r="D118" s="14" t="s">
        <v>5</v>
      </c>
      <c r="E118" s="30" t="s">
        <v>28</v>
      </c>
      <c r="F118" s="14" t="e">
        <f>+VLOOKUP(MID(G118,1,2),#REF!,2,0)</f>
        <v>#REF!</v>
      </c>
      <c r="G118" s="42" t="s">
        <v>161</v>
      </c>
      <c r="H118" s="22">
        <v>44927</v>
      </c>
      <c r="I118" s="41">
        <v>1700</v>
      </c>
      <c r="J118" s="38" t="s">
        <v>30</v>
      </c>
      <c r="K118" s="14">
        <f t="shared" ref="K118:L118" si="3">+I118</f>
        <v>1700</v>
      </c>
      <c r="L118" s="30" t="str">
        <f t="shared" si="3"/>
        <v>litros</v>
      </c>
      <c r="M118" s="14" t="s">
        <v>31</v>
      </c>
      <c r="N118" s="43">
        <v>1.1299999999999999</v>
      </c>
      <c r="O118" s="31">
        <v>44927</v>
      </c>
      <c r="P118" s="26"/>
    </row>
    <row r="119" spans="3:16" ht="15" hidden="1" customHeight="1" x14ac:dyDescent="0.35">
      <c r="C119" s="14" t="s">
        <v>160</v>
      </c>
      <c r="D119" s="14" t="s">
        <v>5</v>
      </c>
      <c r="E119" s="30" t="s">
        <v>33</v>
      </c>
      <c r="F119" s="38" t="s">
        <v>162</v>
      </c>
      <c r="G119" s="42" t="s">
        <v>156</v>
      </c>
      <c r="H119" s="29">
        <v>44927</v>
      </c>
      <c r="I119" s="41">
        <v>7</v>
      </c>
      <c r="J119" s="38" t="s">
        <v>159</v>
      </c>
      <c r="K119" s="42"/>
      <c r="L119" s="42"/>
      <c r="M119" s="14" t="s">
        <v>31</v>
      </c>
      <c r="N119" s="38">
        <v>161.97</v>
      </c>
      <c r="O119" s="31">
        <v>44927</v>
      </c>
      <c r="P119" s="26"/>
    </row>
    <row r="120" spans="3:16" ht="15" hidden="1" customHeight="1" x14ac:dyDescent="0.35">
      <c r="C120" s="14" t="s">
        <v>160</v>
      </c>
      <c r="D120" s="14" t="s">
        <v>5</v>
      </c>
      <c r="E120" s="30" t="s">
        <v>33</v>
      </c>
      <c r="F120" s="38" t="s">
        <v>163</v>
      </c>
      <c r="G120" s="42" t="s">
        <v>156</v>
      </c>
      <c r="H120" s="22">
        <v>44927</v>
      </c>
      <c r="I120" s="41">
        <v>2</v>
      </c>
      <c r="J120" s="38" t="s">
        <v>159</v>
      </c>
      <c r="K120" s="42"/>
      <c r="L120" s="42"/>
      <c r="M120" s="14" t="s">
        <v>31</v>
      </c>
      <c r="N120" s="38">
        <v>1517.25</v>
      </c>
      <c r="O120" s="31">
        <v>44927</v>
      </c>
      <c r="P120" s="26"/>
    </row>
    <row r="121" spans="3:16" ht="15" hidden="1" customHeight="1" x14ac:dyDescent="0.35">
      <c r="C121" s="14" t="s">
        <v>160</v>
      </c>
      <c r="D121" s="14" t="s">
        <v>5</v>
      </c>
      <c r="E121" s="30" t="s">
        <v>33</v>
      </c>
      <c r="F121" s="38" t="s">
        <v>164</v>
      </c>
      <c r="G121" s="42" t="s">
        <v>156</v>
      </c>
      <c r="H121" s="29">
        <v>44927</v>
      </c>
      <c r="I121" s="41"/>
      <c r="J121" s="38" t="s">
        <v>159</v>
      </c>
      <c r="K121" s="42"/>
      <c r="L121" s="42"/>
      <c r="M121" s="14" t="s">
        <v>31</v>
      </c>
      <c r="N121" s="38">
        <v>2600</v>
      </c>
      <c r="O121" s="31">
        <v>44927</v>
      </c>
      <c r="P121" s="26"/>
    </row>
    <row r="122" spans="3:16" ht="15" hidden="1" customHeight="1" x14ac:dyDescent="0.35">
      <c r="C122" s="39" t="s">
        <v>160</v>
      </c>
      <c r="D122" s="39" t="s">
        <v>5</v>
      </c>
      <c r="E122" s="41" t="s">
        <v>33</v>
      </c>
      <c r="F122" s="44" t="s">
        <v>165</v>
      </c>
      <c r="G122" s="41" t="s">
        <v>156</v>
      </c>
      <c r="H122" s="22">
        <v>44927</v>
      </c>
      <c r="I122" s="41">
        <v>4</v>
      </c>
      <c r="J122" s="39" t="s">
        <v>159</v>
      </c>
      <c r="K122" s="39"/>
      <c r="L122" s="41"/>
      <c r="M122" s="39" t="s">
        <v>31</v>
      </c>
      <c r="N122" s="44">
        <v>1213.8</v>
      </c>
      <c r="O122" s="45">
        <v>44927</v>
      </c>
      <c r="P122" s="26"/>
    </row>
    <row r="123" spans="3:16" ht="15" hidden="1" customHeight="1" x14ac:dyDescent="0.35">
      <c r="C123" s="14" t="s">
        <v>166</v>
      </c>
      <c r="D123" s="14" t="s">
        <v>5</v>
      </c>
      <c r="E123" s="30" t="s">
        <v>28</v>
      </c>
      <c r="F123" s="14" t="e">
        <f>+VLOOKUP(MID(G123,1,2),#REF!,2,0)</f>
        <v>#REF!</v>
      </c>
      <c r="G123" s="42" t="s">
        <v>167</v>
      </c>
      <c r="H123" s="29">
        <v>44927</v>
      </c>
      <c r="I123" s="30">
        <v>0</v>
      </c>
      <c r="J123" s="38" t="s">
        <v>30</v>
      </c>
      <c r="K123" s="14">
        <f t="shared" ref="K123:L134" si="4">+I123</f>
        <v>0</v>
      </c>
      <c r="L123" s="30" t="str">
        <f t="shared" si="4"/>
        <v>litros</v>
      </c>
      <c r="M123" s="14" t="s">
        <v>31</v>
      </c>
      <c r="N123" s="14">
        <v>5.09</v>
      </c>
      <c r="O123" s="31">
        <v>44927</v>
      </c>
      <c r="P123" s="26"/>
    </row>
    <row r="124" spans="3:16" ht="15" hidden="1" customHeight="1" x14ac:dyDescent="0.35">
      <c r="C124" s="14" t="s">
        <v>168</v>
      </c>
      <c r="D124" s="14" t="s">
        <v>5</v>
      </c>
      <c r="E124" s="30" t="s">
        <v>28</v>
      </c>
      <c r="F124" s="14" t="e">
        <f>+VLOOKUP(MID(G124,1,2),#REF!,2,0)</f>
        <v>#REF!</v>
      </c>
      <c r="G124" s="30" t="s">
        <v>169</v>
      </c>
      <c r="H124" s="22">
        <v>44927</v>
      </c>
      <c r="I124" s="30"/>
      <c r="J124" s="14" t="s">
        <v>30</v>
      </c>
      <c r="K124" s="14">
        <f t="shared" si="4"/>
        <v>0</v>
      </c>
      <c r="L124" s="30" t="str">
        <f t="shared" si="4"/>
        <v>litros</v>
      </c>
      <c r="M124" s="14" t="s">
        <v>31</v>
      </c>
      <c r="N124" s="14">
        <f>1024/200</f>
        <v>5.12</v>
      </c>
      <c r="O124" s="31">
        <v>44927</v>
      </c>
      <c r="P124" s="26"/>
    </row>
    <row r="125" spans="3:16" ht="15" hidden="1" customHeight="1" x14ac:dyDescent="0.35">
      <c r="C125" s="14" t="s">
        <v>168</v>
      </c>
      <c r="D125" s="14" t="s">
        <v>5</v>
      </c>
      <c r="E125" s="30" t="s">
        <v>28</v>
      </c>
      <c r="F125" s="14" t="e">
        <f>+VLOOKUP(MID(G125,1,2),#REF!,2,0)</f>
        <v>#REF!</v>
      </c>
      <c r="G125" s="30" t="s">
        <v>170</v>
      </c>
      <c r="H125" s="29">
        <v>44927</v>
      </c>
      <c r="I125" s="30"/>
      <c r="J125" s="14" t="s">
        <v>30</v>
      </c>
      <c r="K125" s="14">
        <f t="shared" si="4"/>
        <v>0</v>
      </c>
      <c r="L125" s="30" t="str">
        <f t="shared" si="4"/>
        <v>litros</v>
      </c>
      <c r="M125" s="14" t="s">
        <v>31</v>
      </c>
      <c r="N125" s="14">
        <v>5.95</v>
      </c>
      <c r="O125" s="31">
        <v>44927</v>
      </c>
      <c r="P125" s="26"/>
    </row>
    <row r="126" spans="3:16" ht="15" customHeight="1" x14ac:dyDescent="0.35">
      <c r="C126" s="14" t="s">
        <v>168</v>
      </c>
      <c r="D126" s="14" t="s">
        <v>5</v>
      </c>
      <c r="E126" s="30" t="s">
        <v>28</v>
      </c>
      <c r="F126" s="14" t="e">
        <f>+VLOOKUP(MID(G126,1,2),#REF!,2,0)</f>
        <v>#REF!</v>
      </c>
      <c r="G126" s="30" t="s">
        <v>87</v>
      </c>
      <c r="H126" s="22">
        <v>44927</v>
      </c>
      <c r="I126" s="30">
        <v>5800</v>
      </c>
      <c r="J126" s="14" t="s">
        <v>30</v>
      </c>
      <c r="K126" s="14">
        <f t="shared" si="4"/>
        <v>5800</v>
      </c>
      <c r="L126" s="30" t="str">
        <f t="shared" si="4"/>
        <v>litros</v>
      </c>
      <c r="M126" s="14" t="s">
        <v>31</v>
      </c>
      <c r="N126" s="14">
        <v>5.93</v>
      </c>
      <c r="O126" s="31">
        <v>44927</v>
      </c>
      <c r="P126" s="26"/>
    </row>
    <row r="127" spans="3:16" ht="15" hidden="1" customHeight="1" x14ac:dyDescent="0.35">
      <c r="C127" s="14" t="s">
        <v>168</v>
      </c>
      <c r="D127" s="14" t="s">
        <v>5</v>
      </c>
      <c r="E127" s="30" t="s">
        <v>28</v>
      </c>
      <c r="F127" s="14" t="e">
        <f>+VLOOKUP(MID(G127,1,2),#REF!,2,0)</f>
        <v>#REF!</v>
      </c>
      <c r="G127" s="30" t="s">
        <v>88</v>
      </c>
      <c r="H127" s="29">
        <v>44927</v>
      </c>
      <c r="I127" s="30"/>
      <c r="J127" s="14" t="s">
        <v>30</v>
      </c>
      <c r="K127" s="14">
        <f t="shared" si="4"/>
        <v>0</v>
      </c>
      <c r="L127" s="30" t="str">
        <f t="shared" si="4"/>
        <v>litros</v>
      </c>
      <c r="M127" s="14" t="s">
        <v>31</v>
      </c>
      <c r="N127" s="14">
        <v>6.46</v>
      </c>
      <c r="O127" s="31">
        <v>44927</v>
      </c>
      <c r="P127" s="26"/>
    </row>
    <row r="128" spans="3:16" ht="15" hidden="1" customHeight="1" x14ac:dyDescent="0.35">
      <c r="C128" s="14" t="s">
        <v>168</v>
      </c>
      <c r="D128" s="14" t="s">
        <v>5</v>
      </c>
      <c r="E128" s="30" t="s">
        <v>28</v>
      </c>
      <c r="F128" s="14" t="e">
        <f>+VLOOKUP(MID(G128,1,2),#REF!,2,0)</f>
        <v>#REF!</v>
      </c>
      <c r="G128" s="30" t="s">
        <v>171</v>
      </c>
      <c r="H128" s="22">
        <v>44927</v>
      </c>
      <c r="I128" s="30">
        <v>1200</v>
      </c>
      <c r="J128" s="14" t="s">
        <v>30</v>
      </c>
      <c r="K128" s="14">
        <f t="shared" si="4"/>
        <v>1200</v>
      </c>
      <c r="L128" s="30" t="str">
        <f t="shared" si="4"/>
        <v>litros</v>
      </c>
      <c r="M128" s="14" t="s">
        <v>31</v>
      </c>
      <c r="N128" s="14">
        <v>4</v>
      </c>
      <c r="O128" s="31">
        <v>44927</v>
      </c>
      <c r="P128" s="26"/>
    </row>
    <row r="129" spans="3:16" ht="15" hidden="1" customHeight="1" x14ac:dyDescent="0.35">
      <c r="C129" s="14" t="s">
        <v>168</v>
      </c>
      <c r="D129" s="14" t="s">
        <v>5</v>
      </c>
      <c r="E129" s="30" t="s">
        <v>28</v>
      </c>
      <c r="F129" s="14" t="e">
        <f>+VLOOKUP(MID(G129,1,2),#REF!,2,0)</f>
        <v>#REF!</v>
      </c>
      <c r="G129" s="30" t="s">
        <v>114</v>
      </c>
      <c r="H129" s="29">
        <v>44927</v>
      </c>
      <c r="I129" s="30"/>
      <c r="J129" s="14" t="s">
        <v>30</v>
      </c>
      <c r="K129" s="14">
        <f t="shared" si="4"/>
        <v>0</v>
      </c>
      <c r="L129" s="30" t="str">
        <f t="shared" si="4"/>
        <v>litros</v>
      </c>
      <c r="M129" s="14" t="s">
        <v>31</v>
      </c>
      <c r="N129" s="14">
        <f>700/200</f>
        <v>3.5</v>
      </c>
      <c r="O129" s="31">
        <v>44927</v>
      </c>
      <c r="P129" s="26"/>
    </row>
    <row r="130" spans="3:16" ht="15" hidden="1" customHeight="1" x14ac:dyDescent="0.35">
      <c r="C130" s="14" t="s">
        <v>168</v>
      </c>
      <c r="D130" s="14" t="s">
        <v>5</v>
      </c>
      <c r="E130" s="30" t="s">
        <v>28</v>
      </c>
      <c r="F130" s="14" t="e">
        <f>+VLOOKUP(MID(G130,1,2),#REF!,2,0)</f>
        <v>#REF!</v>
      </c>
      <c r="G130" s="30" t="s">
        <v>172</v>
      </c>
      <c r="H130" s="22">
        <v>44927</v>
      </c>
      <c r="I130" s="30"/>
      <c r="J130" s="14" t="s">
        <v>30</v>
      </c>
      <c r="K130" s="14">
        <f t="shared" si="4"/>
        <v>0</v>
      </c>
      <c r="L130" s="30" t="str">
        <f t="shared" si="4"/>
        <v>litros</v>
      </c>
      <c r="M130" s="14" t="s">
        <v>31</v>
      </c>
      <c r="N130" s="14">
        <v>6.3</v>
      </c>
      <c r="O130" s="31">
        <v>44927</v>
      </c>
      <c r="P130" s="26"/>
    </row>
    <row r="131" spans="3:16" ht="15" hidden="1" customHeight="1" x14ac:dyDescent="0.35">
      <c r="C131" s="14" t="s">
        <v>168</v>
      </c>
      <c r="D131" s="14" t="s">
        <v>5</v>
      </c>
      <c r="E131" s="30" t="s">
        <v>28</v>
      </c>
      <c r="F131" s="14" t="e">
        <f>+VLOOKUP(MID(G131,1,2),#REF!,2,0)</f>
        <v>#REF!</v>
      </c>
      <c r="G131" s="30" t="s">
        <v>173</v>
      </c>
      <c r="H131" s="29">
        <v>44927</v>
      </c>
      <c r="I131" s="30"/>
      <c r="J131" s="14" t="s">
        <v>30</v>
      </c>
      <c r="K131" s="14">
        <f t="shared" si="4"/>
        <v>0</v>
      </c>
      <c r="L131" s="30" t="str">
        <f t="shared" si="4"/>
        <v>litros</v>
      </c>
      <c r="M131" s="14" t="s">
        <v>31</v>
      </c>
      <c r="N131" s="14">
        <f>770/200</f>
        <v>3.85</v>
      </c>
      <c r="O131" s="31">
        <v>44927</v>
      </c>
      <c r="P131" s="26"/>
    </row>
    <row r="132" spans="3:16" ht="15" hidden="1" customHeight="1" x14ac:dyDescent="0.35">
      <c r="C132" s="14" t="s">
        <v>174</v>
      </c>
      <c r="D132" s="14" t="s">
        <v>5</v>
      </c>
      <c r="E132" s="14" t="s">
        <v>28</v>
      </c>
      <c r="F132" s="14" t="e">
        <f>+VLOOKUP(MID(G132,1,2),#REF!,2,0)</f>
        <v>#REF!</v>
      </c>
      <c r="G132" s="14" t="s">
        <v>175</v>
      </c>
      <c r="H132" s="22">
        <v>44927</v>
      </c>
      <c r="I132" s="14">
        <v>2000</v>
      </c>
      <c r="J132" s="14" t="s">
        <v>30</v>
      </c>
      <c r="K132" s="14">
        <f t="shared" si="4"/>
        <v>2000</v>
      </c>
      <c r="L132" s="30" t="str">
        <f t="shared" si="4"/>
        <v>litros</v>
      </c>
      <c r="M132" s="14" t="s">
        <v>31</v>
      </c>
      <c r="N132" s="14">
        <v>2.11</v>
      </c>
      <c r="O132" s="13" t="s">
        <v>176</v>
      </c>
      <c r="P132" s="14"/>
    </row>
    <row r="133" spans="3:16" ht="15" customHeight="1" x14ac:dyDescent="0.35">
      <c r="C133" s="14" t="s">
        <v>174</v>
      </c>
      <c r="D133" s="14" t="s">
        <v>5</v>
      </c>
      <c r="E133" s="14" t="s">
        <v>28</v>
      </c>
      <c r="F133" s="14" t="e">
        <f>+VLOOKUP(MID(G133,1,2),#REF!,2,0)</f>
        <v>#REF!</v>
      </c>
      <c r="G133" s="14" t="s">
        <v>87</v>
      </c>
      <c r="H133" s="29">
        <v>44927</v>
      </c>
      <c r="I133" s="14">
        <v>6000</v>
      </c>
      <c r="J133" s="14" t="s">
        <v>30</v>
      </c>
      <c r="K133" s="14">
        <f t="shared" si="4"/>
        <v>6000</v>
      </c>
      <c r="L133" s="30" t="str">
        <f t="shared" si="4"/>
        <v>litros</v>
      </c>
      <c r="M133" s="14" t="s">
        <v>31</v>
      </c>
      <c r="N133" s="14">
        <v>3.53</v>
      </c>
      <c r="O133" s="13" t="s">
        <v>176</v>
      </c>
      <c r="P133" s="14"/>
    </row>
    <row r="134" spans="3:16" ht="15" hidden="1" customHeight="1" x14ac:dyDescent="0.35">
      <c r="C134" s="14" t="s">
        <v>174</v>
      </c>
      <c r="D134" s="14" t="s">
        <v>5</v>
      </c>
      <c r="E134" s="14" t="s">
        <v>28</v>
      </c>
      <c r="F134" s="14" t="e">
        <f>+VLOOKUP(MID(G134,1,2),#REF!,2,0)</f>
        <v>#REF!</v>
      </c>
      <c r="G134" s="14" t="s">
        <v>177</v>
      </c>
      <c r="H134" s="22">
        <v>44927</v>
      </c>
      <c r="I134" s="14">
        <v>0</v>
      </c>
      <c r="J134" s="14" t="s">
        <v>30</v>
      </c>
      <c r="K134" s="14">
        <f t="shared" si="4"/>
        <v>0</v>
      </c>
      <c r="L134" s="30" t="str">
        <f t="shared" si="4"/>
        <v>litros</v>
      </c>
      <c r="M134" s="14" t="s">
        <v>31</v>
      </c>
      <c r="N134" s="14">
        <v>2.99</v>
      </c>
      <c r="O134" s="13" t="s">
        <v>176</v>
      </c>
      <c r="P134" s="14"/>
    </row>
    <row r="135" spans="3:16" ht="15" hidden="1" customHeight="1" x14ac:dyDescent="0.35">
      <c r="C135" s="14" t="s">
        <v>26</v>
      </c>
      <c r="D135" s="14" t="s">
        <v>6</v>
      </c>
      <c r="E135" s="14" t="s">
        <v>33</v>
      </c>
      <c r="F135" s="14" t="s">
        <v>178</v>
      </c>
      <c r="G135" s="14" t="s">
        <v>156</v>
      </c>
      <c r="H135" s="29">
        <v>44927</v>
      </c>
      <c r="I135" s="14"/>
      <c r="J135" s="14"/>
      <c r="K135" s="14">
        <v>116</v>
      </c>
      <c r="L135" s="14" t="s">
        <v>159</v>
      </c>
      <c r="M135" s="14" t="s">
        <v>35</v>
      </c>
      <c r="N135" s="14">
        <v>2531.83</v>
      </c>
      <c r="O135" s="31">
        <v>44896</v>
      </c>
      <c r="P135" s="26"/>
    </row>
    <row r="136" spans="3:16" ht="15" hidden="1" customHeight="1" x14ac:dyDescent="0.35">
      <c r="C136" s="14" t="s">
        <v>26</v>
      </c>
      <c r="D136" s="14" t="s">
        <v>6</v>
      </c>
      <c r="E136" s="14" t="s">
        <v>33</v>
      </c>
      <c r="F136" s="14" t="s">
        <v>179</v>
      </c>
      <c r="G136" s="14" t="s">
        <v>180</v>
      </c>
      <c r="H136" s="22">
        <v>44927</v>
      </c>
      <c r="I136" s="14"/>
      <c r="J136" s="14"/>
      <c r="K136" s="14">
        <v>116</v>
      </c>
      <c r="L136" s="14" t="s">
        <v>159</v>
      </c>
      <c r="M136" s="14" t="s">
        <v>35</v>
      </c>
      <c r="N136" s="14">
        <v>1865.53</v>
      </c>
      <c r="O136" s="31">
        <v>44896</v>
      </c>
      <c r="P136" s="26"/>
    </row>
    <row r="137" spans="3:16" ht="15" hidden="1" customHeight="1" x14ac:dyDescent="0.35">
      <c r="C137" s="14" t="s">
        <v>26</v>
      </c>
      <c r="D137" s="14" t="s">
        <v>6</v>
      </c>
      <c r="E137" s="14" t="s">
        <v>33</v>
      </c>
      <c r="F137" s="14" t="s">
        <v>181</v>
      </c>
      <c r="G137" s="14" t="s">
        <v>180</v>
      </c>
      <c r="H137" s="29">
        <v>44927</v>
      </c>
      <c r="I137" s="14"/>
      <c r="J137" s="14"/>
      <c r="K137" s="14">
        <v>116</v>
      </c>
      <c r="L137" s="14" t="s">
        <v>159</v>
      </c>
      <c r="M137" s="14" t="s">
        <v>35</v>
      </c>
      <c r="N137" s="14">
        <v>5996.55</v>
      </c>
      <c r="O137" s="31">
        <v>44896</v>
      </c>
      <c r="P137" s="26"/>
    </row>
    <row r="138" spans="3:16" ht="15" hidden="1" customHeight="1" x14ac:dyDescent="0.35">
      <c r="C138" s="14" t="s">
        <v>26</v>
      </c>
      <c r="D138" s="14" t="s">
        <v>6</v>
      </c>
      <c r="E138" s="14" t="s">
        <v>33</v>
      </c>
      <c r="F138" s="14" t="s">
        <v>182</v>
      </c>
      <c r="G138" s="14" t="s">
        <v>180</v>
      </c>
      <c r="H138" s="22">
        <v>44927</v>
      </c>
      <c r="I138" s="14"/>
      <c r="J138" s="14"/>
      <c r="K138" s="14">
        <v>116</v>
      </c>
      <c r="L138" s="14" t="s">
        <v>159</v>
      </c>
      <c r="M138" s="14" t="s">
        <v>35</v>
      </c>
      <c r="N138" s="14">
        <v>2931.63</v>
      </c>
      <c r="O138" s="31">
        <v>44896</v>
      </c>
      <c r="P138" s="26"/>
    </row>
    <row r="139" spans="3:16" ht="15" hidden="1" customHeight="1" x14ac:dyDescent="0.35">
      <c r="C139" s="14" t="s">
        <v>26</v>
      </c>
      <c r="D139" s="14" t="s">
        <v>6</v>
      </c>
      <c r="E139" s="14" t="s">
        <v>28</v>
      </c>
      <c r="F139" s="14" t="e">
        <f>+VLOOKUP(MID(G139,1,2),#REF!,2,0)</f>
        <v>#REF!</v>
      </c>
      <c r="G139" s="14" t="s">
        <v>70</v>
      </c>
      <c r="H139" s="29">
        <v>44927</v>
      </c>
      <c r="I139" s="14">
        <v>3850</v>
      </c>
      <c r="J139" s="14" t="s">
        <v>30</v>
      </c>
      <c r="K139" s="14">
        <v>3850</v>
      </c>
      <c r="L139" s="14" t="s">
        <v>30</v>
      </c>
      <c r="M139" s="14" t="s">
        <v>31</v>
      </c>
      <c r="N139" s="14">
        <v>7.88</v>
      </c>
      <c r="O139" s="13" t="s">
        <v>176</v>
      </c>
      <c r="P139" s="14" t="s">
        <v>183</v>
      </c>
    </row>
    <row r="140" spans="3:16" ht="15" hidden="1" customHeight="1" x14ac:dyDescent="0.35">
      <c r="C140" s="14" t="s">
        <v>26</v>
      </c>
      <c r="D140" s="14" t="s">
        <v>6</v>
      </c>
      <c r="E140" s="14" t="s">
        <v>28</v>
      </c>
      <c r="F140" s="14" t="e">
        <f>+VLOOKUP(MID(G140,1,2),#REF!,2,0)</f>
        <v>#REF!</v>
      </c>
      <c r="G140" s="14" t="s">
        <v>184</v>
      </c>
      <c r="H140" s="22">
        <v>44927</v>
      </c>
      <c r="I140" s="14">
        <v>4551.3500000000004</v>
      </c>
      <c r="J140" s="14" t="s">
        <v>30</v>
      </c>
      <c r="K140" s="14">
        <v>4551.3500000000004</v>
      </c>
      <c r="L140" s="14" t="s">
        <v>30</v>
      </c>
      <c r="M140" s="14" t="s">
        <v>31</v>
      </c>
      <c r="N140" s="14">
        <v>3.25</v>
      </c>
      <c r="O140" s="13" t="s">
        <v>176</v>
      </c>
      <c r="P140" s="14" t="s">
        <v>183</v>
      </c>
    </row>
    <row r="141" spans="3:16" ht="15" hidden="1" customHeight="1" x14ac:dyDescent="0.35">
      <c r="C141" s="14" t="s">
        <v>185</v>
      </c>
      <c r="D141" s="14" t="s">
        <v>6</v>
      </c>
      <c r="E141" s="14" t="s">
        <v>28</v>
      </c>
      <c r="F141" s="14" t="e">
        <f>+VLOOKUP(MID(G141,1,2),#REF!,2,0)</f>
        <v>#REF!</v>
      </c>
      <c r="G141" s="14" t="s">
        <v>186</v>
      </c>
      <c r="H141" s="29">
        <v>44927</v>
      </c>
      <c r="I141" s="46">
        <v>900</v>
      </c>
      <c r="J141" s="14" t="s">
        <v>101</v>
      </c>
      <c r="K141" s="14">
        <f t="shared" ref="K141:L154" si="5">+I141</f>
        <v>900</v>
      </c>
      <c r="L141" s="30" t="str">
        <f t="shared" si="5"/>
        <v>Litros</v>
      </c>
      <c r="M141" s="14" t="s">
        <v>31</v>
      </c>
      <c r="N141" s="47">
        <v>6.94</v>
      </c>
      <c r="O141" s="31">
        <v>44927</v>
      </c>
      <c r="P141" s="26"/>
    </row>
    <row r="142" spans="3:16" ht="15" hidden="1" customHeight="1" x14ac:dyDescent="0.35">
      <c r="C142" s="14" t="s">
        <v>185</v>
      </c>
      <c r="D142" s="14" t="s">
        <v>6</v>
      </c>
      <c r="E142" s="14" t="s">
        <v>28</v>
      </c>
      <c r="F142" s="14" t="e">
        <f>+VLOOKUP(MID(G142,1,2),#REF!,2,0)</f>
        <v>#REF!</v>
      </c>
      <c r="G142" s="14" t="s">
        <v>184</v>
      </c>
      <c r="H142" s="22">
        <v>44927</v>
      </c>
      <c r="I142" s="46">
        <v>300</v>
      </c>
      <c r="J142" s="14" t="s">
        <v>101</v>
      </c>
      <c r="K142" s="14">
        <f t="shared" si="5"/>
        <v>300</v>
      </c>
      <c r="L142" s="30" t="str">
        <f t="shared" si="5"/>
        <v>Litros</v>
      </c>
      <c r="M142" s="14" t="s">
        <v>31</v>
      </c>
      <c r="N142" s="47">
        <v>4.58</v>
      </c>
      <c r="O142" s="31">
        <v>44927</v>
      </c>
      <c r="P142" s="26"/>
    </row>
    <row r="143" spans="3:16" ht="15" hidden="1" customHeight="1" x14ac:dyDescent="0.35">
      <c r="C143" s="14" t="s">
        <v>185</v>
      </c>
      <c r="D143" s="14" t="s">
        <v>6</v>
      </c>
      <c r="E143" s="14" t="s">
        <v>28</v>
      </c>
      <c r="F143" s="14" t="e">
        <f>+VLOOKUP(MID(G143,1,2),#REF!,2,0)</f>
        <v>#REF!</v>
      </c>
      <c r="G143" s="14" t="s">
        <v>187</v>
      </c>
      <c r="H143" s="29">
        <v>44927</v>
      </c>
      <c r="I143" s="46">
        <v>600</v>
      </c>
      <c r="J143" s="14" t="s">
        <v>101</v>
      </c>
      <c r="K143" s="14">
        <f t="shared" si="5"/>
        <v>600</v>
      </c>
      <c r="L143" s="30" t="str">
        <f t="shared" si="5"/>
        <v>Litros</v>
      </c>
      <c r="M143" s="14" t="s">
        <v>31</v>
      </c>
      <c r="N143" s="47">
        <v>4.63</v>
      </c>
      <c r="O143" s="31">
        <v>44927</v>
      </c>
      <c r="P143" s="26"/>
    </row>
    <row r="144" spans="3:16" ht="15" hidden="1" customHeight="1" x14ac:dyDescent="0.35">
      <c r="C144" s="14" t="s">
        <v>185</v>
      </c>
      <c r="D144" s="14" t="s">
        <v>6</v>
      </c>
      <c r="E144" s="14" t="s">
        <v>28</v>
      </c>
      <c r="F144" s="14" t="e">
        <f>+VLOOKUP(MID(G144,1,2),#REF!,2,0)</f>
        <v>#REF!</v>
      </c>
      <c r="G144" s="14" t="s">
        <v>188</v>
      </c>
      <c r="H144" s="22">
        <v>44927</v>
      </c>
      <c r="I144" s="46">
        <v>3500</v>
      </c>
      <c r="J144" s="14" t="s">
        <v>101</v>
      </c>
      <c r="K144" s="14">
        <f t="shared" si="5"/>
        <v>3500</v>
      </c>
      <c r="L144" s="30" t="str">
        <f t="shared" si="5"/>
        <v>Litros</v>
      </c>
      <c r="M144" s="14" t="s">
        <v>31</v>
      </c>
      <c r="N144" s="47">
        <v>5.21</v>
      </c>
      <c r="O144" s="31">
        <v>44927</v>
      </c>
      <c r="P144" s="26"/>
    </row>
    <row r="145" spans="3:16" ht="15" hidden="1" customHeight="1" x14ac:dyDescent="0.35">
      <c r="C145" s="14" t="s">
        <v>185</v>
      </c>
      <c r="D145" s="14" t="s">
        <v>6</v>
      </c>
      <c r="E145" s="14" t="s">
        <v>28</v>
      </c>
      <c r="F145" s="14" t="e">
        <f>+VLOOKUP(MID(G145,1,2),#REF!,2,0)</f>
        <v>#REF!</v>
      </c>
      <c r="G145" s="14" t="s">
        <v>189</v>
      </c>
      <c r="H145" s="29">
        <v>44927</v>
      </c>
      <c r="I145" s="46"/>
      <c r="J145" s="14" t="s">
        <v>101</v>
      </c>
      <c r="K145" s="14">
        <f t="shared" si="5"/>
        <v>0</v>
      </c>
      <c r="L145" s="30" t="str">
        <f t="shared" si="5"/>
        <v>Litros</v>
      </c>
      <c r="M145" s="14" t="s">
        <v>31</v>
      </c>
      <c r="N145" s="47">
        <v>6.55</v>
      </c>
      <c r="O145" s="31">
        <v>44927</v>
      </c>
      <c r="P145" s="26"/>
    </row>
    <row r="146" spans="3:16" ht="15" hidden="1" customHeight="1" x14ac:dyDescent="0.35">
      <c r="C146" s="14" t="s">
        <v>185</v>
      </c>
      <c r="D146" s="14" t="s">
        <v>6</v>
      </c>
      <c r="E146" s="14" t="s">
        <v>28</v>
      </c>
      <c r="F146" s="14" t="e">
        <f>+VLOOKUP(MID(G146,1,2),#REF!,2,0)</f>
        <v>#REF!</v>
      </c>
      <c r="G146" s="14" t="s">
        <v>190</v>
      </c>
      <c r="H146" s="22">
        <v>44927</v>
      </c>
      <c r="I146" s="46"/>
      <c r="J146" s="14" t="s">
        <v>101</v>
      </c>
      <c r="K146" s="14">
        <f t="shared" si="5"/>
        <v>0</v>
      </c>
      <c r="L146" s="30" t="str">
        <f t="shared" si="5"/>
        <v>Litros</v>
      </c>
      <c r="M146" s="14" t="s">
        <v>31</v>
      </c>
      <c r="N146" s="47">
        <v>7.29</v>
      </c>
      <c r="O146" s="31">
        <v>44927</v>
      </c>
      <c r="P146" s="26"/>
    </row>
    <row r="147" spans="3:16" ht="15" hidden="1" customHeight="1" x14ac:dyDescent="0.35">
      <c r="C147" s="14" t="s">
        <v>185</v>
      </c>
      <c r="D147" s="14" t="s">
        <v>6</v>
      </c>
      <c r="E147" s="14" t="s">
        <v>28</v>
      </c>
      <c r="F147" s="14" t="e">
        <f>+VLOOKUP(MID(G147,1,2),#REF!,2,0)</f>
        <v>#REF!</v>
      </c>
      <c r="G147" s="14" t="s">
        <v>191</v>
      </c>
      <c r="H147" s="29">
        <v>44927</v>
      </c>
      <c r="I147" s="46">
        <v>600</v>
      </c>
      <c r="J147" s="14" t="s">
        <v>101</v>
      </c>
      <c r="K147" s="14">
        <f t="shared" si="5"/>
        <v>600</v>
      </c>
      <c r="L147" s="30" t="str">
        <f t="shared" si="5"/>
        <v>Litros</v>
      </c>
      <c r="M147" s="14" t="s">
        <v>31</v>
      </c>
      <c r="N147" s="47">
        <v>6.08</v>
      </c>
      <c r="O147" s="31">
        <v>44927</v>
      </c>
      <c r="P147" s="26"/>
    </row>
    <row r="148" spans="3:16" ht="15" hidden="1" customHeight="1" x14ac:dyDescent="0.35">
      <c r="C148" s="14" t="s">
        <v>185</v>
      </c>
      <c r="D148" s="14" t="s">
        <v>6</v>
      </c>
      <c r="E148" s="14" t="s">
        <v>28</v>
      </c>
      <c r="F148" s="14" t="e">
        <f>+VLOOKUP(MID(G148,1,2),#REF!,2,0)</f>
        <v>#REF!</v>
      </c>
      <c r="G148" s="14" t="s">
        <v>44</v>
      </c>
      <c r="H148" s="22">
        <v>44927</v>
      </c>
      <c r="I148" s="46">
        <v>1300</v>
      </c>
      <c r="J148" s="14" t="s">
        <v>101</v>
      </c>
      <c r="K148" s="14">
        <f t="shared" si="5"/>
        <v>1300</v>
      </c>
      <c r="L148" s="30" t="str">
        <f t="shared" si="5"/>
        <v>Litros</v>
      </c>
      <c r="M148" s="14" t="s">
        <v>31</v>
      </c>
      <c r="N148" s="47">
        <v>3.99</v>
      </c>
      <c r="O148" s="31">
        <v>44927</v>
      </c>
      <c r="P148" s="26"/>
    </row>
    <row r="149" spans="3:16" ht="15" hidden="1" customHeight="1" x14ac:dyDescent="0.35">
      <c r="C149" s="14" t="s">
        <v>185</v>
      </c>
      <c r="D149" s="14" t="s">
        <v>6</v>
      </c>
      <c r="E149" s="14" t="s">
        <v>28</v>
      </c>
      <c r="F149" s="14" t="e">
        <f>+VLOOKUP(MID(G149,1,2),#REF!,2,0)</f>
        <v>#REF!</v>
      </c>
      <c r="G149" s="14" t="s">
        <v>79</v>
      </c>
      <c r="H149" s="29">
        <v>44927</v>
      </c>
      <c r="I149" s="48">
        <v>400</v>
      </c>
      <c r="J149" s="14" t="s">
        <v>101</v>
      </c>
      <c r="K149" s="14">
        <f t="shared" si="5"/>
        <v>400</v>
      </c>
      <c r="L149" s="30" t="str">
        <f t="shared" si="5"/>
        <v>Litros</v>
      </c>
      <c r="M149" s="14" t="s">
        <v>31</v>
      </c>
      <c r="N149" s="47">
        <v>2.9</v>
      </c>
      <c r="O149" s="31">
        <v>44927</v>
      </c>
      <c r="P149" s="26"/>
    </row>
    <row r="150" spans="3:16" ht="15" hidden="1" customHeight="1" x14ac:dyDescent="0.35">
      <c r="C150" s="14" t="s">
        <v>185</v>
      </c>
      <c r="D150" s="14" t="s">
        <v>6</v>
      </c>
      <c r="E150" s="14" t="s">
        <v>28</v>
      </c>
      <c r="F150" s="14" t="e">
        <f>+VLOOKUP(MID(G150,1,2),#REF!,2,0)</f>
        <v>#REF!</v>
      </c>
      <c r="G150" s="14" t="s">
        <v>48</v>
      </c>
      <c r="H150" s="22">
        <v>44927</v>
      </c>
      <c r="I150" s="14">
        <v>1100</v>
      </c>
      <c r="J150" s="14" t="s">
        <v>101</v>
      </c>
      <c r="K150" s="14">
        <f t="shared" si="5"/>
        <v>1100</v>
      </c>
      <c r="L150" s="30" t="str">
        <f t="shared" si="5"/>
        <v>Litros</v>
      </c>
      <c r="M150" s="14" t="s">
        <v>31</v>
      </c>
      <c r="N150" s="47">
        <v>3.76</v>
      </c>
      <c r="O150" s="31">
        <v>44927</v>
      </c>
      <c r="P150" s="26"/>
    </row>
    <row r="151" spans="3:16" ht="15" hidden="1" customHeight="1" x14ac:dyDescent="0.35">
      <c r="C151" s="14" t="s">
        <v>185</v>
      </c>
      <c r="D151" s="14" t="s">
        <v>6</v>
      </c>
      <c r="E151" s="14" t="s">
        <v>28</v>
      </c>
      <c r="F151" s="14" t="e">
        <f>+VLOOKUP(MID(G151,1,2),#REF!,2,0)</f>
        <v>#REF!</v>
      </c>
      <c r="G151" s="14" t="s">
        <v>172</v>
      </c>
      <c r="H151" s="29">
        <v>44927</v>
      </c>
      <c r="I151" s="48">
        <v>100</v>
      </c>
      <c r="J151" s="14" t="s">
        <v>101</v>
      </c>
      <c r="K151" s="14">
        <f t="shared" si="5"/>
        <v>100</v>
      </c>
      <c r="L151" s="30" t="str">
        <f t="shared" si="5"/>
        <v>Litros</v>
      </c>
      <c r="M151" s="14" t="s">
        <v>31</v>
      </c>
      <c r="N151" s="47">
        <v>4.97</v>
      </c>
      <c r="O151" s="31">
        <v>44927</v>
      </c>
      <c r="P151" s="26"/>
    </row>
    <row r="152" spans="3:16" ht="15" hidden="1" customHeight="1" x14ac:dyDescent="0.35">
      <c r="C152" s="14" t="s">
        <v>185</v>
      </c>
      <c r="D152" s="14" t="s">
        <v>6</v>
      </c>
      <c r="E152" s="14" t="s">
        <v>28</v>
      </c>
      <c r="F152" s="14" t="e">
        <f>+VLOOKUP(MID(G152,1,2),#REF!,2,0)</f>
        <v>#REF!</v>
      </c>
      <c r="G152" s="14" t="s">
        <v>192</v>
      </c>
      <c r="H152" s="22">
        <v>44927</v>
      </c>
      <c r="I152" s="47"/>
      <c r="J152" s="14"/>
      <c r="K152" s="14">
        <f t="shared" si="5"/>
        <v>0</v>
      </c>
      <c r="L152" s="30">
        <f t="shared" si="5"/>
        <v>0</v>
      </c>
      <c r="M152" s="14" t="s">
        <v>31</v>
      </c>
      <c r="N152" s="47">
        <v>5.74</v>
      </c>
      <c r="O152" s="31">
        <v>44927</v>
      </c>
      <c r="P152" s="26"/>
    </row>
    <row r="153" spans="3:16" ht="15" hidden="1" customHeight="1" x14ac:dyDescent="0.35">
      <c r="C153" s="14" t="s">
        <v>185</v>
      </c>
      <c r="D153" s="14" t="s">
        <v>6</v>
      </c>
      <c r="E153" s="14" t="s">
        <v>28</v>
      </c>
      <c r="F153" s="14" t="e">
        <f>+VLOOKUP(MID(G153,1,2),#REF!,2,0)</f>
        <v>#REF!</v>
      </c>
      <c r="G153" s="14" t="s">
        <v>193</v>
      </c>
      <c r="H153" s="29">
        <v>44927</v>
      </c>
      <c r="I153" s="47"/>
      <c r="J153" s="14"/>
      <c r="K153" s="14">
        <f t="shared" si="5"/>
        <v>0</v>
      </c>
      <c r="L153" s="30">
        <f t="shared" si="5"/>
        <v>0</v>
      </c>
      <c r="M153" s="14" t="s">
        <v>31</v>
      </c>
      <c r="N153" s="47">
        <v>5.62</v>
      </c>
      <c r="O153" s="31">
        <v>44927</v>
      </c>
      <c r="P153" s="26"/>
    </row>
    <row r="154" spans="3:16" ht="15" hidden="1" customHeight="1" x14ac:dyDescent="0.35">
      <c r="C154" s="14" t="s">
        <v>185</v>
      </c>
      <c r="D154" s="14" t="s">
        <v>6</v>
      </c>
      <c r="E154" s="14" t="s">
        <v>28</v>
      </c>
      <c r="F154" s="14" t="e">
        <f>+VLOOKUP(MID(G154,1,2),#REF!,2,0)</f>
        <v>#REF!</v>
      </c>
      <c r="G154" s="14" t="s">
        <v>194</v>
      </c>
      <c r="H154" s="22">
        <v>44927</v>
      </c>
      <c r="I154" s="47"/>
      <c r="J154" s="14"/>
      <c r="K154" s="14">
        <f t="shared" si="5"/>
        <v>0</v>
      </c>
      <c r="L154" s="30">
        <f t="shared" si="5"/>
        <v>0</v>
      </c>
      <c r="M154" s="14" t="s">
        <v>31</v>
      </c>
      <c r="N154" s="47">
        <v>4.8899999999999997</v>
      </c>
      <c r="O154" s="31">
        <v>44927</v>
      </c>
      <c r="P154" s="26"/>
    </row>
    <row r="155" spans="3:16" ht="15" hidden="1" customHeight="1" x14ac:dyDescent="0.35">
      <c r="C155" s="14" t="s">
        <v>185</v>
      </c>
      <c r="D155" s="14" t="s">
        <v>6</v>
      </c>
      <c r="E155" s="14" t="s">
        <v>33</v>
      </c>
      <c r="F155" s="14" t="s">
        <v>195</v>
      </c>
      <c r="G155" s="14" t="s">
        <v>156</v>
      </c>
      <c r="H155" s="29">
        <v>44927</v>
      </c>
      <c r="I155" s="47"/>
      <c r="J155" s="14"/>
      <c r="K155" s="14">
        <v>33</v>
      </c>
      <c r="L155" s="30" t="s">
        <v>95</v>
      </c>
      <c r="M155" s="14" t="s">
        <v>35</v>
      </c>
      <c r="N155" s="47">
        <v>28852</v>
      </c>
      <c r="O155" s="31">
        <v>44927</v>
      </c>
      <c r="P155" s="26"/>
    </row>
    <row r="156" spans="3:16" ht="15" hidden="1" customHeight="1" x14ac:dyDescent="0.35">
      <c r="C156" s="14" t="s">
        <v>185</v>
      </c>
      <c r="D156" s="14" t="s">
        <v>6</v>
      </c>
      <c r="E156" s="14" t="s">
        <v>33</v>
      </c>
      <c r="F156" s="14" t="s">
        <v>196</v>
      </c>
      <c r="G156" s="30"/>
      <c r="H156" s="22">
        <v>44927</v>
      </c>
      <c r="I156" s="30"/>
      <c r="J156" s="14"/>
      <c r="K156" s="14">
        <v>19</v>
      </c>
      <c r="L156" s="30" t="s">
        <v>197</v>
      </c>
      <c r="M156" s="14" t="s">
        <v>35</v>
      </c>
      <c r="N156" s="14">
        <v>44388</v>
      </c>
      <c r="O156" s="31">
        <v>44927</v>
      </c>
      <c r="P156" s="26"/>
    </row>
    <row r="157" spans="3:16" ht="15" hidden="1" customHeight="1" x14ac:dyDescent="0.35">
      <c r="C157" s="14" t="s">
        <v>185</v>
      </c>
      <c r="D157" s="14" t="s">
        <v>6</v>
      </c>
      <c r="E157" s="14" t="s">
        <v>33</v>
      </c>
      <c r="F157" s="14" t="s">
        <v>198</v>
      </c>
      <c r="G157" s="30"/>
      <c r="H157" s="29">
        <v>44927</v>
      </c>
      <c r="I157" s="30"/>
      <c r="J157" s="14"/>
      <c r="K157" s="14">
        <v>12</v>
      </c>
      <c r="L157" s="30" t="s">
        <v>199</v>
      </c>
      <c r="M157" s="14" t="s">
        <v>35</v>
      </c>
      <c r="N157" s="14">
        <v>32130</v>
      </c>
      <c r="O157" s="31">
        <v>44927</v>
      </c>
      <c r="P157" s="26"/>
    </row>
    <row r="158" spans="3:16" ht="15" hidden="1" customHeight="1" x14ac:dyDescent="0.35">
      <c r="C158" s="49" t="s">
        <v>200</v>
      </c>
      <c r="D158" s="14" t="s">
        <v>6</v>
      </c>
      <c r="E158" s="49" t="s">
        <v>28</v>
      </c>
      <c r="F158" s="14" t="e">
        <f>+VLOOKUP(MID(G158,1,2),#REF!,2,0)</f>
        <v>#REF!</v>
      </c>
      <c r="G158" s="49" t="s">
        <v>201</v>
      </c>
      <c r="H158" s="22">
        <v>44927</v>
      </c>
      <c r="I158" s="49">
        <v>1450</v>
      </c>
      <c r="J158" s="50">
        <v>6.5</v>
      </c>
      <c r="K158" s="14">
        <f t="shared" ref="K158:L162" si="6">+I158</f>
        <v>1450</v>
      </c>
      <c r="L158" s="30">
        <f t="shared" si="6"/>
        <v>6.5</v>
      </c>
      <c r="M158" s="49" t="s">
        <v>31</v>
      </c>
      <c r="N158" s="50">
        <v>6.5</v>
      </c>
      <c r="O158" s="51">
        <v>44774</v>
      </c>
      <c r="P158" s="52"/>
    </row>
    <row r="159" spans="3:16" ht="15" hidden="1" customHeight="1" x14ac:dyDescent="0.35">
      <c r="C159" s="49" t="s">
        <v>200</v>
      </c>
      <c r="D159" s="14" t="s">
        <v>6</v>
      </c>
      <c r="E159" s="49" t="s">
        <v>28</v>
      </c>
      <c r="F159" s="14" t="e">
        <f>+VLOOKUP(MID(G159,1,2),#REF!,2,0)</f>
        <v>#REF!</v>
      </c>
      <c r="G159" s="49" t="s">
        <v>202</v>
      </c>
      <c r="H159" s="29">
        <v>44927</v>
      </c>
      <c r="I159" s="49"/>
      <c r="J159" s="50">
        <v>7.11</v>
      </c>
      <c r="K159" s="14">
        <f t="shared" si="6"/>
        <v>0</v>
      </c>
      <c r="L159" s="30">
        <f t="shared" si="6"/>
        <v>7.11</v>
      </c>
      <c r="M159" s="49" t="s">
        <v>31</v>
      </c>
      <c r="N159" s="50">
        <v>7.11</v>
      </c>
      <c r="O159" s="51">
        <v>44774</v>
      </c>
      <c r="P159" s="52"/>
    </row>
    <row r="160" spans="3:16" ht="15" hidden="1" customHeight="1" x14ac:dyDescent="0.35">
      <c r="C160" s="49" t="s">
        <v>200</v>
      </c>
      <c r="D160" s="14" t="s">
        <v>6</v>
      </c>
      <c r="E160" s="49" t="s">
        <v>28</v>
      </c>
      <c r="F160" s="14" t="e">
        <f>+VLOOKUP(MID(G160,1,2),#REF!,2,0)</f>
        <v>#REF!</v>
      </c>
      <c r="G160" s="49" t="s">
        <v>191</v>
      </c>
      <c r="H160" s="22">
        <v>44927</v>
      </c>
      <c r="I160" s="49"/>
      <c r="J160" s="50">
        <v>6.27</v>
      </c>
      <c r="K160" s="14">
        <f t="shared" si="6"/>
        <v>0</v>
      </c>
      <c r="L160" s="30">
        <f t="shared" si="6"/>
        <v>6.27</v>
      </c>
      <c r="M160" s="49" t="s">
        <v>31</v>
      </c>
      <c r="N160" s="50">
        <v>6.27</v>
      </c>
      <c r="O160" s="51">
        <v>44774</v>
      </c>
      <c r="P160" s="52"/>
    </row>
    <row r="161" spans="3:16" ht="15" hidden="1" customHeight="1" x14ac:dyDescent="0.35">
      <c r="C161" s="49" t="s">
        <v>200</v>
      </c>
      <c r="D161" s="14" t="s">
        <v>6</v>
      </c>
      <c r="E161" s="49" t="s">
        <v>28</v>
      </c>
      <c r="F161" s="14" t="e">
        <f>+VLOOKUP(MID(G161,1,2),#REF!,2,0)</f>
        <v>#REF!</v>
      </c>
      <c r="G161" s="49" t="s">
        <v>190</v>
      </c>
      <c r="H161" s="29">
        <v>44927</v>
      </c>
      <c r="I161" s="49">
        <v>250</v>
      </c>
      <c r="J161" s="50">
        <v>6.93</v>
      </c>
      <c r="K161" s="14">
        <f t="shared" si="6"/>
        <v>250</v>
      </c>
      <c r="L161" s="30">
        <f t="shared" si="6"/>
        <v>6.93</v>
      </c>
      <c r="M161" s="49" t="s">
        <v>31</v>
      </c>
      <c r="N161" s="50">
        <v>6.93</v>
      </c>
      <c r="O161" s="51">
        <v>44774</v>
      </c>
      <c r="P161" s="52"/>
    </row>
    <row r="162" spans="3:16" ht="15" hidden="1" customHeight="1" x14ac:dyDescent="0.35">
      <c r="C162" s="49" t="s">
        <v>200</v>
      </c>
      <c r="D162" s="14" t="s">
        <v>6</v>
      </c>
      <c r="E162" s="49" t="s">
        <v>28</v>
      </c>
      <c r="F162" s="14" t="e">
        <f>+VLOOKUP(MID(G162,1,2),#REF!,2,0)</f>
        <v>#REF!</v>
      </c>
      <c r="G162" s="49" t="s">
        <v>184</v>
      </c>
      <c r="H162" s="22">
        <v>44927</v>
      </c>
      <c r="I162" s="49"/>
      <c r="J162" s="50">
        <v>3.43</v>
      </c>
      <c r="K162" s="14">
        <f t="shared" si="6"/>
        <v>0</v>
      </c>
      <c r="L162" s="30">
        <f t="shared" si="6"/>
        <v>3.43</v>
      </c>
      <c r="M162" s="49" t="s">
        <v>31</v>
      </c>
      <c r="N162" s="50">
        <v>3.43</v>
      </c>
      <c r="O162" s="51">
        <v>44774</v>
      </c>
      <c r="P162" s="52"/>
    </row>
    <row r="163" spans="3:16" ht="15" hidden="1" customHeight="1" x14ac:dyDescent="0.35">
      <c r="C163" s="49" t="s">
        <v>200</v>
      </c>
      <c r="D163" s="14" t="s">
        <v>6</v>
      </c>
      <c r="E163" s="49" t="s">
        <v>33</v>
      </c>
      <c r="F163" s="14" t="s">
        <v>203</v>
      </c>
      <c r="G163" s="30"/>
      <c r="H163" s="29">
        <v>44927</v>
      </c>
      <c r="I163" s="30"/>
      <c r="J163" s="14"/>
      <c r="K163" s="14">
        <v>3</v>
      </c>
      <c r="L163" s="30" t="s">
        <v>95</v>
      </c>
      <c r="M163" s="49" t="s">
        <v>35</v>
      </c>
      <c r="N163" s="53">
        <v>22310</v>
      </c>
      <c r="O163" s="31">
        <v>44927</v>
      </c>
      <c r="P163" s="26"/>
    </row>
    <row r="164" spans="3:16" ht="15" hidden="1" customHeight="1" x14ac:dyDescent="0.35">
      <c r="C164" s="49" t="s">
        <v>204</v>
      </c>
      <c r="D164" s="49" t="s">
        <v>6</v>
      </c>
      <c r="E164" s="49" t="s">
        <v>28</v>
      </c>
      <c r="F164" s="14" t="e">
        <f>+VLOOKUP(MID(G164,1,2),#REF!,2,0)</f>
        <v>#REF!</v>
      </c>
      <c r="G164" s="49" t="s">
        <v>186</v>
      </c>
      <c r="H164" s="22">
        <v>44927</v>
      </c>
      <c r="I164" s="54">
        <v>1000</v>
      </c>
      <c r="J164" s="49" t="s">
        <v>30</v>
      </c>
      <c r="K164" s="14">
        <f t="shared" ref="K164:L177" si="7">+I164</f>
        <v>1000</v>
      </c>
      <c r="L164" s="30" t="str">
        <f t="shared" si="7"/>
        <v>litros</v>
      </c>
      <c r="M164" s="49" t="s">
        <v>31</v>
      </c>
      <c r="N164" s="50">
        <v>6.1</v>
      </c>
      <c r="O164" s="31">
        <v>45139</v>
      </c>
      <c r="P164" s="26"/>
    </row>
    <row r="165" spans="3:16" ht="15" hidden="1" customHeight="1" x14ac:dyDescent="0.35">
      <c r="C165" s="49" t="s">
        <v>204</v>
      </c>
      <c r="D165" s="49" t="s">
        <v>6</v>
      </c>
      <c r="E165" s="49" t="s">
        <v>28</v>
      </c>
      <c r="F165" s="14" t="e">
        <f>+VLOOKUP(MID(G165,1,2),#REF!,2,0)</f>
        <v>#REF!</v>
      </c>
      <c r="G165" s="49" t="s">
        <v>79</v>
      </c>
      <c r="H165" s="29">
        <v>44927</v>
      </c>
      <c r="I165" s="55">
        <v>600</v>
      </c>
      <c r="J165" s="49" t="s">
        <v>30</v>
      </c>
      <c r="K165" s="14">
        <f t="shared" si="7"/>
        <v>600</v>
      </c>
      <c r="L165" s="30" t="str">
        <f t="shared" si="7"/>
        <v>litros</v>
      </c>
      <c r="M165" s="49" t="s">
        <v>31</v>
      </c>
      <c r="N165" s="50">
        <f>744.8/200</f>
        <v>3.7239999999999998</v>
      </c>
      <c r="O165" s="31">
        <v>45139</v>
      </c>
      <c r="P165" s="26"/>
    </row>
    <row r="166" spans="3:16" ht="15" hidden="1" customHeight="1" x14ac:dyDescent="0.35">
      <c r="C166" s="49" t="s">
        <v>204</v>
      </c>
      <c r="D166" s="49" t="s">
        <v>6</v>
      </c>
      <c r="E166" s="49" t="s">
        <v>28</v>
      </c>
      <c r="F166" s="14" t="e">
        <f>+VLOOKUP(MID(G166,1,2),#REF!,2,0)</f>
        <v>#REF!</v>
      </c>
      <c r="G166" s="49" t="s">
        <v>205</v>
      </c>
      <c r="H166" s="22">
        <v>44927</v>
      </c>
      <c r="I166" s="54">
        <v>400</v>
      </c>
      <c r="J166" s="49" t="s">
        <v>30</v>
      </c>
      <c r="K166" s="14">
        <f t="shared" si="7"/>
        <v>400</v>
      </c>
      <c r="L166" s="30" t="str">
        <f t="shared" si="7"/>
        <v>litros</v>
      </c>
      <c r="M166" s="49" t="s">
        <v>31</v>
      </c>
      <c r="N166" s="50">
        <v>4.05</v>
      </c>
      <c r="O166" s="31">
        <v>45139</v>
      </c>
      <c r="P166" s="26"/>
    </row>
    <row r="167" spans="3:16" ht="15" hidden="1" customHeight="1" x14ac:dyDescent="0.35">
      <c r="C167" s="49" t="s">
        <v>204</v>
      </c>
      <c r="D167" s="49" t="s">
        <v>6</v>
      </c>
      <c r="E167" s="49" t="s">
        <v>28</v>
      </c>
      <c r="F167" s="14" t="e">
        <f>+VLOOKUP(MID(G167,1,2),#REF!,2,0)</f>
        <v>#REF!</v>
      </c>
      <c r="G167" s="49" t="s">
        <v>206</v>
      </c>
      <c r="H167" s="29">
        <v>44927</v>
      </c>
      <c r="I167" s="54">
        <v>800</v>
      </c>
      <c r="J167" s="49" t="s">
        <v>30</v>
      </c>
      <c r="K167" s="14">
        <f t="shared" si="7"/>
        <v>800</v>
      </c>
      <c r="L167" s="30" t="str">
        <f t="shared" si="7"/>
        <v>litros</v>
      </c>
      <c r="M167" s="49" t="s">
        <v>31</v>
      </c>
      <c r="N167" s="50">
        <v>2.85</v>
      </c>
      <c r="O167" s="31">
        <v>45139</v>
      </c>
      <c r="P167" s="26"/>
    </row>
    <row r="168" spans="3:16" ht="15" hidden="1" customHeight="1" x14ac:dyDescent="0.35">
      <c r="C168" s="49" t="s">
        <v>204</v>
      </c>
      <c r="D168" s="49" t="s">
        <v>6</v>
      </c>
      <c r="E168" s="49" t="s">
        <v>28</v>
      </c>
      <c r="F168" s="14" t="e">
        <f>+VLOOKUP(MID(G168,1,2),#REF!,2,0)</f>
        <v>#REF!</v>
      </c>
      <c r="G168" s="49" t="s">
        <v>32</v>
      </c>
      <c r="H168" s="22">
        <v>44927</v>
      </c>
      <c r="I168" s="54">
        <v>1000</v>
      </c>
      <c r="J168" s="49" t="s">
        <v>30</v>
      </c>
      <c r="K168" s="14">
        <f t="shared" si="7"/>
        <v>1000</v>
      </c>
      <c r="L168" s="30" t="str">
        <f t="shared" si="7"/>
        <v>litros</v>
      </c>
      <c r="M168" s="49" t="s">
        <v>31</v>
      </c>
      <c r="N168" s="50">
        <v>3.2</v>
      </c>
      <c r="O168" s="31">
        <v>45139</v>
      </c>
      <c r="P168" s="26"/>
    </row>
    <row r="169" spans="3:16" ht="15" hidden="1" customHeight="1" x14ac:dyDescent="0.35">
      <c r="C169" s="49" t="s">
        <v>204</v>
      </c>
      <c r="D169" s="49" t="s">
        <v>6</v>
      </c>
      <c r="E169" s="49" t="s">
        <v>28</v>
      </c>
      <c r="F169" s="14" t="e">
        <f>+VLOOKUP(MID(G169,1,2),#REF!,2,0)</f>
        <v>#REF!</v>
      </c>
      <c r="G169" s="49" t="s">
        <v>48</v>
      </c>
      <c r="H169" s="29">
        <v>44927</v>
      </c>
      <c r="I169" s="54">
        <v>300</v>
      </c>
      <c r="J169" s="49" t="s">
        <v>30</v>
      </c>
      <c r="K169" s="14">
        <f t="shared" si="7"/>
        <v>300</v>
      </c>
      <c r="L169" s="30" t="str">
        <f t="shared" si="7"/>
        <v>litros</v>
      </c>
      <c r="M169" s="49" t="s">
        <v>31</v>
      </c>
      <c r="N169" s="50">
        <v>3.92</v>
      </c>
      <c r="O169" s="31">
        <v>45139</v>
      </c>
      <c r="P169" s="26"/>
    </row>
    <row r="170" spans="3:16" ht="15" hidden="1" customHeight="1" x14ac:dyDescent="0.35">
      <c r="C170" s="49" t="s">
        <v>204</v>
      </c>
      <c r="D170" s="49" t="s">
        <v>6</v>
      </c>
      <c r="E170" s="49" t="s">
        <v>28</v>
      </c>
      <c r="F170" s="14" t="e">
        <f>+VLOOKUP(MID(G170,1,2),#REF!,2,0)</f>
        <v>#REF!</v>
      </c>
      <c r="G170" s="49" t="s">
        <v>189</v>
      </c>
      <c r="H170" s="22">
        <v>44927</v>
      </c>
      <c r="I170" s="54">
        <v>450</v>
      </c>
      <c r="J170" s="49" t="s">
        <v>30</v>
      </c>
      <c r="K170" s="14">
        <f t="shared" si="7"/>
        <v>450</v>
      </c>
      <c r="L170" s="30" t="str">
        <f t="shared" si="7"/>
        <v>litros</v>
      </c>
      <c r="M170" s="49" t="s">
        <v>31</v>
      </c>
      <c r="N170" s="50">
        <v>5.4</v>
      </c>
      <c r="O170" s="31">
        <v>45139</v>
      </c>
      <c r="P170" s="26"/>
    </row>
    <row r="171" spans="3:16" ht="15" hidden="1" customHeight="1" x14ac:dyDescent="0.35">
      <c r="C171" s="49" t="s">
        <v>204</v>
      </c>
      <c r="D171" s="49" t="s">
        <v>6</v>
      </c>
      <c r="E171" s="49" t="s">
        <v>28</v>
      </c>
      <c r="F171" s="14" t="e">
        <f>+VLOOKUP(MID(G171,1,2),#REF!,2,0)</f>
        <v>#REF!</v>
      </c>
      <c r="G171" s="49" t="s">
        <v>190</v>
      </c>
      <c r="H171" s="29">
        <v>44927</v>
      </c>
      <c r="I171" s="54">
        <v>550</v>
      </c>
      <c r="J171" s="49" t="s">
        <v>30</v>
      </c>
      <c r="K171" s="14">
        <f t="shared" si="7"/>
        <v>550</v>
      </c>
      <c r="L171" s="30" t="str">
        <f t="shared" si="7"/>
        <v>litros</v>
      </c>
      <c r="M171" s="49" t="s">
        <v>31</v>
      </c>
      <c r="N171" s="50">
        <v>6.3</v>
      </c>
      <c r="O171" s="31">
        <v>45139</v>
      </c>
      <c r="P171" s="26"/>
    </row>
    <row r="172" spans="3:16" ht="15" hidden="1" customHeight="1" x14ac:dyDescent="0.35">
      <c r="C172" s="49" t="s">
        <v>204</v>
      </c>
      <c r="D172" s="49" t="s">
        <v>6</v>
      </c>
      <c r="E172" s="49" t="s">
        <v>28</v>
      </c>
      <c r="F172" s="14" t="e">
        <f>+VLOOKUP(MID(G172,1,2),#REF!,2,0)</f>
        <v>#REF!</v>
      </c>
      <c r="G172" s="49" t="s">
        <v>172</v>
      </c>
      <c r="H172" s="22">
        <v>44927</v>
      </c>
      <c r="I172" s="54">
        <v>100</v>
      </c>
      <c r="J172" s="49" t="s">
        <v>30</v>
      </c>
      <c r="K172" s="14">
        <f t="shared" si="7"/>
        <v>100</v>
      </c>
      <c r="L172" s="30" t="str">
        <f t="shared" si="7"/>
        <v>litros</v>
      </c>
      <c r="M172" s="49" t="s">
        <v>31</v>
      </c>
      <c r="N172" s="50">
        <v>5.3</v>
      </c>
      <c r="O172" s="31">
        <v>45139</v>
      </c>
      <c r="P172" s="26"/>
    </row>
    <row r="173" spans="3:16" ht="15" hidden="1" customHeight="1" x14ac:dyDescent="0.35">
      <c r="C173" s="49" t="s">
        <v>204</v>
      </c>
      <c r="D173" s="49" t="s">
        <v>6</v>
      </c>
      <c r="E173" s="49" t="s">
        <v>28</v>
      </c>
      <c r="F173" s="14" t="e">
        <f>+VLOOKUP(MID(G173,1,2),#REF!,2,0)</f>
        <v>#REF!</v>
      </c>
      <c r="G173" s="49" t="s">
        <v>187</v>
      </c>
      <c r="H173" s="29">
        <v>44927</v>
      </c>
      <c r="I173" s="54"/>
      <c r="J173" s="49" t="s">
        <v>30</v>
      </c>
      <c r="K173" s="14">
        <f t="shared" si="7"/>
        <v>0</v>
      </c>
      <c r="L173" s="30" t="str">
        <f t="shared" si="7"/>
        <v>litros</v>
      </c>
      <c r="M173" s="49" t="s">
        <v>31</v>
      </c>
      <c r="N173" s="50">
        <v>4.28</v>
      </c>
      <c r="O173" s="31">
        <v>45139</v>
      </c>
      <c r="P173" s="26"/>
    </row>
    <row r="174" spans="3:16" ht="15" hidden="1" customHeight="1" x14ac:dyDescent="0.35">
      <c r="C174" s="49" t="s">
        <v>204</v>
      </c>
      <c r="D174" s="49" t="s">
        <v>6</v>
      </c>
      <c r="E174" s="49" t="s">
        <v>28</v>
      </c>
      <c r="F174" s="14" t="e">
        <f>+VLOOKUP(MID(G174,1,2),#REF!,2,0)</f>
        <v>#REF!</v>
      </c>
      <c r="G174" s="49" t="s">
        <v>207</v>
      </c>
      <c r="H174" s="22">
        <v>44927</v>
      </c>
      <c r="I174" s="54"/>
      <c r="J174" s="49" t="s">
        <v>30</v>
      </c>
      <c r="K174" s="14">
        <f t="shared" si="7"/>
        <v>0</v>
      </c>
      <c r="L174" s="30" t="str">
        <f t="shared" si="7"/>
        <v>litros</v>
      </c>
      <c r="M174" s="49" t="s">
        <v>31</v>
      </c>
      <c r="N174" s="50">
        <v>5.3</v>
      </c>
      <c r="O174" s="31">
        <v>45139</v>
      </c>
      <c r="P174" s="26"/>
    </row>
    <row r="175" spans="3:16" ht="15" hidden="1" customHeight="1" x14ac:dyDescent="0.35">
      <c r="C175" s="49" t="s">
        <v>204</v>
      </c>
      <c r="D175" s="49" t="s">
        <v>6</v>
      </c>
      <c r="E175" s="49" t="s">
        <v>28</v>
      </c>
      <c r="F175" s="14" t="e">
        <f>+VLOOKUP(MID(G175,1,2),#REF!,2,0)</f>
        <v>#REF!</v>
      </c>
      <c r="G175" s="49" t="s">
        <v>184</v>
      </c>
      <c r="H175" s="29">
        <v>44927</v>
      </c>
      <c r="I175" s="54"/>
      <c r="J175" s="49" t="s">
        <v>30</v>
      </c>
      <c r="K175" s="14">
        <f t="shared" si="7"/>
        <v>0</v>
      </c>
      <c r="L175" s="30" t="str">
        <f t="shared" si="7"/>
        <v>litros</v>
      </c>
      <c r="M175" s="49" t="s">
        <v>31</v>
      </c>
      <c r="N175" s="50">
        <v>3.19</v>
      </c>
      <c r="O175" s="31">
        <v>45139</v>
      </c>
      <c r="P175" s="26"/>
    </row>
    <row r="176" spans="3:16" ht="15" hidden="1" customHeight="1" x14ac:dyDescent="0.35">
      <c r="C176" s="49" t="s">
        <v>204</v>
      </c>
      <c r="D176" s="49" t="s">
        <v>6</v>
      </c>
      <c r="E176" s="49" t="s">
        <v>28</v>
      </c>
      <c r="F176" s="14" t="e">
        <f>+VLOOKUP(MID(G176,1,2),#REF!,2,0)</f>
        <v>#REF!</v>
      </c>
      <c r="G176" s="49" t="s">
        <v>191</v>
      </c>
      <c r="H176" s="22">
        <v>44927</v>
      </c>
      <c r="I176" s="54"/>
      <c r="J176" s="49" t="s">
        <v>30</v>
      </c>
      <c r="K176" s="14">
        <f t="shared" si="7"/>
        <v>0</v>
      </c>
      <c r="L176" s="30" t="str">
        <f t="shared" si="7"/>
        <v>litros</v>
      </c>
      <c r="M176" s="49" t="s">
        <v>31</v>
      </c>
      <c r="N176" s="50">
        <v>6.06</v>
      </c>
      <c r="O176" s="31">
        <v>45139</v>
      </c>
      <c r="P176" s="26"/>
    </row>
    <row r="177" spans="3:16" ht="15" hidden="1" customHeight="1" x14ac:dyDescent="0.35">
      <c r="C177" s="49" t="s">
        <v>204</v>
      </c>
      <c r="D177" s="49" t="s">
        <v>6</v>
      </c>
      <c r="E177" s="49" t="s">
        <v>28</v>
      </c>
      <c r="F177" s="14" t="e">
        <f>+VLOOKUP(MID(G177,1,2),#REF!,2,0)</f>
        <v>#REF!</v>
      </c>
      <c r="G177" s="49" t="s">
        <v>194</v>
      </c>
      <c r="H177" s="29">
        <v>44927</v>
      </c>
      <c r="I177" s="54"/>
      <c r="J177" s="49" t="s">
        <v>30</v>
      </c>
      <c r="K177" s="14">
        <f t="shared" si="7"/>
        <v>0</v>
      </c>
      <c r="L177" s="30" t="str">
        <f t="shared" si="7"/>
        <v>litros</v>
      </c>
      <c r="M177" s="49" t="s">
        <v>31</v>
      </c>
      <c r="N177" s="50">
        <v>980</v>
      </c>
      <c r="O177" s="31">
        <v>45139</v>
      </c>
      <c r="P177" s="26"/>
    </row>
    <row r="178" spans="3:16" ht="15" hidden="1" customHeight="1" x14ac:dyDescent="0.35">
      <c r="C178" s="49" t="s">
        <v>204</v>
      </c>
      <c r="D178" s="49" t="s">
        <v>6</v>
      </c>
      <c r="E178" s="49" t="s">
        <v>33</v>
      </c>
      <c r="F178" s="14" t="s">
        <v>203</v>
      </c>
      <c r="G178" s="49" t="s">
        <v>156</v>
      </c>
      <c r="H178" s="22">
        <v>44927</v>
      </c>
      <c r="I178" s="14"/>
      <c r="J178" s="14"/>
      <c r="K178" s="14">
        <v>5</v>
      </c>
      <c r="L178" s="14" t="s">
        <v>95</v>
      </c>
      <c r="M178" s="14" t="s">
        <v>35</v>
      </c>
      <c r="N178" s="56">
        <v>60445</v>
      </c>
      <c r="O178" s="31">
        <v>44927</v>
      </c>
      <c r="P178" s="26"/>
    </row>
    <row r="179" spans="3:16" ht="15" hidden="1" customHeight="1" x14ac:dyDescent="0.35">
      <c r="C179" s="49" t="s">
        <v>204</v>
      </c>
      <c r="D179" s="49" t="s">
        <v>6</v>
      </c>
      <c r="E179" s="49" t="s">
        <v>33</v>
      </c>
      <c r="F179" s="23" t="s">
        <v>196</v>
      </c>
      <c r="G179" s="49" t="s">
        <v>156</v>
      </c>
      <c r="H179" s="29">
        <v>44927</v>
      </c>
      <c r="I179" s="30"/>
      <c r="J179" s="14"/>
      <c r="K179" s="14">
        <v>4</v>
      </c>
      <c r="L179" s="30" t="s">
        <v>197</v>
      </c>
      <c r="M179" s="49" t="s">
        <v>208</v>
      </c>
      <c r="N179" s="56">
        <v>54548</v>
      </c>
      <c r="O179" s="31">
        <v>44927</v>
      </c>
      <c r="P179" s="26"/>
    </row>
    <row r="180" spans="3:16" ht="15" hidden="1" customHeight="1" x14ac:dyDescent="0.35">
      <c r="C180" s="14" t="s">
        <v>209</v>
      </c>
      <c r="D180" s="14" t="s">
        <v>6</v>
      </c>
      <c r="E180" s="49" t="s">
        <v>28</v>
      </c>
      <c r="F180" s="14" t="e">
        <f>+VLOOKUP(MID(G180,1,2),#REF!,2,0)</f>
        <v>#REF!</v>
      </c>
      <c r="G180" s="49" t="s">
        <v>210</v>
      </c>
      <c r="H180" s="22">
        <v>44927</v>
      </c>
      <c r="I180" s="30">
        <v>200</v>
      </c>
      <c r="J180" s="14" t="s">
        <v>101</v>
      </c>
      <c r="K180" s="14">
        <f t="shared" ref="K180:L180" si="8">+I180</f>
        <v>200</v>
      </c>
      <c r="L180" s="30" t="str">
        <f t="shared" si="8"/>
        <v>Litros</v>
      </c>
      <c r="M180" s="14"/>
      <c r="N180" s="14">
        <v>6.5</v>
      </c>
      <c r="O180" s="31">
        <v>44774</v>
      </c>
      <c r="P180" s="26"/>
    </row>
    <row r="181" spans="3:16" ht="15" hidden="1" customHeight="1" x14ac:dyDescent="0.35">
      <c r="C181" s="14" t="s">
        <v>209</v>
      </c>
      <c r="D181" s="14" t="s">
        <v>6</v>
      </c>
      <c r="E181" s="49" t="s">
        <v>33</v>
      </c>
      <c r="F181" s="14" t="s">
        <v>203</v>
      </c>
      <c r="G181" s="49" t="s">
        <v>156</v>
      </c>
      <c r="H181" s="29">
        <v>44927</v>
      </c>
      <c r="I181" s="30"/>
      <c r="J181" s="14"/>
      <c r="K181" s="14">
        <v>2</v>
      </c>
      <c r="L181" s="30" t="s">
        <v>211</v>
      </c>
      <c r="M181" s="14" t="s">
        <v>31</v>
      </c>
      <c r="N181" s="14">
        <v>560</v>
      </c>
      <c r="O181" s="31">
        <v>44774</v>
      </c>
      <c r="P181" s="26"/>
    </row>
    <row r="182" spans="3:16" ht="15" hidden="1" customHeight="1" x14ac:dyDescent="0.35">
      <c r="C182" s="14" t="s">
        <v>212</v>
      </c>
      <c r="D182" s="14" t="s">
        <v>6</v>
      </c>
      <c r="E182" s="49" t="s">
        <v>28</v>
      </c>
      <c r="F182" s="14" t="e">
        <f>+VLOOKUP(MID(G182,1,2),#REF!,2,0)</f>
        <v>#REF!</v>
      </c>
      <c r="G182" s="49" t="s">
        <v>210</v>
      </c>
      <c r="H182" s="22">
        <v>44927</v>
      </c>
      <c r="I182" s="30">
        <v>0</v>
      </c>
      <c r="J182" s="14"/>
      <c r="K182" s="14">
        <f t="shared" ref="K182:L182" si="9">+I182</f>
        <v>0</v>
      </c>
      <c r="L182" s="30">
        <f t="shared" si="9"/>
        <v>0</v>
      </c>
      <c r="M182" s="14"/>
      <c r="N182" s="14"/>
      <c r="O182" s="31">
        <v>44774</v>
      </c>
      <c r="P182" s="26"/>
    </row>
    <row r="183" spans="3:16" ht="15" hidden="1" customHeight="1" x14ac:dyDescent="0.35">
      <c r="C183" s="14" t="s">
        <v>212</v>
      </c>
      <c r="D183" s="14" t="s">
        <v>6</v>
      </c>
      <c r="E183" s="49" t="s">
        <v>33</v>
      </c>
      <c r="F183" s="14" t="s">
        <v>203</v>
      </c>
      <c r="G183" s="49" t="s">
        <v>156</v>
      </c>
      <c r="H183" s="29">
        <v>44927</v>
      </c>
      <c r="I183" s="30"/>
      <c r="J183" s="14"/>
      <c r="K183" s="14">
        <v>1</v>
      </c>
      <c r="L183" s="30" t="s">
        <v>211</v>
      </c>
      <c r="M183" s="14" t="s">
        <v>31</v>
      </c>
      <c r="N183" s="14">
        <v>650</v>
      </c>
      <c r="O183" s="31">
        <v>44774</v>
      </c>
      <c r="P183" s="26"/>
    </row>
    <row r="184" spans="3:16" ht="15" hidden="1" customHeight="1" x14ac:dyDescent="0.35">
      <c r="C184" s="28" t="s">
        <v>213</v>
      </c>
      <c r="D184" s="28" t="s">
        <v>214</v>
      </c>
      <c r="E184" s="28" t="s">
        <v>28</v>
      </c>
      <c r="F184" s="28" t="s">
        <v>82</v>
      </c>
      <c r="G184" s="28" t="s">
        <v>215</v>
      </c>
      <c r="H184" s="34">
        <v>44927</v>
      </c>
      <c r="I184" s="28">
        <v>5475</v>
      </c>
      <c r="J184" s="28" t="s">
        <v>101</v>
      </c>
      <c r="K184" s="14">
        <f t="shared" ref="K184:L193" si="10">+I184</f>
        <v>5475</v>
      </c>
      <c r="L184" s="30" t="str">
        <f t="shared" si="10"/>
        <v>Litros</v>
      </c>
      <c r="M184" s="28" t="s">
        <v>31</v>
      </c>
      <c r="N184" s="57">
        <v>4.68</v>
      </c>
      <c r="O184" s="33" t="s">
        <v>216</v>
      </c>
      <c r="P184" s="34"/>
    </row>
    <row r="185" spans="3:16" ht="15" hidden="1" customHeight="1" x14ac:dyDescent="0.35">
      <c r="C185" s="28" t="s">
        <v>213</v>
      </c>
      <c r="D185" s="28" t="s">
        <v>214</v>
      </c>
      <c r="E185" s="28" t="s">
        <v>28</v>
      </c>
      <c r="F185" s="28" t="s">
        <v>217</v>
      </c>
      <c r="G185" s="28" t="s">
        <v>49</v>
      </c>
      <c r="H185" s="34">
        <v>44927</v>
      </c>
      <c r="I185" s="28">
        <v>746</v>
      </c>
      <c r="J185" s="28" t="s">
        <v>101</v>
      </c>
      <c r="K185" s="14">
        <f t="shared" si="10"/>
        <v>746</v>
      </c>
      <c r="L185" s="30" t="str">
        <f t="shared" si="10"/>
        <v>Litros</v>
      </c>
      <c r="M185" s="28" t="s">
        <v>31</v>
      </c>
      <c r="N185" s="57">
        <v>4.1100000000000003</v>
      </c>
      <c r="O185" s="33" t="s">
        <v>216</v>
      </c>
      <c r="P185" s="34"/>
    </row>
    <row r="186" spans="3:16" ht="15" hidden="1" customHeight="1" x14ac:dyDescent="0.35">
      <c r="C186" s="28" t="s">
        <v>213</v>
      </c>
      <c r="D186" s="28" t="s">
        <v>214</v>
      </c>
      <c r="E186" s="28" t="s">
        <v>28</v>
      </c>
      <c r="F186" s="28" t="s">
        <v>218</v>
      </c>
      <c r="G186" s="28" t="s">
        <v>219</v>
      </c>
      <c r="H186" s="34">
        <v>44927</v>
      </c>
      <c r="I186" s="28">
        <v>810</v>
      </c>
      <c r="J186" s="28" t="s">
        <v>101</v>
      </c>
      <c r="K186" s="14">
        <f t="shared" si="10"/>
        <v>810</v>
      </c>
      <c r="L186" s="30" t="str">
        <f t="shared" si="10"/>
        <v>Litros</v>
      </c>
      <c r="M186" s="28" t="s">
        <v>31</v>
      </c>
      <c r="N186" s="57">
        <v>2.95</v>
      </c>
      <c r="O186" s="33" t="s">
        <v>216</v>
      </c>
      <c r="P186" s="34"/>
    </row>
    <row r="187" spans="3:16" ht="15" hidden="1" customHeight="1" x14ac:dyDescent="0.35">
      <c r="C187" s="28" t="s">
        <v>213</v>
      </c>
      <c r="D187" s="28" t="s">
        <v>214</v>
      </c>
      <c r="E187" s="28" t="s">
        <v>28</v>
      </c>
      <c r="F187" s="28" t="s">
        <v>218</v>
      </c>
      <c r="G187" s="28" t="s">
        <v>60</v>
      </c>
      <c r="H187" s="34">
        <v>44927</v>
      </c>
      <c r="I187" s="28">
        <v>405</v>
      </c>
      <c r="J187" s="28" t="s">
        <v>101</v>
      </c>
      <c r="K187" s="14">
        <f t="shared" si="10"/>
        <v>405</v>
      </c>
      <c r="L187" s="30" t="str">
        <f t="shared" si="10"/>
        <v>Litros</v>
      </c>
      <c r="M187" s="28" t="s">
        <v>31</v>
      </c>
      <c r="N187" s="57">
        <v>6.04</v>
      </c>
      <c r="O187" s="33" t="s">
        <v>216</v>
      </c>
      <c r="P187" s="34"/>
    </row>
    <row r="188" spans="3:16" ht="15" hidden="1" customHeight="1" x14ac:dyDescent="0.35">
      <c r="C188" s="28" t="s">
        <v>213</v>
      </c>
      <c r="D188" s="28" t="s">
        <v>214</v>
      </c>
      <c r="E188" s="28" t="s">
        <v>28</v>
      </c>
      <c r="F188" s="28" t="s">
        <v>220</v>
      </c>
      <c r="G188" s="28" t="s">
        <v>38</v>
      </c>
      <c r="H188" s="34">
        <v>44927</v>
      </c>
      <c r="I188" s="28">
        <v>900</v>
      </c>
      <c r="J188" s="28" t="s">
        <v>101</v>
      </c>
      <c r="K188" s="14">
        <f t="shared" si="10"/>
        <v>900</v>
      </c>
      <c r="L188" s="30" t="str">
        <f t="shared" si="10"/>
        <v>Litros</v>
      </c>
      <c r="M188" s="28" t="s">
        <v>31</v>
      </c>
      <c r="N188" s="57">
        <v>0.88</v>
      </c>
      <c r="O188" s="33" t="s">
        <v>216</v>
      </c>
      <c r="P188" s="34"/>
    </row>
    <row r="189" spans="3:16" ht="15" hidden="1" customHeight="1" x14ac:dyDescent="0.35">
      <c r="C189" s="28" t="s">
        <v>213</v>
      </c>
      <c r="D189" s="28" t="s">
        <v>214</v>
      </c>
      <c r="E189" s="28" t="s">
        <v>28</v>
      </c>
      <c r="F189" s="28" t="s">
        <v>221</v>
      </c>
      <c r="G189" s="28" t="s">
        <v>92</v>
      </c>
      <c r="H189" s="34">
        <v>44927</v>
      </c>
      <c r="I189" s="28">
        <v>1700</v>
      </c>
      <c r="J189" s="28" t="s">
        <v>101</v>
      </c>
      <c r="K189" s="14">
        <f t="shared" si="10"/>
        <v>1700</v>
      </c>
      <c r="L189" s="30" t="str">
        <f t="shared" si="10"/>
        <v>Litros</v>
      </c>
      <c r="M189" s="28" t="s">
        <v>31</v>
      </c>
      <c r="N189" s="57">
        <v>5.65</v>
      </c>
      <c r="O189" s="33">
        <v>44866</v>
      </c>
      <c r="P189" s="34"/>
    </row>
    <row r="190" spans="3:16" ht="15" hidden="1" customHeight="1" x14ac:dyDescent="0.35">
      <c r="C190" s="28" t="s">
        <v>213</v>
      </c>
      <c r="D190" s="28" t="s">
        <v>214</v>
      </c>
      <c r="E190" s="28" t="s">
        <v>28</v>
      </c>
      <c r="F190" s="28" t="s">
        <v>222</v>
      </c>
      <c r="G190" s="28" t="s">
        <v>223</v>
      </c>
      <c r="H190" s="34">
        <v>44927</v>
      </c>
      <c r="I190" s="28">
        <v>1600</v>
      </c>
      <c r="J190" s="28" t="s">
        <v>101</v>
      </c>
      <c r="K190" s="14">
        <f t="shared" si="10"/>
        <v>1600</v>
      </c>
      <c r="L190" s="30" t="str">
        <f t="shared" si="10"/>
        <v>Litros</v>
      </c>
      <c r="M190" s="28" t="s">
        <v>31</v>
      </c>
      <c r="N190" s="57">
        <v>6.59</v>
      </c>
      <c r="O190" s="33">
        <v>44866</v>
      </c>
      <c r="P190" s="34"/>
    </row>
    <row r="191" spans="3:16" ht="15" hidden="1" customHeight="1" x14ac:dyDescent="0.35">
      <c r="C191" s="28" t="s">
        <v>213</v>
      </c>
      <c r="D191" s="28" t="s">
        <v>214</v>
      </c>
      <c r="E191" s="28" t="s">
        <v>28</v>
      </c>
      <c r="F191" s="28" t="s">
        <v>224</v>
      </c>
      <c r="G191" s="28" t="s">
        <v>131</v>
      </c>
      <c r="H191" s="34">
        <v>44927</v>
      </c>
      <c r="I191" s="28">
        <v>385</v>
      </c>
      <c r="J191" s="28" t="s">
        <v>101</v>
      </c>
      <c r="K191" s="14">
        <f t="shared" si="10"/>
        <v>385</v>
      </c>
      <c r="L191" s="30" t="str">
        <f t="shared" si="10"/>
        <v>Litros</v>
      </c>
      <c r="M191" s="28" t="s">
        <v>31</v>
      </c>
      <c r="N191" s="57">
        <v>2.21</v>
      </c>
      <c r="O191" s="33">
        <v>44866</v>
      </c>
      <c r="P191" s="34"/>
    </row>
    <row r="192" spans="3:16" ht="15" hidden="1" customHeight="1" x14ac:dyDescent="0.35">
      <c r="C192" s="28" t="s">
        <v>213</v>
      </c>
      <c r="D192" s="28" t="s">
        <v>214</v>
      </c>
      <c r="E192" s="28" t="s">
        <v>28</v>
      </c>
      <c r="F192" s="28" t="s">
        <v>225</v>
      </c>
      <c r="G192" s="28" t="s">
        <v>177</v>
      </c>
      <c r="H192" s="34">
        <v>44927</v>
      </c>
      <c r="I192" s="28">
        <v>400</v>
      </c>
      <c r="J192" s="28" t="s">
        <v>101</v>
      </c>
      <c r="K192" s="14">
        <f t="shared" si="10"/>
        <v>400</v>
      </c>
      <c r="L192" s="30" t="str">
        <f t="shared" si="10"/>
        <v>Litros</v>
      </c>
      <c r="M192" s="28" t="s">
        <v>31</v>
      </c>
      <c r="N192" s="57">
        <v>2.52</v>
      </c>
      <c r="O192" s="33" t="s">
        <v>216</v>
      </c>
      <c r="P192" s="34"/>
    </row>
    <row r="193" spans="3:16" ht="15" hidden="1" customHeight="1" x14ac:dyDescent="0.35">
      <c r="C193" s="28" t="s">
        <v>213</v>
      </c>
      <c r="D193" s="28" t="s">
        <v>214</v>
      </c>
      <c r="E193" s="28" t="s">
        <v>28</v>
      </c>
      <c r="F193" s="28" t="s">
        <v>226</v>
      </c>
      <c r="G193" s="28" t="s">
        <v>171</v>
      </c>
      <c r="H193" s="34">
        <v>44927</v>
      </c>
      <c r="I193" s="28">
        <v>0</v>
      </c>
      <c r="J193" s="28" t="s">
        <v>101</v>
      </c>
      <c r="K193" s="14">
        <f t="shared" si="10"/>
        <v>0</v>
      </c>
      <c r="L193" s="30" t="str">
        <f t="shared" si="10"/>
        <v>Litros</v>
      </c>
      <c r="M193" s="28" t="s">
        <v>31</v>
      </c>
      <c r="N193" s="57">
        <v>2.63</v>
      </c>
      <c r="O193" s="33" t="s">
        <v>216</v>
      </c>
      <c r="P193" s="34"/>
    </row>
    <row r="194" spans="3:16" ht="15" hidden="1" customHeight="1" x14ac:dyDescent="0.35">
      <c r="C194" s="28" t="s">
        <v>213</v>
      </c>
      <c r="D194" s="28" t="s">
        <v>214</v>
      </c>
      <c r="E194" s="28" t="s">
        <v>33</v>
      </c>
      <c r="F194" s="28" t="s">
        <v>227</v>
      </c>
      <c r="G194" s="30"/>
      <c r="H194" s="34">
        <v>44927</v>
      </c>
      <c r="I194" s="28">
        <v>4</v>
      </c>
      <c r="J194" s="28" t="s">
        <v>228</v>
      </c>
      <c r="K194" s="14"/>
      <c r="L194" s="30"/>
      <c r="M194" s="28" t="s">
        <v>31</v>
      </c>
      <c r="N194" s="57">
        <v>2673</v>
      </c>
      <c r="O194" s="33" t="s">
        <v>216</v>
      </c>
      <c r="P194" s="34"/>
    </row>
    <row r="195" spans="3:16" ht="15" hidden="1" customHeight="1" x14ac:dyDescent="0.35">
      <c r="C195" s="28" t="s">
        <v>213</v>
      </c>
      <c r="D195" s="28" t="s">
        <v>214</v>
      </c>
      <c r="E195" s="28" t="s">
        <v>33</v>
      </c>
      <c r="F195" s="28" t="s">
        <v>229</v>
      </c>
      <c r="G195" s="30"/>
      <c r="H195" s="34">
        <v>44927</v>
      </c>
      <c r="I195" s="28">
        <v>28</v>
      </c>
      <c r="J195" s="28" t="s">
        <v>230</v>
      </c>
      <c r="K195" s="14"/>
      <c r="L195" s="30"/>
      <c r="M195" s="28" t="s">
        <v>31</v>
      </c>
      <c r="N195" s="57">
        <v>120</v>
      </c>
      <c r="O195" s="33" t="s">
        <v>216</v>
      </c>
      <c r="P195" s="34"/>
    </row>
    <row r="196" spans="3:16" ht="15" hidden="1" customHeight="1" x14ac:dyDescent="0.35">
      <c r="C196" s="28" t="s">
        <v>231</v>
      </c>
      <c r="D196" s="28" t="s">
        <v>214</v>
      </c>
      <c r="E196" s="28" t="s">
        <v>33</v>
      </c>
      <c r="F196" s="28" t="s">
        <v>232</v>
      </c>
      <c r="G196" s="30"/>
      <c r="H196" s="34">
        <v>44927</v>
      </c>
      <c r="I196" s="28">
        <v>0</v>
      </c>
      <c r="J196" s="28" t="s">
        <v>233</v>
      </c>
      <c r="K196" s="14"/>
      <c r="L196" s="30"/>
      <c r="M196" s="28" t="s">
        <v>31</v>
      </c>
      <c r="N196" s="57">
        <v>165</v>
      </c>
      <c r="O196" s="33" t="s">
        <v>216</v>
      </c>
      <c r="P196" s="34"/>
    </row>
    <row r="197" spans="3:16" ht="15" hidden="1" customHeight="1" x14ac:dyDescent="0.35">
      <c r="C197" s="28" t="s">
        <v>231</v>
      </c>
      <c r="D197" s="28" t="s">
        <v>214</v>
      </c>
      <c r="E197" s="28" t="s">
        <v>33</v>
      </c>
      <c r="F197" s="28" t="s">
        <v>234</v>
      </c>
      <c r="G197" s="30"/>
      <c r="H197" s="34">
        <v>44927</v>
      </c>
      <c r="I197" s="28">
        <v>0</v>
      </c>
      <c r="J197" s="28" t="s">
        <v>233</v>
      </c>
      <c r="K197" s="14"/>
      <c r="L197" s="30"/>
      <c r="M197" s="28" t="s">
        <v>31</v>
      </c>
      <c r="N197" s="57">
        <v>227</v>
      </c>
      <c r="O197" s="33" t="s">
        <v>216</v>
      </c>
      <c r="P197" s="34"/>
    </row>
    <row r="198" spans="3:16" ht="15" hidden="1" customHeight="1" x14ac:dyDescent="0.35">
      <c r="C198" s="28" t="s">
        <v>231</v>
      </c>
      <c r="D198" s="28" t="s">
        <v>214</v>
      </c>
      <c r="E198" s="28" t="s">
        <v>33</v>
      </c>
      <c r="F198" s="28" t="s">
        <v>235</v>
      </c>
      <c r="G198" s="30"/>
      <c r="H198" s="34">
        <v>44927</v>
      </c>
      <c r="I198" s="28">
        <v>0</v>
      </c>
      <c r="J198" s="28" t="s">
        <v>233</v>
      </c>
      <c r="K198" s="14"/>
      <c r="L198" s="30"/>
      <c r="M198" s="28" t="s">
        <v>31</v>
      </c>
      <c r="N198" s="57">
        <v>219</v>
      </c>
      <c r="O198" s="33" t="s">
        <v>216</v>
      </c>
      <c r="P198" s="34"/>
    </row>
    <row r="199" spans="3:16" ht="15" hidden="1" customHeight="1" x14ac:dyDescent="0.35">
      <c r="C199" s="28" t="s">
        <v>231</v>
      </c>
      <c r="D199" s="28" t="s">
        <v>214</v>
      </c>
      <c r="E199" s="28" t="s">
        <v>33</v>
      </c>
      <c r="F199" s="28" t="s">
        <v>236</v>
      </c>
      <c r="G199" s="30"/>
      <c r="H199" s="34">
        <v>44927</v>
      </c>
      <c r="I199" s="28">
        <v>0</v>
      </c>
      <c r="J199" s="28" t="s">
        <v>233</v>
      </c>
      <c r="K199" s="14"/>
      <c r="L199" s="30"/>
      <c r="M199" s="28" t="s">
        <v>31</v>
      </c>
      <c r="N199" s="57">
        <v>284</v>
      </c>
      <c r="O199" s="33" t="s">
        <v>216</v>
      </c>
      <c r="P199" s="34"/>
    </row>
    <row r="200" spans="3:16" ht="15" hidden="1" customHeight="1" x14ac:dyDescent="0.35">
      <c r="C200" s="28" t="s">
        <v>174</v>
      </c>
      <c r="D200" s="28" t="s">
        <v>237</v>
      </c>
      <c r="E200" s="28" t="s">
        <v>28</v>
      </c>
      <c r="F200" s="28" t="s">
        <v>82</v>
      </c>
      <c r="G200" s="28" t="s">
        <v>215</v>
      </c>
      <c r="H200" s="34">
        <v>44927</v>
      </c>
      <c r="I200" s="28">
        <v>6000</v>
      </c>
      <c r="J200" s="28" t="s">
        <v>101</v>
      </c>
      <c r="K200" s="14">
        <f t="shared" ref="K200:L200" si="11">+I200</f>
        <v>6000</v>
      </c>
      <c r="L200" s="30" t="str">
        <f t="shared" si="11"/>
        <v>Litros</v>
      </c>
      <c r="M200" s="28" t="s">
        <v>31</v>
      </c>
      <c r="N200" s="58">
        <v>4.9000000000000004</v>
      </c>
      <c r="O200" s="33"/>
      <c r="P200" s="34"/>
    </row>
    <row r="201" spans="3:16" ht="15" hidden="1" customHeight="1" x14ac:dyDescent="0.35">
      <c r="C201" s="27" t="s">
        <v>174</v>
      </c>
      <c r="D201" s="27" t="s">
        <v>237</v>
      </c>
      <c r="E201" s="27" t="s">
        <v>33</v>
      </c>
      <c r="F201" s="28" t="s">
        <v>238</v>
      </c>
      <c r="G201" s="27"/>
      <c r="H201" s="29">
        <v>44927</v>
      </c>
      <c r="I201" s="30"/>
      <c r="J201" s="14"/>
      <c r="K201" s="27">
        <v>293</v>
      </c>
      <c r="L201" s="27" t="s">
        <v>230</v>
      </c>
      <c r="M201" s="27" t="s">
        <v>35</v>
      </c>
      <c r="N201" s="59">
        <v>38662.660000000003</v>
      </c>
      <c r="O201" s="32">
        <v>44896</v>
      </c>
      <c r="P201" s="29"/>
    </row>
    <row r="202" spans="3:16" ht="15" hidden="1" customHeight="1" x14ac:dyDescent="0.35">
      <c r="C202" s="27" t="s">
        <v>174</v>
      </c>
      <c r="D202" s="27" t="s">
        <v>237</v>
      </c>
      <c r="E202" s="27" t="s">
        <v>33</v>
      </c>
      <c r="F202" s="28" t="s">
        <v>239</v>
      </c>
      <c r="G202" s="27"/>
      <c r="H202" s="29">
        <v>44927</v>
      </c>
      <c r="I202" s="30"/>
      <c r="J202" s="14"/>
      <c r="K202" s="27">
        <v>0</v>
      </c>
      <c r="L202" s="27" t="s">
        <v>230</v>
      </c>
      <c r="M202" s="27" t="s">
        <v>35</v>
      </c>
      <c r="N202" s="59">
        <v>78889.41</v>
      </c>
      <c r="O202" s="32">
        <v>44896</v>
      </c>
      <c r="P202" s="29"/>
    </row>
    <row r="203" spans="3:16" ht="15" hidden="1" customHeight="1" x14ac:dyDescent="0.35">
      <c r="C203" s="27" t="s">
        <v>174</v>
      </c>
      <c r="D203" s="27" t="s">
        <v>237</v>
      </c>
      <c r="E203" s="27" t="s">
        <v>33</v>
      </c>
      <c r="F203" s="28" t="s">
        <v>240</v>
      </c>
      <c r="G203" s="27"/>
      <c r="H203" s="29">
        <v>44927</v>
      </c>
      <c r="I203" s="30"/>
      <c r="J203" s="14"/>
      <c r="K203" s="27">
        <v>1</v>
      </c>
      <c r="L203" s="27" t="s">
        <v>230</v>
      </c>
      <c r="M203" s="27" t="s">
        <v>35</v>
      </c>
      <c r="N203" s="59">
        <v>228075.8</v>
      </c>
      <c r="O203" s="32">
        <v>44562</v>
      </c>
      <c r="P203" s="29"/>
    </row>
    <row r="204" spans="3:16" ht="15" hidden="1" customHeight="1" x14ac:dyDescent="0.35">
      <c r="C204" s="28" t="s">
        <v>8</v>
      </c>
      <c r="D204" s="28" t="s">
        <v>241</v>
      </c>
      <c r="E204" s="28" t="s">
        <v>242</v>
      </c>
      <c r="F204" s="28" t="s">
        <v>243</v>
      </c>
      <c r="G204" s="28" t="s">
        <v>244</v>
      </c>
      <c r="H204" s="34">
        <v>44927</v>
      </c>
      <c r="I204" s="28">
        <v>1600</v>
      </c>
      <c r="J204" s="28" t="s">
        <v>30</v>
      </c>
      <c r="K204" s="14">
        <v>1</v>
      </c>
      <c r="L204" s="14" t="s">
        <v>157</v>
      </c>
      <c r="M204" s="28" t="s">
        <v>35</v>
      </c>
      <c r="N204" s="60">
        <v>1604363</v>
      </c>
      <c r="O204" s="33"/>
      <c r="P204" s="79" t="s">
        <v>245</v>
      </c>
    </row>
    <row r="205" spans="3:16" ht="15" hidden="1" customHeight="1" x14ac:dyDescent="0.35">
      <c r="C205" s="73" t="s">
        <v>8</v>
      </c>
      <c r="D205" s="73" t="s">
        <v>241</v>
      </c>
      <c r="E205" s="73" t="s">
        <v>242</v>
      </c>
      <c r="F205" s="73" t="s">
        <v>246</v>
      </c>
      <c r="G205" s="28" t="s">
        <v>61</v>
      </c>
      <c r="H205" s="76">
        <v>44927</v>
      </c>
      <c r="I205" s="28">
        <v>600</v>
      </c>
      <c r="J205" s="28" t="s">
        <v>30</v>
      </c>
      <c r="K205" s="80">
        <v>1</v>
      </c>
      <c r="L205" s="80" t="s">
        <v>157</v>
      </c>
      <c r="M205" s="28" t="s">
        <v>35</v>
      </c>
      <c r="N205" s="86">
        <v>3190110</v>
      </c>
      <c r="O205" s="61"/>
      <c r="P205" s="79"/>
    </row>
    <row r="206" spans="3:16" ht="15" hidden="1" customHeight="1" x14ac:dyDescent="0.35">
      <c r="C206" s="74"/>
      <c r="D206" s="74"/>
      <c r="E206" s="74"/>
      <c r="F206" s="74"/>
      <c r="G206" s="28" t="s">
        <v>49</v>
      </c>
      <c r="H206" s="77"/>
      <c r="I206" s="28">
        <v>570</v>
      </c>
      <c r="J206" s="28" t="s">
        <v>30</v>
      </c>
      <c r="K206" s="81"/>
      <c r="L206" s="81"/>
      <c r="M206" s="28" t="s">
        <v>35</v>
      </c>
      <c r="N206" s="87"/>
      <c r="O206" s="62"/>
      <c r="P206" s="79"/>
    </row>
    <row r="207" spans="3:16" ht="15" hidden="1" customHeight="1" x14ac:dyDescent="0.35">
      <c r="C207" s="74"/>
      <c r="D207" s="74"/>
      <c r="E207" s="74"/>
      <c r="F207" s="74"/>
      <c r="G207" s="28" t="s">
        <v>48</v>
      </c>
      <c r="H207" s="77"/>
      <c r="I207" s="28">
        <v>200</v>
      </c>
      <c r="J207" s="28" t="s">
        <v>30</v>
      </c>
      <c r="K207" s="81"/>
      <c r="L207" s="81"/>
      <c r="M207" s="28" t="s">
        <v>35</v>
      </c>
      <c r="N207" s="87"/>
      <c r="O207" s="62"/>
      <c r="P207" s="79"/>
    </row>
    <row r="208" spans="3:16" ht="15" hidden="1" customHeight="1" x14ac:dyDescent="0.35">
      <c r="C208" s="74"/>
      <c r="D208" s="74"/>
      <c r="E208" s="74"/>
      <c r="F208" s="74"/>
      <c r="G208" s="28" t="s">
        <v>52</v>
      </c>
      <c r="H208" s="77"/>
      <c r="I208" s="28">
        <v>200</v>
      </c>
      <c r="J208" s="28" t="s">
        <v>30</v>
      </c>
      <c r="K208" s="81"/>
      <c r="L208" s="81"/>
      <c r="M208" s="28" t="s">
        <v>35</v>
      </c>
      <c r="N208" s="87"/>
      <c r="O208" s="62"/>
      <c r="P208" s="79"/>
    </row>
    <row r="209" spans="3:16" ht="15" hidden="1" customHeight="1" x14ac:dyDescent="0.35">
      <c r="C209" s="75"/>
      <c r="D209" s="75"/>
      <c r="E209" s="75"/>
      <c r="F209" s="75"/>
      <c r="G209" s="28" t="s">
        <v>247</v>
      </c>
      <c r="H209" s="78"/>
      <c r="I209" s="28">
        <v>1640</v>
      </c>
      <c r="J209" s="28" t="s">
        <v>30</v>
      </c>
      <c r="K209" s="82"/>
      <c r="L209" s="82"/>
      <c r="M209" s="28" t="s">
        <v>35</v>
      </c>
      <c r="N209" s="88"/>
      <c r="O209" s="63"/>
      <c r="P209" s="79"/>
    </row>
    <row r="210" spans="3:16" ht="15" customHeight="1" x14ac:dyDescent="0.35">
      <c r="C210" s="28" t="s">
        <v>8</v>
      </c>
      <c r="D210" s="28" t="s">
        <v>241</v>
      </c>
      <c r="E210" s="28" t="s">
        <v>28</v>
      </c>
      <c r="F210" s="28" t="s">
        <v>248</v>
      </c>
      <c r="G210" s="28" t="s">
        <v>87</v>
      </c>
      <c r="H210" s="34">
        <v>44927</v>
      </c>
      <c r="I210" s="28">
        <v>930</v>
      </c>
      <c r="J210" s="28" t="s">
        <v>30</v>
      </c>
      <c r="K210" s="14">
        <f t="shared" ref="K210:L212" si="12">+I210</f>
        <v>930</v>
      </c>
      <c r="L210" s="14" t="str">
        <f t="shared" si="12"/>
        <v>litros</v>
      </c>
      <c r="M210" s="28" t="s">
        <v>31</v>
      </c>
      <c r="N210" s="57">
        <v>5.72</v>
      </c>
      <c r="O210" s="33"/>
      <c r="P210" s="34" t="s">
        <v>249</v>
      </c>
    </row>
    <row r="211" spans="3:16" ht="15" hidden="1" customHeight="1" x14ac:dyDescent="0.35">
      <c r="C211" s="28" t="s">
        <v>8</v>
      </c>
      <c r="D211" s="28" t="s">
        <v>241</v>
      </c>
      <c r="E211" s="28" t="s">
        <v>28</v>
      </c>
      <c r="F211" s="28" t="s">
        <v>248</v>
      </c>
      <c r="G211" s="28" t="s">
        <v>250</v>
      </c>
      <c r="H211" s="34">
        <v>44927</v>
      </c>
      <c r="I211" s="28">
        <v>110</v>
      </c>
      <c r="J211" s="28" t="s">
        <v>30</v>
      </c>
      <c r="K211" s="14">
        <f t="shared" si="12"/>
        <v>110</v>
      </c>
      <c r="L211" s="14" t="str">
        <f t="shared" si="12"/>
        <v>litros</v>
      </c>
      <c r="M211" s="28" t="s">
        <v>31</v>
      </c>
      <c r="N211" s="57">
        <v>4</v>
      </c>
      <c r="O211" s="33"/>
      <c r="P211" s="34"/>
    </row>
    <row r="212" spans="3:16" ht="15" hidden="1" customHeight="1" x14ac:dyDescent="0.35">
      <c r="C212" s="28" t="s">
        <v>8</v>
      </c>
      <c r="D212" s="28" t="s">
        <v>241</v>
      </c>
      <c r="E212" s="28" t="s">
        <v>28</v>
      </c>
      <c r="F212" s="28" t="s">
        <v>248</v>
      </c>
      <c r="G212" s="28" t="s">
        <v>85</v>
      </c>
      <c r="H212" s="34">
        <v>44927</v>
      </c>
      <c r="I212" s="28">
        <v>170</v>
      </c>
      <c r="J212" s="28" t="s">
        <v>30</v>
      </c>
      <c r="K212" s="14">
        <f t="shared" si="12"/>
        <v>170</v>
      </c>
      <c r="L212" s="14" t="str">
        <f t="shared" si="12"/>
        <v>litros</v>
      </c>
      <c r="M212" s="28" t="s">
        <v>31</v>
      </c>
      <c r="N212" s="57">
        <v>4.4000000000000004</v>
      </c>
      <c r="O212" s="33"/>
      <c r="P212" s="34"/>
    </row>
    <row r="213" spans="3:16" ht="15" hidden="1" customHeight="1" x14ac:dyDescent="0.35">
      <c r="C213" s="28" t="s">
        <v>8</v>
      </c>
      <c r="D213" s="28" t="s">
        <v>241</v>
      </c>
      <c r="E213" s="28" t="s">
        <v>33</v>
      </c>
      <c r="F213" s="28" t="s">
        <v>248</v>
      </c>
      <c r="G213" s="28"/>
      <c r="H213" s="34">
        <v>44927</v>
      </c>
      <c r="I213" s="28"/>
      <c r="J213" s="28"/>
      <c r="K213" s="14">
        <v>13</v>
      </c>
      <c r="L213" s="14" t="s">
        <v>197</v>
      </c>
      <c r="M213" s="28" t="s">
        <v>35</v>
      </c>
      <c r="N213" s="57">
        <v>42557.017214449035</v>
      </c>
      <c r="O213" s="33"/>
      <c r="P213" s="34"/>
    </row>
    <row r="214" spans="3:16" ht="15" hidden="1" customHeight="1" x14ac:dyDescent="0.35">
      <c r="C214" s="73" t="s">
        <v>251</v>
      </c>
      <c r="D214" s="73" t="s">
        <v>252</v>
      </c>
      <c r="E214" s="73" t="s">
        <v>242</v>
      </c>
      <c r="F214" s="73" t="s">
        <v>253</v>
      </c>
      <c r="G214" s="28" t="s">
        <v>49</v>
      </c>
      <c r="H214" s="76">
        <v>44927</v>
      </c>
      <c r="I214" s="28">
        <v>300</v>
      </c>
      <c r="J214" s="14" t="s">
        <v>30</v>
      </c>
      <c r="K214" s="89">
        <v>1</v>
      </c>
      <c r="L214" s="89" t="s">
        <v>157</v>
      </c>
      <c r="M214" s="28" t="s">
        <v>35</v>
      </c>
      <c r="N214" s="83">
        <v>2645498.42</v>
      </c>
      <c r="O214" s="33"/>
      <c r="P214" s="34"/>
    </row>
    <row r="215" spans="3:16" ht="15" hidden="1" customHeight="1" x14ac:dyDescent="0.35">
      <c r="C215" s="74"/>
      <c r="D215" s="74"/>
      <c r="E215" s="74"/>
      <c r="F215" s="74"/>
      <c r="G215" s="28" t="s">
        <v>42</v>
      </c>
      <c r="H215" s="77"/>
      <c r="I215" s="28">
        <f>15*30</f>
        <v>450</v>
      </c>
      <c r="J215" s="14" t="s">
        <v>30</v>
      </c>
      <c r="K215" s="90"/>
      <c r="L215" s="90"/>
      <c r="M215" s="28" t="s">
        <v>35</v>
      </c>
      <c r="N215" s="84"/>
      <c r="O215" s="33"/>
      <c r="P215" s="34"/>
    </row>
    <row r="216" spans="3:16" ht="15" hidden="1" customHeight="1" x14ac:dyDescent="0.35">
      <c r="C216" s="75"/>
      <c r="D216" s="75"/>
      <c r="E216" s="75"/>
      <c r="F216" s="75"/>
      <c r="G216" s="14" t="s">
        <v>48</v>
      </c>
      <c r="H216" s="78"/>
      <c r="I216" s="14">
        <f>56*30</f>
        <v>1680</v>
      </c>
      <c r="J216" s="14" t="s">
        <v>30</v>
      </c>
      <c r="K216" s="91"/>
      <c r="L216" s="91"/>
      <c r="M216" s="28" t="s">
        <v>35</v>
      </c>
      <c r="N216" s="85"/>
      <c r="O216" s="64"/>
      <c r="P216" s="30"/>
    </row>
    <row r="217" spans="3:16" ht="15" hidden="1" customHeight="1" x14ac:dyDescent="0.35">
      <c r="C217" s="28" t="s">
        <v>251</v>
      </c>
      <c r="D217" s="28" t="s">
        <v>252</v>
      </c>
      <c r="E217" s="28" t="s">
        <v>242</v>
      </c>
      <c r="F217" s="28" t="s">
        <v>254</v>
      </c>
      <c r="G217" s="14" t="s">
        <v>61</v>
      </c>
      <c r="H217" s="34">
        <v>44927</v>
      </c>
      <c r="I217" s="14">
        <v>1400</v>
      </c>
      <c r="J217" s="14" t="s">
        <v>30</v>
      </c>
      <c r="K217" s="14">
        <f t="shared" ref="K217:L217" si="13">+I217</f>
        <v>1400</v>
      </c>
      <c r="L217" s="30" t="str">
        <f t="shared" si="13"/>
        <v>litros</v>
      </c>
      <c r="M217" s="28" t="s">
        <v>35</v>
      </c>
      <c r="N217" s="57">
        <v>334809.53000000003</v>
      </c>
      <c r="O217" s="64"/>
      <c r="P217" s="30"/>
    </row>
    <row r="218" spans="3:16" ht="15" hidden="1" customHeight="1" x14ac:dyDescent="0.35">
      <c r="C218" s="73" t="s">
        <v>251</v>
      </c>
      <c r="D218" s="73" t="s">
        <v>252</v>
      </c>
      <c r="E218" s="73" t="s">
        <v>242</v>
      </c>
      <c r="F218" s="73" t="s">
        <v>255</v>
      </c>
      <c r="G218" s="14" t="s">
        <v>256</v>
      </c>
      <c r="H218" s="34">
        <v>44927</v>
      </c>
      <c r="I218" s="14">
        <f>185*30</f>
        <v>5550</v>
      </c>
      <c r="J218" s="14" t="s">
        <v>30</v>
      </c>
      <c r="K218" s="89">
        <v>1</v>
      </c>
      <c r="L218" s="89" t="s">
        <v>157</v>
      </c>
      <c r="M218" s="73" t="s">
        <v>35</v>
      </c>
      <c r="N218" s="83">
        <v>4110812.16</v>
      </c>
      <c r="O218" s="65"/>
      <c r="P218" s="14"/>
    </row>
    <row r="219" spans="3:16" ht="15" hidden="1" customHeight="1" x14ac:dyDescent="0.35">
      <c r="C219" s="75"/>
      <c r="D219" s="75"/>
      <c r="E219" s="75"/>
      <c r="F219" s="75"/>
      <c r="G219" s="14" t="s">
        <v>171</v>
      </c>
      <c r="H219" s="34">
        <v>44927</v>
      </c>
      <c r="I219" s="14">
        <f>60*30</f>
        <v>1800</v>
      </c>
      <c r="J219" s="14" t="s">
        <v>30</v>
      </c>
      <c r="K219" s="91"/>
      <c r="L219" s="91"/>
      <c r="M219" s="75"/>
      <c r="N219" s="85"/>
      <c r="O219" s="66"/>
      <c r="P219" s="14"/>
    </row>
    <row r="220" spans="3:16" ht="15" hidden="1" customHeight="1" x14ac:dyDescent="0.35">
      <c r="C220" s="28" t="s">
        <v>251</v>
      </c>
      <c r="D220" s="28" t="s">
        <v>252</v>
      </c>
      <c r="E220" s="28" t="s">
        <v>242</v>
      </c>
      <c r="F220" s="28" t="s">
        <v>257</v>
      </c>
      <c r="G220" s="14" t="s">
        <v>258</v>
      </c>
      <c r="H220" s="34">
        <v>44927</v>
      </c>
      <c r="I220" s="14">
        <v>300</v>
      </c>
      <c r="J220" s="14" t="s">
        <v>30</v>
      </c>
      <c r="K220" s="14">
        <f t="shared" ref="K220:L223" si="14">+I220</f>
        <v>300</v>
      </c>
      <c r="L220" s="30" t="str">
        <f t="shared" si="14"/>
        <v>litros</v>
      </c>
      <c r="M220" s="28" t="s">
        <v>35</v>
      </c>
      <c r="N220" s="57">
        <v>490500.41</v>
      </c>
      <c r="O220" s="64"/>
      <c r="P220" s="30"/>
    </row>
    <row r="221" spans="3:16" ht="15" hidden="1" customHeight="1" x14ac:dyDescent="0.35">
      <c r="C221" s="28" t="s">
        <v>251</v>
      </c>
      <c r="D221" s="28" t="s">
        <v>252</v>
      </c>
      <c r="E221" s="28" t="s">
        <v>242</v>
      </c>
      <c r="F221" s="28" t="s">
        <v>259</v>
      </c>
      <c r="G221" s="14" t="s">
        <v>173</v>
      </c>
      <c r="H221" s="34">
        <v>44927</v>
      </c>
      <c r="I221" s="14">
        <f>30*30</f>
        <v>900</v>
      </c>
      <c r="J221" s="14" t="s">
        <v>30</v>
      </c>
      <c r="K221" s="14">
        <f t="shared" si="14"/>
        <v>900</v>
      </c>
      <c r="L221" s="30" t="str">
        <f t="shared" si="14"/>
        <v>litros</v>
      </c>
      <c r="M221" s="28" t="s">
        <v>35</v>
      </c>
      <c r="N221" s="57">
        <v>481727.46</v>
      </c>
      <c r="O221" s="64"/>
      <c r="P221" s="30"/>
    </row>
    <row r="222" spans="3:16" ht="15" hidden="1" customHeight="1" x14ac:dyDescent="0.35">
      <c r="C222" s="28" t="s">
        <v>251</v>
      </c>
      <c r="D222" s="28" t="s">
        <v>252</v>
      </c>
      <c r="E222" s="28" t="s">
        <v>242</v>
      </c>
      <c r="F222" s="28" t="s">
        <v>260</v>
      </c>
      <c r="G222" s="14" t="s">
        <v>131</v>
      </c>
      <c r="H222" s="34">
        <v>44927</v>
      </c>
      <c r="I222" s="14">
        <f>8*30</f>
        <v>240</v>
      </c>
      <c r="J222" s="14" t="s">
        <v>30</v>
      </c>
      <c r="K222" s="14">
        <f t="shared" si="14"/>
        <v>240</v>
      </c>
      <c r="L222" s="30" t="str">
        <f t="shared" si="14"/>
        <v>litros</v>
      </c>
      <c r="M222" s="28" t="s">
        <v>35</v>
      </c>
      <c r="N222" s="57">
        <v>496604.55</v>
      </c>
      <c r="O222" s="64"/>
      <c r="P222" s="30"/>
    </row>
    <row r="223" spans="3:16" ht="15" hidden="1" customHeight="1" x14ac:dyDescent="0.35">
      <c r="C223" s="28" t="s">
        <v>8</v>
      </c>
      <c r="D223" s="28" t="s">
        <v>252</v>
      </c>
      <c r="E223" s="28" t="s">
        <v>28</v>
      </c>
      <c r="F223" s="28" t="s">
        <v>220</v>
      </c>
      <c r="G223" s="14" t="s">
        <v>38</v>
      </c>
      <c r="H223" s="26">
        <v>44927</v>
      </c>
      <c r="I223" s="14">
        <v>4700</v>
      </c>
      <c r="J223" s="14" t="s">
        <v>30</v>
      </c>
      <c r="K223" s="14">
        <f t="shared" si="14"/>
        <v>4700</v>
      </c>
      <c r="L223" s="30" t="str">
        <f t="shared" si="14"/>
        <v>litros</v>
      </c>
      <c r="M223" s="28" t="s">
        <v>31</v>
      </c>
      <c r="N223" s="57">
        <v>1.56</v>
      </c>
      <c r="O223" s="13"/>
      <c r="P223" s="14" t="s">
        <v>261</v>
      </c>
    </row>
  </sheetData>
  <autoFilter ref="A5:P223" xr:uid="{00000000-0009-0000-0000-000001000000}">
    <filterColumn colId="6">
      <filters>
        <filter val="ESB900"/>
        <filter val="ESB900CT"/>
      </filters>
    </filterColumn>
  </autoFilter>
  <mergeCells count="28">
    <mergeCell ref="C1:K1"/>
    <mergeCell ref="I4:J4"/>
    <mergeCell ref="K4:L4"/>
    <mergeCell ref="P204:P209"/>
    <mergeCell ref="C205:C209"/>
    <mergeCell ref="D205:D209"/>
    <mergeCell ref="E205:E209"/>
    <mergeCell ref="F205:F209"/>
    <mergeCell ref="H205:H209"/>
    <mergeCell ref="K205:K209"/>
    <mergeCell ref="L205:L209"/>
    <mergeCell ref="N205:N209"/>
    <mergeCell ref="C214:C216"/>
    <mergeCell ref="D214:D216"/>
    <mergeCell ref="E214:E216"/>
    <mergeCell ref="F214:F216"/>
    <mergeCell ref="H214:H216"/>
    <mergeCell ref="K214:K216"/>
    <mergeCell ref="L214:L216"/>
    <mergeCell ref="N214:N216"/>
    <mergeCell ref="M218:M219"/>
    <mergeCell ref="N218:N219"/>
    <mergeCell ref="C218:C219"/>
    <mergeCell ref="D218:D219"/>
    <mergeCell ref="E218:E219"/>
    <mergeCell ref="F218:F219"/>
    <mergeCell ref="K218:K219"/>
    <mergeCell ref="L218:L219"/>
  </mergeCells>
  <hyperlinks>
    <hyperlink ref="D2" location="'BD(Feb)'!C26" display="CVA" xr:uid="{3C400D46-F65E-4632-9585-FD8C5057CE0C}"/>
    <hyperlink ref="E2" location="'BD(Feb)'!C53" display="VISTAVARIOS" xr:uid="{C280BE53-7F25-45C2-A18B-06DDA9986746}"/>
    <hyperlink ref="F2" location="'BD(Feb)'!C63" display="PSUTE" xr:uid="{775C1874-CDE3-429F-B35F-92D19411D0F2}"/>
    <hyperlink ref="G2" location="'BD(Feb)'!C102" display="Salta" xr:uid="{E5CBA37C-D331-48D1-8FD7-316CD35D6254}"/>
    <hyperlink ref="H2" location="'BD(Feb)'!C134" display="Mgue" xr:uid="{7C8C4B1A-2787-4E34-A5B9-556CD9873B60}"/>
    <hyperlink ref="I2" location="'BD(Feb)'!C183" display="VISTAAF" xr:uid="{57728F22-15D0-4162-8B02-B25E25F9299A}"/>
    <hyperlink ref="J2" location="'BD(Feb)'!C203" display="CAPEX" xr:uid="{F32B24C1-18A6-4BBB-8A4D-080E59CF871E}"/>
    <hyperlink ref="K2" location="'BD(Feb)'!C199" display="PAENQN" xr:uid="{3C6B5E6A-E695-4931-BE56-E4B194FAE2AB}"/>
  </hyperlink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de77e2-37bb-4c7a-ab4d-547915d99553">
      <UserInfo>
        <DisplayName/>
        <AccountId xsi:nil="true"/>
        <AccountType/>
      </UserInfo>
    </SharedWithUsers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4FFB16F5-45BB-40C3-B599-3D8A729C446A}"/>
</file>

<file path=customXml/itemProps2.xml><?xml version="1.0" encoding="utf-8"?>
<ds:datastoreItem xmlns:ds="http://schemas.openxmlformats.org/officeDocument/2006/customXml" ds:itemID="{FA374A58-7EBF-40FD-B7E3-BFA9B77794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B7D652-DB92-4511-80F2-2AFB312DA7B3}">
  <ds:schemaRefs>
    <ds:schemaRef ds:uri="http://schemas.microsoft.com/office/2006/metadata/properties"/>
    <ds:schemaRef ds:uri="http://schemas.microsoft.com/office/infopath/2007/PartnerControls"/>
    <ds:schemaRef ds:uri="40de77e2-37bb-4c7a-ab4d-547915d99553"/>
    <ds:schemaRef ds:uri="730269a7-69c5-483f-a552-e74dab880ae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BD(Feb)</vt:lpstr>
      <vt:lpstr>BD(Mar)</vt:lpstr>
      <vt:lpstr>BD(Abr)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2023-08-17T02:45:31Z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0x010100CFAFEA61DE254B44B363149992BD50B3</vt:lpwstr>
  </property>
</Properties>
</file>