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AL/"/>
    </mc:Choice>
  </mc:AlternateContent>
  <xr:revisionPtr revIDLastSave="24" documentId="8_{6524FA6A-C9C9-45F9-9F09-EB9192B0607C}" xr6:coauthVersionLast="47" xr6:coauthVersionMax="47" xr10:uidLastSave="{513E0E12-7EC1-451A-ADCF-C3109CFF4920}"/>
  <bookViews>
    <workbookView xWindow="-120" yWindow="-120" windowWidth="20730" windowHeight="11160" xr2:uid="{FA9B7351-AF9F-402E-9A55-4D46A4959808}"/>
  </bookViews>
  <sheets>
    <sheet name="Hoja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5" i="1"/>
  <c r="E32" i="1" l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F17" i="1"/>
  <c r="E17" i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F33" i="1" l="1"/>
</calcChain>
</file>

<file path=xl/sharedStrings.xml><?xml version="1.0" encoding="utf-8"?>
<sst xmlns="http://schemas.openxmlformats.org/spreadsheetml/2006/main" count="98" uniqueCount="48">
  <si>
    <t>ITEM</t>
  </si>
  <si>
    <t>Cant.</t>
  </si>
  <si>
    <t>B13-275-20LAC</t>
  </si>
  <si>
    <t>ECOPETROL 9478896 - PUERTO BOYACA</t>
  </si>
  <si>
    <t>APB200D</t>
  </si>
  <si>
    <t xml:space="preserve">ECOPETROL 9586775 - PUERTO BOYACA </t>
  </si>
  <si>
    <t>P23-225-2ML5</t>
  </si>
  <si>
    <t xml:space="preserve">ECOPETROL 9598276 - PUERTO BOYACA </t>
  </si>
  <si>
    <t>V11-150CTC</t>
  </si>
  <si>
    <t xml:space="preserve">ECOPETROL 9563514 - EL CENTRO </t>
  </si>
  <si>
    <t>S15-30-125SST</t>
  </si>
  <si>
    <t>B21-25P78MHD</t>
  </si>
  <si>
    <t>C13-150SSTP</t>
  </si>
  <si>
    <t>P24-125-10D</t>
  </si>
  <si>
    <t>P24-225-10D</t>
  </si>
  <si>
    <t>P24-200-60D</t>
  </si>
  <si>
    <t>P24-150-60D</t>
  </si>
  <si>
    <t>C31-150-12</t>
  </si>
  <si>
    <t>B19-125-24ACI</t>
  </si>
  <si>
    <t>P24-125-60D</t>
  </si>
  <si>
    <t>P21-225-3ML5</t>
  </si>
  <si>
    <t>N11-30-12</t>
  </si>
  <si>
    <t>B21-20P78MHD</t>
  </si>
  <si>
    <t>C12-150-20HD</t>
  </si>
  <si>
    <t>C13-150DHD</t>
  </si>
  <si>
    <t>C34-25</t>
  </si>
  <si>
    <t>S16-30HD</t>
  </si>
  <si>
    <t>P21-150-3ML3</t>
  </si>
  <si>
    <t>P21-125-3ML3</t>
  </si>
  <si>
    <t>P12-125HD</t>
  </si>
  <si>
    <t>G11-25HD</t>
  </si>
  <si>
    <t>C31-125-12</t>
  </si>
  <si>
    <t>B19-125-24ACI4</t>
  </si>
  <si>
    <t>ECOPETROL 9492806 - LA CIRA</t>
  </si>
  <si>
    <t>110-000-30</t>
  </si>
  <si>
    <r>
      <rPr>
        <b/>
        <sz val="14"/>
        <color rgb="FFFF0000"/>
        <rFont val="Calibri"/>
        <family val="2"/>
      </rPr>
      <t xml:space="preserve">Precios FCA </t>
    </r>
    <r>
      <rPr>
        <b/>
        <sz val="11"/>
        <color rgb="FFFF0000"/>
        <rFont val="Calibri"/>
        <family val="2"/>
      </rPr>
      <t>a           Pecom Colombia</t>
    </r>
  </si>
  <si>
    <t>Código Pecom</t>
  </si>
  <si>
    <t>Cantidad</t>
  </si>
  <si>
    <t>Valor FCA (u$s)</t>
  </si>
  <si>
    <t xml:space="preserve"> DESCRIPCIÓN    1</t>
  </si>
  <si>
    <t>Unitario</t>
  </si>
  <si>
    <t>Total</t>
  </si>
  <si>
    <t>Ref Orden Operadora</t>
  </si>
  <si>
    <t>OC PTI a Pecom</t>
  </si>
  <si>
    <t>002-24</t>
  </si>
  <si>
    <t>nombre</t>
  </si>
  <si>
    <t>cantidad</t>
  </si>
  <si>
    <t>precio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</si>
</sst>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&quot;$&quot;* #,##0_);_(&quot;$&quot;* \(#,##0\);_(&quot;$&quot;* &quot;-&quot;??_);_(@_)"/>
    <numFmt numFmtId="165" formatCode="_(&quot;$&quot;* #,##0.00_);_(&quot;$&quot;* \(#,##0.00\);_(&quot;$&quot;* &quot;-&quot;??_);_(@_)"/>
    <numFmt numFmtId="166" formatCode="&quot;$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8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4"/>
      <color rgb="FFFF0000"/>
      <name val="Calibri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2" fontId="4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  <xf numFmtId="0" fontId="9" fillId="0" borderId="0" xfId="0" applyFont="1" applyAlignment="1">
      <alignment vertical="center" wrapText="1"/>
    </xf>
    <xf numFmtId="164" fontId="9" fillId="0" borderId="0" xfId="2" applyNumberFormat="1" applyFont="1" applyFill="1" applyAlignment="1" applyProtection="1">
      <alignment vertical="center" wrapText="1"/>
    </xf>
    <xf numFmtId="165" fontId="10" fillId="0" borderId="3" xfId="2" applyNumberFormat="1" applyFont="1" applyFill="1" applyBorder="1" applyAlignment="1" applyProtection="1">
      <alignment vertical="center" wrapText="1"/>
    </xf>
    <xf numFmtId="0" fontId="11" fillId="0" borderId="0" xfId="0" applyFont="1"/>
    <xf numFmtId="0" fontId="15" fillId="0" borderId="9" xfId="0" applyFont="1" applyBorder="1" applyAlignment="1">
      <alignment horizontal="left" vertical="center" wrapText="1"/>
    </xf>
    <xf numFmtId="0" fontId="16" fillId="0" borderId="13" xfId="0" applyFont="1" applyBorder="1" applyAlignment="1">
      <alignment vertical="center" wrapText="1"/>
    </xf>
    <xf numFmtId="164" fontId="15" fillId="2" borderId="14" xfId="2" applyNumberFormat="1" applyFont="1" applyFill="1" applyBorder="1" applyAlignment="1" applyProtection="1">
      <alignment horizontal="center" vertical="center" wrapText="1"/>
    </xf>
    <xf numFmtId="164" fontId="15" fillId="2" borderId="15" xfId="2" applyNumberFormat="1" applyFont="1" applyFill="1" applyBorder="1" applyAlignment="1" applyProtection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2" fillId="3" borderId="1" xfId="0" applyFont="1" applyFill="1" applyBorder="1"/>
    <xf numFmtId="166" fontId="12" fillId="0" borderId="4" xfId="0" applyNumberFormat="1" applyFont="1" applyBorder="1" applyAlignment="1">
      <alignment horizontal="center" wrapText="1"/>
    </xf>
    <xf numFmtId="166" fontId="12" fillId="0" borderId="5" xfId="0" applyNumberFormat="1" applyFont="1" applyBorder="1" applyAlignment="1">
      <alignment horizontal="center" wrapText="1"/>
    </xf>
    <xf numFmtId="166" fontId="12" fillId="0" borderId="6" xfId="0" applyNumberFormat="1" applyFont="1" applyBorder="1" applyAlignment="1">
      <alignment horizontal="center" wrapText="1"/>
    </xf>
    <xf numFmtId="166" fontId="12" fillId="0" borderId="7" xfId="0" applyNumberFormat="1" applyFont="1" applyBorder="1" applyAlignment="1">
      <alignment horizont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43" fontId="15" fillId="0" borderId="10" xfId="1" applyFont="1" applyFill="1" applyBorder="1" applyAlignment="1" applyProtection="1">
      <alignment horizontal="center" vertical="center" wrapText="1"/>
    </xf>
    <xf numFmtId="43" fontId="15" fillId="0" borderId="11" xfId="1" applyFont="1" applyFill="1" applyBorder="1" applyAlignment="1" applyProtection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pecom.sharepoint.com/sites/EquipoColombia-AdministracionyFinanzas/Documentos%20compartidos/Administracion%20y%20Finanzas/CC-COMPRAS%20Y%20CONTRATACION/CC.5%20COMERCIO%20EXTERIOR/CC.5.1%20IMPORTACIONES/CC.5.1.1%20IMPORTACIONES%20DIGITALIZADAS/IMP%20318%20Pecom/PO%20002-24%20Rev.%203.xlsx?9F82AD32" TargetMode="External"/><Relationship Id="rId1" Type="http://schemas.openxmlformats.org/officeDocument/2006/relationships/externalLinkPath" Target="file:///\\9F82AD32\PO%20002-24%20Rev.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pia%20de%20ev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>
        <row r="5">
          <cell r="K5">
            <v>2928.85</v>
          </cell>
        </row>
        <row r="6">
          <cell r="K6">
            <v>2.71</v>
          </cell>
        </row>
        <row r="7">
          <cell r="K7">
            <v>191.62</v>
          </cell>
        </row>
        <row r="8">
          <cell r="K8">
            <v>55.05</v>
          </cell>
        </row>
        <row r="9">
          <cell r="K9">
            <v>96.27</v>
          </cell>
        </row>
        <row r="10">
          <cell r="K10">
            <v>63.57</v>
          </cell>
        </row>
        <row r="11">
          <cell r="K11">
            <v>111.39</v>
          </cell>
        </row>
        <row r="12">
          <cell r="K12">
            <v>127.63</v>
          </cell>
        </row>
        <row r="13">
          <cell r="K13">
            <v>182.88</v>
          </cell>
        </row>
        <row r="14">
          <cell r="K14">
            <v>733.82</v>
          </cell>
        </row>
        <row r="15">
          <cell r="K15">
            <v>644.49</v>
          </cell>
        </row>
        <row r="16">
          <cell r="K16">
            <v>40.9</v>
          </cell>
        </row>
        <row r="17">
          <cell r="K17">
            <v>863.25</v>
          </cell>
        </row>
        <row r="18">
          <cell r="K18">
            <v>558.62</v>
          </cell>
        </row>
        <row r="19">
          <cell r="K19">
            <v>267.08999999999997</v>
          </cell>
        </row>
        <row r="20">
          <cell r="K20">
            <v>82.48</v>
          </cell>
        </row>
        <row r="21">
          <cell r="K21">
            <v>69.73</v>
          </cell>
        </row>
        <row r="22">
          <cell r="K22">
            <v>45.13</v>
          </cell>
        </row>
        <row r="23">
          <cell r="K23">
            <v>41.03</v>
          </cell>
        </row>
        <row r="24">
          <cell r="K24">
            <v>46</v>
          </cell>
        </row>
        <row r="25">
          <cell r="K25">
            <v>39.4</v>
          </cell>
        </row>
        <row r="26">
          <cell r="K26">
            <v>171.03</v>
          </cell>
        </row>
        <row r="27">
          <cell r="K27">
            <v>154.91</v>
          </cell>
        </row>
        <row r="28">
          <cell r="K28">
            <v>18.16</v>
          </cell>
        </row>
        <row r="29">
          <cell r="K29">
            <v>55.92</v>
          </cell>
        </row>
        <row r="30">
          <cell r="K30">
            <v>28.12</v>
          </cell>
        </row>
        <row r="31">
          <cell r="K31">
            <v>946.8</v>
          </cell>
        </row>
        <row r="32">
          <cell r="K32">
            <v>224.24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0">
          <cell r="Q50" t="str">
            <v>B13-275-20LAC</v>
          </cell>
          <cell r="R50" t="str">
            <v>BARRIL P/BBA LATON CR 2.3/4"X20FTXPG</v>
          </cell>
          <cell r="S50">
            <v>10</v>
          </cell>
          <cell r="T50" t="str">
            <v>un</v>
          </cell>
          <cell r="U50">
            <v>2928.85</v>
          </cell>
        </row>
        <row r="51">
          <cell r="Q51" t="str">
            <v>APB200D</v>
          </cell>
          <cell r="R51" t="str">
            <v>ANILLO BLANDO PISTON 2"</v>
          </cell>
          <cell r="S51">
            <v>800</v>
          </cell>
          <cell r="T51" t="str">
            <v>un</v>
          </cell>
          <cell r="U51">
            <v>2.71</v>
          </cell>
        </row>
        <row r="52">
          <cell r="Q52" t="str">
            <v>P23-225-2ML5</v>
          </cell>
          <cell r="R52" t="str">
            <v>PISTON 2 1/4" X 2' LUZ 5 ROSCA HEMBRA</v>
          </cell>
          <cell r="S52">
            <v>120</v>
          </cell>
          <cell r="T52" t="str">
            <v>un</v>
          </cell>
          <cell r="U52">
            <v>191.62</v>
          </cell>
        </row>
        <row r="53">
          <cell r="Q53" t="str">
            <v>V11-150CTC</v>
          </cell>
          <cell r="R53" t="str">
            <v>ASIENTO Y BOLA CONJUNTO CALIF.</v>
          </cell>
          <cell r="S53">
            <v>10</v>
          </cell>
          <cell r="T53" t="str">
            <v>un</v>
          </cell>
          <cell r="U53">
            <v>55.05</v>
          </cell>
        </row>
        <row r="54">
          <cell r="Q54" t="str">
            <v>S15-30-125SST</v>
          </cell>
          <cell r="R54" t="str">
            <v>CONECTOR ANCLAJE SUPERIOR DE COPAS</v>
          </cell>
          <cell r="S54">
            <v>8</v>
          </cell>
          <cell r="T54" t="str">
            <v>un</v>
          </cell>
          <cell r="U54">
            <v>96.27</v>
          </cell>
        </row>
        <row r="55">
          <cell r="Q55" t="str">
            <v>B21-25P78MHD</v>
          </cell>
          <cell r="R55" t="str">
            <v>CONECTOR SUP.DE VASTAGO PIN 7/8"- CONJ.</v>
          </cell>
          <cell r="S55">
            <v>30</v>
          </cell>
          <cell r="T55" t="str">
            <v>un</v>
          </cell>
          <cell r="U55">
            <v>63.57</v>
          </cell>
        </row>
        <row r="56">
          <cell r="Q56" t="str">
            <v>C13-150SSTP</v>
          </cell>
          <cell r="R56" t="str">
            <v>JAULA INFERIOR DE PISTON C/G.POSTIZA</v>
          </cell>
          <cell r="S56">
            <v>8</v>
          </cell>
          <cell r="T56" t="str">
            <v>un</v>
          </cell>
          <cell r="U56">
            <v>111.39</v>
          </cell>
        </row>
        <row r="57">
          <cell r="Q57" t="str">
            <v>P24-125-10D</v>
          </cell>
          <cell r="R57" t="str">
            <v>PISTON 1-1/4" 10 ANILLOS "D"</v>
          </cell>
          <cell r="S57">
            <v>2</v>
          </cell>
          <cell r="T57" t="str">
            <v>un</v>
          </cell>
          <cell r="U57">
            <v>127.63</v>
          </cell>
        </row>
        <row r="58">
          <cell r="Q58" t="str">
            <v>P24-225-10D</v>
          </cell>
          <cell r="R58" t="str">
            <v>PISTON 2-1/4" 10 ANILLOS "D"</v>
          </cell>
          <cell r="S58">
            <v>4</v>
          </cell>
          <cell r="T58" t="str">
            <v>un</v>
          </cell>
          <cell r="U58">
            <v>182.88</v>
          </cell>
        </row>
        <row r="59">
          <cell r="Q59" t="str">
            <v>P24-200-60D</v>
          </cell>
          <cell r="R59" t="str">
            <v>PISTON 2" 60 ANILLOS "D"</v>
          </cell>
          <cell r="S59">
            <v>20</v>
          </cell>
          <cell r="T59" t="str">
            <v>un</v>
          </cell>
          <cell r="U59">
            <v>733.82</v>
          </cell>
        </row>
        <row r="60">
          <cell r="Q60" t="str">
            <v>P24-150-60D</v>
          </cell>
          <cell r="R60" t="str">
            <v>PISTON 1-1/2" 60 ANILLOS "D"</v>
          </cell>
          <cell r="S60">
            <v>12</v>
          </cell>
          <cell r="T60" t="str">
            <v>un</v>
          </cell>
          <cell r="U60">
            <v>644.49</v>
          </cell>
        </row>
        <row r="61">
          <cell r="Q61" t="str">
            <v>C31-150-12</v>
          </cell>
          <cell r="R61" t="str">
            <v>CUPLA DE EXTENSION</v>
          </cell>
          <cell r="S61">
            <v>8</v>
          </cell>
          <cell r="T61" t="str">
            <v>un</v>
          </cell>
          <cell r="U61">
            <v>40.9</v>
          </cell>
        </row>
        <row r="62">
          <cell r="Q62" t="str">
            <v>B19-125-24ACI</v>
          </cell>
          <cell r="R62" t="str">
            <v>BARRIL PSG DIA.1 1/4"X24' ACERO CROMADO</v>
          </cell>
          <cell r="S62">
            <v>15</v>
          </cell>
          <cell r="T62" t="str">
            <v>un</v>
          </cell>
          <cell r="U62">
            <v>863.25</v>
          </cell>
        </row>
        <row r="63">
          <cell r="Q63" t="str">
            <v>P24-125-60D</v>
          </cell>
          <cell r="R63" t="str">
            <v>PISTON 1-1/4" 60 ANILLOS "D"</v>
          </cell>
          <cell r="S63">
            <v>10</v>
          </cell>
          <cell r="T63" t="str">
            <v>un</v>
          </cell>
          <cell r="U63">
            <v>558.62</v>
          </cell>
        </row>
        <row r="64">
          <cell r="Q64" t="str">
            <v>P21-225-3ML5</v>
          </cell>
          <cell r="R64" t="str">
            <v>PISTON 2 1/4" X 3' LUZ 5</v>
          </cell>
          <cell r="S64">
            <v>6</v>
          </cell>
          <cell r="T64" t="str">
            <v>un</v>
          </cell>
          <cell r="U64">
            <v>267.08999999999997</v>
          </cell>
        </row>
        <row r="65">
          <cell r="Q65" t="str">
            <v>N11-30-12</v>
          </cell>
          <cell r="R65" t="str">
            <v>NIPLE ASIENTO DE COPAS</v>
          </cell>
          <cell r="S65">
            <v>1</v>
          </cell>
          <cell r="T65" t="str">
            <v>un</v>
          </cell>
          <cell r="U65">
            <v>82.48</v>
          </cell>
        </row>
        <row r="66">
          <cell r="Q66" t="str">
            <v>B21-20P78MHD</v>
          </cell>
          <cell r="R66" t="str">
            <v>CONECTOR SUP.DE VASTAGO PIN 7/8"- CONJ.</v>
          </cell>
          <cell r="S66">
            <v>1</v>
          </cell>
          <cell r="T66" t="str">
            <v>un</v>
          </cell>
          <cell r="U66">
            <v>69.73</v>
          </cell>
        </row>
        <row r="67">
          <cell r="Q67" t="str">
            <v>C12-150-20HD</v>
          </cell>
          <cell r="R67" t="str">
            <v>JAULA SUPERIOR DEL PISTON</v>
          </cell>
          <cell r="S67">
            <v>3</v>
          </cell>
          <cell r="T67" t="str">
            <v>un</v>
          </cell>
          <cell r="U67">
            <v>45.13</v>
          </cell>
        </row>
        <row r="68">
          <cell r="Q68" t="str">
            <v>C13-150DHD</v>
          </cell>
          <cell r="R68" t="str">
            <v>JAULA DOBLE INFERIOR DE PISTON</v>
          </cell>
          <cell r="S68">
            <v>8</v>
          </cell>
          <cell r="T68" t="str">
            <v>un</v>
          </cell>
          <cell r="U68">
            <v>41.03</v>
          </cell>
        </row>
        <row r="69">
          <cell r="Q69" t="str">
            <v>C34-25</v>
          </cell>
          <cell r="R69" t="str">
            <v>CUPLA 2.7/8" AC 5CT J55 EUE TBG</v>
          </cell>
          <cell r="S69">
            <v>37</v>
          </cell>
          <cell r="T69" t="str">
            <v>un</v>
          </cell>
          <cell r="U69">
            <v>46</v>
          </cell>
        </row>
        <row r="70">
          <cell r="Q70" t="str">
            <v>S16-30HD</v>
          </cell>
          <cell r="R70" t="str">
            <v>CONTRATUERCA ANCLAJE INF. DE COPAS</v>
          </cell>
          <cell r="S70">
            <v>3</v>
          </cell>
          <cell r="T70" t="str">
            <v>un</v>
          </cell>
          <cell r="U70">
            <v>39.4</v>
          </cell>
        </row>
        <row r="71">
          <cell r="Q71" t="str">
            <v>P21-150-3ML3</v>
          </cell>
          <cell r="R71" t="str">
            <v>PISTON 1 1/2" X 3' LUZ 3</v>
          </cell>
          <cell r="S71">
            <v>8</v>
          </cell>
          <cell r="T71" t="str">
            <v>un</v>
          </cell>
          <cell r="U71">
            <v>171.03</v>
          </cell>
        </row>
        <row r="72">
          <cell r="Q72" t="str">
            <v>P21-125-3ML3</v>
          </cell>
          <cell r="R72" t="str">
            <v>PISTON 1 1/4" X 3' LUZ 3</v>
          </cell>
          <cell r="S72">
            <v>7</v>
          </cell>
          <cell r="T72" t="str">
            <v>un</v>
          </cell>
          <cell r="U72">
            <v>154.91</v>
          </cell>
        </row>
        <row r="73">
          <cell r="Q73" t="str">
            <v>P12-125HD</v>
          </cell>
          <cell r="R73" t="str">
            <v>TAPON ASIENTO</v>
          </cell>
          <cell r="S73">
            <v>7</v>
          </cell>
          <cell r="T73" t="str">
            <v>un</v>
          </cell>
          <cell r="U73">
            <v>18.16</v>
          </cell>
        </row>
        <row r="74">
          <cell r="Q74" t="str">
            <v>G11-25HD</v>
          </cell>
          <cell r="R74" t="str">
            <v>GUIA DE VASTAGO</v>
          </cell>
          <cell r="S74">
            <v>13</v>
          </cell>
          <cell r="T74" t="str">
            <v>un</v>
          </cell>
          <cell r="U74">
            <v>55.92</v>
          </cell>
        </row>
        <row r="75">
          <cell r="Q75" t="str">
            <v>C31-125-12</v>
          </cell>
          <cell r="R75" t="str">
            <v>CUPLA DE EXTENSION</v>
          </cell>
          <cell r="S75">
            <v>8</v>
          </cell>
          <cell r="T75" t="str">
            <v>un</v>
          </cell>
          <cell r="U75">
            <v>28.12</v>
          </cell>
        </row>
        <row r="76">
          <cell r="Q76" t="str">
            <v>B19-125-24ACI4</v>
          </cell>
          <cell r="R76" t="str">
            <v>BARRIL PSG DIA.1 1/4"X24' ACERO CROM. L</v>
          </cell>
          <cell r="S76">
            <v>12</v>
          </cell>
          <cell r="T76" t="str">
            <v>un</v>
          </cell>
          <cell r="U76">
            <v>946.8</v>
          </cell>
        </row>
        <row r="77">
          <cell r="Q77" t="str">
            <v>110-000-30</v>
          </cell>
          <cell r="R77" t="str">
            <v>VALVULA ANTIBLOQUEO DE GAS SUPERIOR</v>
          </cell>
          <cell r="S77">
            <v>50</v>
          </cell>
          <cell r="T77" t="str">
            <v>un</v>
          </cell>
          <cell r="U77">
            <v>224.24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7D9F-C004-4BCB-8EE3-81FA5CFD6BC0}">
  <dimension ref="B1:K33"/>
  <sheetViews>
    <sheetView tabSelected="1" workbookViewId="0">
      <selection activeCell="C5" sqref="C5:D9"/>
    </sheetView>
  </sheetViews>
  <sheetFormatPr baseColWidth="10" defaultRowHeight="15" x14ac:dyDescent="0.25"/>
  <cols>
    <col min="1" max="1" width="7" customWidth="1"/>
    <col min="3" max="3" width="19.140625" customWidth="1"/>
    <col min="5" max="5" width="11.85546875" customWidth="1"/>
    <col min="6" max="6" width="13.5703125" bestFit="1" customWidth="1"/>
    <col min="7" max="7" width="38.85546875" customWidth="1"/>
    <col min="8" max="8" width="18.5703125" customWidth="1"/>
  </cols>
  <sheetData>
    <row r="1" spans="2:11" x14ac:dyDescent="0.25">
      <c r="B1" s="15"/>
      <c r="C1" s="15"/>
      <c r="D1" s="15"/>
      <c r="E1" s="24" t="s">
        <v>35</v>
      </c>
      <c r="F1" s="25"/>
    </row>
    <row r="2" spans="2:11" ht="15.75" thickBot="1" x14ac:dyDescent="0.3">
      <c r="B2" s="15"/>
      <c r="C2" s="15"/>
      <c r="D2" s="15"/>
      <c r="E2" s="26"/>
      <c r="F2" s="27"/>
    </row>
    <row r="3" spans="2:11" x14ac:dyDescent="0.25">
      <c r="B3" s="28" t="s">
        <v>0</v>
      </c>
      <c r="C3" s="16" t="s">
        <v>36</v>
      </c>
      <c r="D3" s="16" t="s">
        <v>37</v>
      </c>
      <c r="E3" s="30" t="s">
        <v>38</v>
      </c>
      <c r="F3" s="31"/>
    </row>
    <row r="4" spans="2:11" ht="15.75" thickBot="1" x14ac:dyDescent="0.3">
      <c r="B4" s="29"/>
      <c r="C4" s="17" t="s">
        <v>39</v>
      </c>
      <c r="D4" s="17" t="s">
        <v>1</v>
      </c>
      <c r="E4" s="18" t="s">
        <v>40</v>
      </c>
      <c r="F4" s="19" t="s">
        <v>41</v>
      </c>
      <c r="G4" s="20" t="s">
        <v>42</v>
      </c>
      <c r="H4" s="21" t="s">
        <v>43</v>
      </c>
      <c r="I4" t="s">
        <v>45</v>
      </c>
      <c r="J4" t="s">
        <v>46</v>
      </c>
      <c r="K4" t="s">
        <v>47</v>
      </c>
    </row>
    <row r="5" spans="2:11" x14ac:dyDescent="0.25">
      <c r="B5" s="3">
        <v>1</v>
      </c>
      <c r="C5" s="23" t="s">
        <v>2</v>
      </c>
      <c r="D5" s="5">
        <v>10</v>
      </c>
      <c r="E5" s="6">
        <f>+[1]Hoja1!K5</f>
        <v>2928.85</v>
      </c>
      <c r="F5" s="6">
        <f t="shared" ref="F5:F32" si="0">D5*E5</f>
        <v>29288.5</v>
      </c>
      <c r="G5" s="7" t="s">
        <v>3</v>
      </c>
      <c r="H5" s="22" t="s">
        <v>44</v>
      </c>
      <c r="I5" t="str">
        <f>IF(VLOOKUP(C5,[2]Sheet1!$Q$50:$Q$77,1,FALSE)=Hoja1!C5,"si","no")</f>
        <v>si</v>
      </c>
      <c r="J5" t="str">
        <f>IF(VLOOKUP(C5,[2]Sheet1!$Q$50:$U$77,3,FALSE)=D5,"si","no")</f>
        <v>si</v>
      </c>
      <c r="K5" t="str">
        <f>IF(VLOOKUP(C5,[2]Sheet1!$Q$50:$U$77,5,FALSE)=E5,"si","no")</f>
        <v>si</v>
      </c>
    </row>
    <row r="6" spans="2:11" x14ac:dyDescent="0.25">
      <c r="B6" s="3">
        <v>2</v>
      </c>
      <c r="C6" s="4" t="s">
        <v>4</v>
      </c>
      <c r="D6" s="5">
        <v>800</v>
      </c>
      <c r="E6" s="6">
        <f>+[1]Hoja1!K6</f>
        <v>2.71</v>
      </c>
      <c r="F6" s="6">
        <f t="shared" si="0"/>
        <v>2168</v>
      </c>
      <c r="G6" s="8" t="s">
        <v>5</v>
      </c>
      <c r="H6" s="22" t="s">
        <v>44</v>
      </c>
      <c r="I6" t="str">
        <f>IF(VLOOKUP(C6,[2]Sheet1!$Q$50:$Q$77,1,FALSE)=Hoja1!C6,"si","no")</f>
        <v>si</v>
      </c>
      <c r="J6" t="str">
        <f>IF(VLOOKUP(C6,[2]Sheet1!$Q$50:$U$77,3,FALSE)=D6,"si","no")</f>
        <v>si</v>
      </c>
      <c r="K6" t="str">
        <f>IF(VLOOKUP(C6,[2]Sheet1!$Q$50:$U$77,5,FALSE)=E6,"si","no")</f>
        <v>si</v>
      </c>
    </row>
    <row r="7" spans="2:11" x14ac:dyDescent="0.25">
      <c r="B7" s="3">
        <v>3</v>
      </c>
      <c r="C7" s="4" t="s">
        <v>6</v>
      </c>
      <c r="D7" s="5">
        <v>120</v>
      </c>
      <c r="E7" s="6">
        <f>+[1]Hoja1!K7</f>
        <v>191.62</v>
      </c>
      <c r="F7" s="6">
        <f t="shared" si="0"/>
        <v>22994.400000000001</v>
      </c>
      <c r="G7" s="9" t="s">
        <v>7</v>
      </c>
      <c r="H7" s="22" t="s">
        <v>44</v>
      </c>
      <c r="I7" t="str">
        <f>IF(VLOOKUP(C7,[2]Sheet1!$Q$50:$Q$77,1,FALSE)=Hoja1!C7,"si","no")</f>
        <v>si</v>
      </c>
      <c r="J7" t="str">
        <f>IF(VLOOKUP(C7,[2]Sheet1!$Q$50:$U$77,3,FALSE)=D7,"si","no")</f>
        <v>si</v>
      </c>
      <c r="K7" t="str">
        <f>IF(VLOOKUP(C7,[2]Sheet1!$Q$50:$U$77,5,FALSE)=E7,"si","no")</f>
        <v>si</v>
      </c>
    </row>
    <row r="8" spans="2:11" x14ac:dyDescent="0.25">
      <c r="B8" s="3">
        <v>4</v>
      </c>
      <c r="C8" s="4" t="s">
        <v>8</v>
      </c>
      <c r="D8" s="5">
        <v>10</v>
      </c>
      <c r="E8" s="6">
        <f>+[1]Hoja1!K8</f>
        <v>55.05</v>
      </c>
      <c r="F8" s="6">
        <f t="shared" si="0"/>
        <v>550.5</v>
      </c>
      <c r="G8" s="10" t="s">
        <v>9</v>
      </c>
      <c r="H8" s="22" t="s">
        <v>44</v>
      </c>
      <c r="I8" t="str">
        <f>IF(VLOOKUP(C8,[2]Sheet1!$Q$50:$Q$77,1,FALSE)=Hoja1!C8,"si","no")</f>
        <v>si</v>
      </c>
      <c r="J8" t="str">
        <f>IF(VLOOKUP(C8,[2]Sheet1!$Q$50:$U$77,3,FALSE)=D8,"si","no")</f>
        <v>si</v>
      </c>
      <c r="K8" t="str">
        <f>IF(VLOOKUP(C8,[2]Sheet1!$Q$50:$U$77,5,FALSE)=E8,"si","no")</f>
        <v>si</v>
      </c>
    </row>
    <row r="9" spans="2:11" x14ac:dyDescent="0.25">
      <c r="B9" s="3">
        <v>5</v>
      </c>
      <c r="C9" s="4" t="s">
        <v>10</v>
      </c>
      <c r="D9" s="5">
        <v>8</v>
      </c>
      <c r="E9" s="6">
        <f>+[1]Hoja1!K9</f>
        <v>96.27</v>
      </c>
      <c r="F9" s="6">
        <f t="shared" si="0"/>
        <v>770.16</v>
      </c>
      <c r="G9" s="10" t="s">
        <v>9</v>
      </c>
      <c r="H9" s="22" t="s">
        <v>44</v>
      </c>
      <c r="I9" t="str">
        <f>IF(VLOOKUP(C9,[2]Sheet1!$Q$50:$Q$77,1,FALSE)=Hoja1!C9,"si","no")</f>
        <v>si</v>
      </c>
      <c r="J9" t="str">
        <f>IF(VLOOKUP(C9,[2]Sheet1!$Q$50:$U$77,3,FALSE)=D9,"si","no")</f>
        <v>si</v>
      </c>
      <c r="K9" t="str">
        <f>IF(VLOOKUP(C9,[2]Sheet1!$Q$50:$U$77,5,FALSE)=E9,"si","no")</f>
        <v>si</v>
      </c>
    </row>
    <row r="10" spans="2:11" x14ac:dyDescent="0.25">
      <c r="B10" s="3">
        <v>6</v>
      </c>
      <c r="C10" s="4" t="s">
        <v>11</v>
      </c>
      <c r="D10" s="5">
        <v>30</v>
      </c>
      <c r="E10" s="6">
        <f>+[1]Hoja1!K10</f>
        <v>63.57</v>
      </c>
      <c r="F10" s="6">
        <f t="shared" si="0"/>
        <v>1907.1</v>
      </c>
      <c r="G10" s="10" t="s">
        <v>9</v>
      </c>
      <c r="H10" s="22" t="s">
        <v>44</v>
      </c>
      <c r="I10" t="str">
        <f>IF(VLOOKUP(C10,[2]Sheet1!$Q$50:$Q$77,1,FALSE)=Hoja1!C10,"si","no")</f>
        <v>si</v>
      </c>
      <c r="J10" t="str">
        <f>IF(VLOOKUP(C10,[2]Sheet1!$Q$50:$U$77,3,FALSE)=D10,"si","no")</f>
        <v>si</v>
      </c>
      <c r="K10" t="str">
        <f>IF(VLOOKUP(C10,[2]Sheet1!$Q$50:$U$77,5,FALSE)=E10,"si","no")</f>
        <v>si</v>
      </c>
    </row>
    <row r="11" spans="2:11" x14ac:dyDescent="0.25">
      <c r="B11" s="3">
        <v>7</v>
      </c>
      <c r="C11" s="4" t="s">
        <v>12</v>
      </c>
      <c r="D11" s="5">
        <v>8</v>
      </c>
      <c r="E11" s="6">
        <f>+[1]Hoja1!K11</f>
        <v>111.39</v>
      </c>
      <c r="F11" s="6">
        <f t="shared" si="0"/>
        <v>891.12</v>
      </c>
      <c r="G11" s="10" t="s">
        <v>9</v>
      </c>
      <c r="H11" s="22" t="s">
        <v>44</v>
      </c>
      <c r="I11" t="str">
        <f>IF(VLOOKUP(C11,[2]Sheet1!$Q$50:$Q$77,1,FALSE)=Hoja1!C11,"si","no")</f>
        <v>si</v>
      </c>
      <c r="J11" t="str">
        <f>IF(VLOOKUP(C11,[2]Sheet1!$Q$50:$U$77,3,FALSE)=D11,"si","no")</f>
        <v>si</v>
      </c>
      <c r="K11" t="str">
        <f>IF(VLOOKUP(C11,[2]Sheet1!$Q$50:$U$77,5,FALSE)=E11,"si","no")</f>
        <v>si</v>
      </c>
    </row>
    <row r="12" spans="2:11" x14ac:dyDescent="0.25">
      <c r="B12" s="3">
        <v>8</v>
      </c>
      <c r="C12" s="23" t="s">
        <v>13</v>
      </c>
      <c r="D12" s="5">
        <v>2</v>
      </c>
      <c r="E12" s="6">
        <f>+[1]Hoja1!K12</f>
        <v>127.63</v>
      </c>
      <c r="F12" s="6">
        <f t="shared" si="0"/>
        <v>255.26</v>
      </c>
      <c r="G12" s="10" t="s">
        <v>9</v>
      </c>
      <c r="H12" s="22" t="s">
        <v>44</v>
      </c>
      <c r="I12" t="str">
        <f>IF(VLOOKUP(C12,[2]Sheet1!$Q$50:$Q$77,1,FALSE)=Hoja1!C12,"si","no")</f>
        <v>si</v>
      </c>
      <c r="J12" t="str">
        <f>IF(VLOOKUP(C12,[2]Sheet1!$Q$50:$U$77,3,FALSE)=D12,"si","no")</f>
        <v>si</v>
      </c>
      <c r="K12" t="str">
        <f>IF(VLOOKUP(C12,[2]Sheet1!$Q$50:$U$77,5,FALSE)=E12,"si","no")</f>
        <v>si</v>
      </c>
    </row>
    <row r="13" spans="2:11" x14ac:dyDescent="0.25">
      <c r="B13" s="3">
        <v>9</v>
      </c>
      <c r="C13" s="23" t="s">
        <v>14</v>
      </c>
      <c r="D13" s="5">
        <v>4</v>
      </c>
      <c r="E13" s="6">
        <f>+[1]Hoja1!K13</f>
        <v>182.88</v>
      </c>
      <c r="F13" s="6">
        <f t="shared" si="0"/>
        <v>731.52</v>
      </c>
      <c r="G13" s="10" t="s">
        <v>9</v>
      </c>
      <c r="H13" s="22" t="s">
        <v>44</v>
      </c>
      <c r="I13" t="str">
        <f>IF(VLOOKUP(C13,[2]Sheet1!$Q$50:$Q$77,1,FALSE)=Hoja1!C13,"si","no")</f>
        <v>si</v>
      </c>
      <c r="J13" t="str">
        <f>IF(VLOOKUP(C13,[2]Sheet1!$Q$50:$U$77,3,FALSE)=D13,"si","no")</f>
        <v>si</v>
      </c>
      <c r="K13" t="str">
        <f>IF(VLOOKUP(C13,[2]Sheet1!$Q$50:$U$77,5,FALSE)=E13,"si","no")</f>
        <v>si</v>
      </c>
    </row>
    <row r="14" spans="2:11" x14ac:dyDescent="0.25">
      <c r="B14" s="3">
        <v>10</v>
      </c>
      <c r="C14" s="23" t="s">
        <v>15</v>
      </c>
      <c r="D14" s="5">
        <v>20</v>
      </c>
      <c r="E14" s="6">
        <f>+[1]Hoja1!K14</f>
        <v>733.82</v>
      </c>
      <c r="F14" s="6">
        <f t="shared" si="0"/>
        <v>14676.400000000001</v>
      </c>
      <c r="G14" s="10" t="s">
        <v>9</v>
      </c>
      <c r="H14" s="22" t="s">
        <v>44</v>
      </c>
      <c r="I14" t="str">
        <f>IF(VLOOKUP(C14,[2]Sheet1!$Q$50:$Q$77,1,FALSE)=Hoja1!C14,"si","no")</f>
        <v>si</v>
      </c>
      <c r="J14" t="str">
        <f>IF(VLOOKUP(C14,[2]Sheet1!$Q$50:$U$77,3,FALSE)=D14,"si","no")</f>
        <v>si</v>
      </c>
      <c r="K14" t="str">
        <f>IF(VLOOKUP(C14,[2]Sheet1!$Q$50:$U$77,5,FALSE)=E14,"si","no")</f>
        <v>si</v>
      </c>
    </row>
    <row r="15" spans="2:11" x14ac:dyDescent="0.25">
      <c r="B15" s="3">
        <v>11</v>
      </c>
      <c r="C15" s="23" t="s">
        <v>16</v>
      </c>
      <c r="D15" s="5">
        <v>12</v>
      </c>
      <c r="E15" s="6">
        <f>+[1]Hoja1!K15</f>
        <v>644.49</v>
      </c>
      <c r="F15" s="6">
        <f t="shared" si="0"/>
        <v>7733.88</v>
      </c>
      <c r="G15" s="10" t="s">
        <v>9</v>
      </c>
      <c r="H15" s="22" t="s">
        <v>44</v>
      </c>
      <c r="I15" t="str">
        <f>IF(VLOOKUP(C15,[2]Sheet1!$Q$50:$Q$77,1,FALSE)=Hoja1!C15,"si","no")</f>
        <v>si</v>
      </c>
      <c r="J15" t="str">
        <f>IF(VLOOKUP(C15,[2]Sheet1!$Q$50:$U$77,3,FALSE)=D15,"si","no")</f>
        <v>si</v>
      </c>
      <c r="K15" t="str">
        <f>IF(VLOOKUP(C15,[2]Sheet1!$Q$50:$U$77,5,FALSE)=E15,"si","no")</f>
        <v>si</v>
      </c>
    </row>
    <row r="16" spans="2:11" x14ac:dyDescent="0.25">
      <c r="B16" s="3">
        <v>12</v>
      </c>
      <c r="C16" s="23" t="s">
        <v>17</v>
      </c>
      <c r="D16" s="5">
        <v>8</v>
      </c>
      <c r="E16" s="6">
        <f>+[1]Hoja1!K16</f>
        <v>40.9</v>
      </c>
      <c r="F16" s="6">
        <f t="shared" si="0"/>
        <v>327.2</v>
      </c>
      <c r="G16" s="10" t="s">
        <v>9</v>
      </c>
      <c r="H16" s="22" t="s">
        <v>44</v>
      </c>
      <c r="I16" t="str">
        <f>IF(VLOOKUP(C16,[2]Sheet1!$Q$50:$Q$77,1,FALSE)=Hoja1!C16,"si","no")</f>
        <v>si</v>
      </c>
      <c r="J16" t="str">
        <f>IF(VLOOKUP(C16,[2]Sheet1!$Q$50:$U$77,3,FALSE)=D16,"si","no")</f>
        <v>si</v>
      </c>
      <c r="K16" t="str">
        <f>IF(VLOOKUP(C16,[2]Sheet1!$Q$50:$U$77,5,FALSE)=E16,"si","no")</f>
        <v>si</v>
      </c>
    </row>
    <row r="17" spans="2:11" x14ac:dyDescent="0.25">
      <c r="B17" s="3">
        <v>13</v>
      </c>
      <c r="C17" s="23" t="s">
        <v>18</v>
      </c>
      <c r="D17" s="5">
        <v>15</v>
      </c>
      <c r="E17" s="6">
        <f>+[1]Hoja1!K17</f>
        <v>863.25</v>
      </c>
      <c r="F17" s="6">
        <f t="shared" si="0"/>
        <v>12948.75</v>
      </c>
      <c r="G17" s="10" t="s">
        <v>9</v>
      </c>
      <c r="H17" s="22" t="s">
        <v>44</v>
      </c>
      <c r="I17" t="str">
        <f>IF(VLOOKUP(C17,[2]Sheet1!$Q$50:$Q$77,1,FALSE)=Hoja1!C17,"si","no")</f>
        <v>si</v>
      </c>
      <c r="J17" t="str">
        <f>IF(VLOOKUP(C17,[2]Sheet1!$Q$50:$U$77,3,FALSE)=D17,"si","no")</f>
        <v>si</v>
      </c>
      <c r="K17" t="str">
        <f>IF(VLOOKUP(C17,[2]Sheet1!$Q$50:$U$77,5,FALSE)=E17,"si","no")</f>
        <v>si</v>
      </c>
    </row>
    <row r="18" spans="2:11" x14ac:dyDescent="0.25">
      <c r="B18" s="3">
        <v>14</v>
      </c>
      <c r="C18" s="23" t="s">
        <v>19</v>
      </c>
      <c r="D18" s="5">
        <v>10</v>
      </c>
      <c r="E18" s="6">
        <f>+[1]Hoja1!K18</f>
        <v>558.62</v>
      </c>
      <c r="F18" s="6">
        <f t="shared" si="0"/>
        <v>5586.2</v>
      </c>
      <c r="G18" s="10" t="s">
        <v>9</v>
      </c>
      <c r="H18" s="22" t="s">
        <v>44</v>
      </c>
      <c r="I18" t="str">
        <f>IF(VLOOKUP(C18,[2]Sheet1!$Q$50:$Q$77,1,FALSE)=Hoja1!C18,"si","no")</f>
        <v>si</v>
      </c>
      <c r="J18" t="str">
        <f>IF(VLOOKUP(C18,[2]Sheet1!$Q$50:$U$77,3,FALSE)=D18,"si","no")</f>
        <v>si</v>
      </c>
      <c r="K18" t="str">
        <f>IF(VLOOKUP(C18,[2]Sheet1!$Q$50:$U$77,5,FALSE)=E18,"si","no")</f>
        <v>si</v>
      </c>
    </row>
    <row r="19" spans="2:11" x14ac:dyDescent="0.25">
      <c r="B19" s="3">
        <v>15</v>
      </c>
      <c r="C19" s="4" t="s">
        <v>20</v>
      </c>
      <c r="D19" s="5">
        <v>6</v>
      </c>
      <c r="E19" s="6">
        <f>+[1]Hoja1!K19</f>
        <v>267.08999999999997</v>
      </c>
      <c r="F19" s="6">
        <f t="shared" si="0"/>
        <v>1602.54</v>
      </c>
      <c r="G19" s="10" t="s">
        <v>9</v>
      </c>
      <c r="H19" s="22" t="s">
        <v>44</v>
      </c>
      <c r="I19" t="str">
        <f>IF(VLOOKUP(C19,[2]Sheet1!$Q$50:$Q$77,1,FALSE)=Hoja1!C19,"si","no")</f>
        <v>si</v>
      </c>
      <c r="J19" t="str">
        <f>IF(VLOOKUP(C19,[2]Sheet1!$Q$50:$U$77,3,FALSE)=D19,"si","no")</f>
        <v>si</v>
      </c>
      <c r="K19" t="str">
        <f>IF(VLOOKUP(C19,[2]Sheet1!$Q$50:$U$77,5,FALSE)=E19,"si","no")</f>
        <v>si</v>
      </c>
    </row>
    <row r="20" spans="2:11" x14ac:dyDescent="0.25">
      <c r="B20" s="3">
        <v>16</v>
      </c>
      <c r="C20" s="4" t="s">
        <v>21</v>
      </c>
      <c r="D20" s="5">
        <v>1</v>
      </c>
      <c r="E20" s="6">
        <f>+[1]Hoja1!K20</f>
        <v>82.48</v>
      </c>
      <c r="F20" s="6">
        <f t="shared" si="0"/>
        <v>82.48</v>
      </c>
      <c r="G20" s="10" t="s">
        <v>9</v>
      </c>
      <c r="H20" s="22" t="s">
        <v>44</v>
      </c>
      <c r="I20" t="str">
        <f>IF(VLOOKUP(C20,[2]Sheet1!$Q$50:$Q$77,1,FALSE)=Hoja1!C20,"si","no")</f>
        <v>si</v>
      </c>
      <c r="J20" t="str">
        <f>IF(VLOOKUP(C20,[2]Sheet1!$Q$50:$U$77,3,FALSE)=D20,"si","no")</f>
        <v>si</v>
      </c>
      <c r="K20" t="str">
        <f>IF(VLOOKUP(C20,[2]Sheet1!$Q$50:$U$77,5,FALSE)=E20,"si","no")</f>
        <v>si</v>
      </c>
    </row>
    <row r="21" spans="2:11" x14ac:dyDescent="0.25">
      <c r="B21" s="3">
        <v>17</v>
      </c>
      <c r="C21" s="4" t="s">
        <v>22</v>
      </c>
      <c r="D21" s="5">
        <v>1</v>
      </c>
      <c r="E21" s="6">
        <f>+[1]Hoja1!K21</f>
        <v>69.73</v>
      </c>
      <c r="F21" s="6">
        <f t="shared" si="0"/>
        <v>69.73</v>
      </c>
      <c r="G21" s="10" t="s">
        <v>9</v>
      </c>
      <c r="H21" s="22" t="s">
        <v>44</v>
      </c>
      <c r="I21" t="str">
        <f>IF(VLOOKUP(C21,[2]Sheet1!$Q$50:$Q$77,1,FALSE)=Hoja1!C21,"si","no")</f>
        <v>si</v>
      </c>
      <c r="J21" t="str">
        <f>IF(VLOOKUP(C21,[2]Sheet1!$Q$50:$U$77,3,FALSE)=D21,"si","no")</f>
        <v>si</v>
      </c>
      <c r="K21" t="str">
        <f>IF(VLOOKUP(C21,[2]Sheet1!$Q$50:$U$77,5,FALSE)=E21,"si","no")</f>
        <v>si</v>
      </c>
    </row>
    <row r="22" spans="2:11" x14ac:dyDescent="0.25">
      <c r="B22" s="3">
        <v>18</v>
      </c>
      <c r="C22" s="4" t="s">
        <v>23</v>
      </c>
      <c r="D22" s="5">
        <v>3</v>
      </c>
      <c r="E22" s="6">
        <f>+[1]Hoja1!K22</f>
        <v>45.13</v>
      </c>
      <c r="F22" s="6">
        <f t="shared" si="0"/>
        <v>135.39000000000001</v>
      </c>
      <c r="G22" s="10" t="s">
        <v>9</v>
      </c>
      <c r="H22" s="22" t="s">
        <v>44</v>
      </c>
      <c r="I22" t="str">
        <f>IF(VLOOKUP(C22,[2]Sheet1!$Q$50:$Q$77,1,FALSE)=Hoja1!C22,"si","no")</f>
        <v>si</v>
      </c>
      <c r="J22" t="str">
        <f>IF(VLOOKUP(C22,[2]Sheet1!$Q$50:$U$77,3,FALSE)=D22,"si","no")</f>
        <v>si</v>
      </c>
      <c r="K22" t="str">
        <f>IF(VLOOKUP(C22,[2]Sheet1!$Q$50:$U$77,5,FALSE)=E22,"si","no")</f>
        <v>si</v>
      </c>
    </row>
    <row r="23" spans="2:11" x14ac:dyDescent="0.25">
      <c r="B23" s="3">
        <v>19</v>
      </c>
      <c r="C23" s="4" t="s">
        <v>24</v>
      </c>
      <c r="D23" s="5">
        <v>8</v>
      </c>
      <c r="E23" s="6">
        <f>+[1]Hoja1!K23</f>
        <v>41.03</v>
      </c>
      <c r="F23" s="6">
        <f t="shared" si="0"/>
        <v>328.24</v>
      </c>
      <c r="G23" s="10" t="s">
        <v>9</v>
      </c>
      <c r="H23" s="22" t="s">
        <v>44</v>
      </c>
      <c r="I23" t="str">
        <f>IF(VLOOKUP(C23,[2]Sheet1!$Q$50:$Q$77,1,FALSE)=Hoja1!C23,"si","no")</f>
        <v>si</v>
      </c>
      <c r="J23" t="str">
        <f>IF(VLOOKUP(C23,[2]Sheet1!$Q$50:$U$77,3,FALSE)=D23,"si","no")</f>
        <v>si</v>
      </c>
      <c r="K23" t="str">
        <f>IF(VLOOKUP(C23,[2]Sheet1!$Q$50:$U$77,5,FALSE)=E23,"si","no")</f>
        <v>si</v>
      </c>
    </row>
    <row r="24" spans="2:11" x14ac:dyDescent="0.25">
      <c r="B24" s="3">
        <v>20</v>
      </c>
      <c r="C24" s="4" t="s">
        <v>25</v>
      </c>
      <c r="D24" s="5">
        <v>37</v>
      </c>
      <c r="E24" s="6">
        <f>+[1]Hoja1!K24</f>
        <v>46</v>
      </c>
      <c r="F24" s="6">
        <f t="shared" si="0"/>
        <v>1702</v>
      </c>
      <c r="G24" s="10" t="s">
        <v>9</v>
      </c>
      <c r="H24" s="22" t="s">
        <v>44</v>
      </c>
      <c r="I24" t="str">
        <f>IF(VLOOKUP(C24,[2]Sheet1!$Q$50:$Q$77,1,FALSE)=Hoja1!C24,"si","no")</f>
        <v>si</v>
      </c>
      <c r="J24" t="str">
        <f>IF(VLOOKUP(C24,[2]Sheet1!$Q$50:$U$77,3,FALSE)=D24,"si","no")</f>
        <v>si</v>
      </c>
      <c r="K24" t="str">
        <f>IF(VLOOKUP(C24,[2]Sheet1!$Q$50:$U$77,5,FALSE)=E24,"si","no")</f>
        <v>si</v>
      </c>
    </row>
    <row r="25" spans="2:11" x14ac:dyDescent="0.25">
      <c r="B25" s="3">
        <v>21</v>
      </c>
      <c r="C25" s="4" t="s">
        <v>26</v>
      </c>
      <c r="D25" s="5">
        <v>3</v>
      </c>
      <c r="E25" s="6">
        <f>+[1]Hoja1!K25</f>
        <v>39.4</v>
      </c>
      <c r="F25" s="6">
        <f t="shared" si="0"/>
        <v>118.19999999999999</v>
      </c>
      <c r="G25" s="10" t="s">
        <v>9</v>
      </c>
      <c r="H25" s="22" t="s">
        <v>44</v>
      </c>
      <c r="I25" t="str">
        <f>IF(VLOOKUP(C25,[2]Sheet1!$Q$50:$Q$77,1,FALSE)=Hoja1!C25,"si","no")</f>
        <v>si</v>
      </c>
      <c r="J25" t="str">
        <f>IF(VLOOKUP(C25,[2]Sheet1!$Q$50:$U$77,3,FALSE)=D25,"si","no")</f>
        <v>si</v>
      </c>
      <c r="K25" t="str">
        <f>IF(VLOOKUP(C25,[2]Sheet1!$Q$50:$U$77,5,FALSE)=E25,"si","no")</f>
        <v>si</v>
      </c>
    </row>
    <row r="26" spans="2:11" x14ac:dyDescent="0.25">
      <c r="B26" s="3">
        <v>22</v>
      </c>
      <c r="C26" s="4" t="s">
        <v>27</v>
      </c>
      <c r="D26" s="5">
        <v>8</v>
      </c>
      <c r="E26" s="6">
        <f>+[1]Hoja1!K26</f>
        <v>171.03</v>
      </c>
      <c r="F26" s="6">
        <f t="shared" si="0"/>
        <v>1368.24</v>
      </c>
      <c r="G26" s="10" t="s">
        <v>9</v>
      </c>
      <c r="H26" s="22" t="s">
        <v>44</v>
      </c>
      <c r="I26" t="str">
        <f>IF(VLOOKUP(C26,[2]Sheet1!$Q$50:$Q$77,1,FALSE)=Hoja1!C26,"si","no")</f>
        <v>si</v>
      </c>
      <c r="J26" t="str">
        <f>IF(VLOOKUP(C26,[2]Sheet1!$Q$50:$U$77,3,FALSE)=D26,"si","no")</f>
        <v>si</v>
      </c>
      <c r="K26" t="str">
        <f>IF(VLOOKUP(C26,[2]Sheet1!$Q$50:$U$77,5,FALSE)=E26,"si","no")</f>
        <v>si</v>
      </c>
    </row>
    <row r="27" spans="2:11" x14ac:dyDescent="0.25">
      <c r="B27" s="3">
        <v>23</v>
      </c>
      <c r="C27" s="4" t="s">
        <v>28</v>
      </c>
      <c r="D27" s="5">
        <v>7</v>
      </c>
      <c r="E27" s="6">
        <f>+[1]Hoja1!K27</f>
        <v>154.91</v>
      </c>
      <c r="F27" s="6">
        <f t="shared" si="0"/>
        <v>1084.3699999999999</v>
      </c>
      <c r="G27" s="10" t="s">
        <v>9</v>
      </c>
      <c r="H27" s="22" t="s">
        <v>44</v>
      </c>
      <c r="I27" t="str">
        <f>IF(VLOOKUP(C27,[2]Sheet1!$Q$50:$Q$77,1,FALSE)=Hoja1!C27,"si","no")</f>
        <v>si</v>
      </c>
      <c r="J27" t="str">
        <f>IF(VLOOKUP(C27,[2]Sheet1!$Q$50:$U$77,3,FALSE)=D27,"si","no")</f>
        <v>si</v>
      </c>
      <c r="K27" t="str">
        <f>IF(VLOOKUP(C27,[2]Sheet1!$Q$50:$U$77,5,FALSE)=E27,"si","no")</f>
        <v>si</v>
      </c>
    </row>
    <row r="28" spans="2:11" x14ac:dyDescent="0.25">
      <c r="B28" s="3">
        <v>24</v>
      </c>
      <c r="C28" s="4" t="s">
        <v>29</v>
      </c>
      <c r="D28" s="5">
        <v>7</v>
      </c>
      <c r="E28" s="6">
        <f>+[1]Hoja1!K28</f>
        <v>18.16</v>
      </c>
      <c r="F28" s="6">
        <f t="shared" si="0"/>
        <v>127.12</v>
      </c>
      <c r="G28" s="10" t="s">
        <v>9</v>
      </c>
      <c r="H28" s="22" t="s">
        <v>44</v>
      </c>
      <c r="I28" t="str">
        <f>IF(VLOOKUP(C28,[2]Sheet1!$Q$50:$Q$77,1,FALSE)=Hoja1!C28,"si","no")</f>
        <v>si</v>
      </c>
      <c r="J28" t="str">
        <f>IF(VLOOKUP(C28,[2]Sheet1!$Q$50:$U$77,3,FALSE)=D28,"si","no")</f>
        <v>si</v>
      </c>
      <c r="K28" t="str">
        <f>IF(VLOOKUP(C28,[2]Sheet1!$Q$50:$U$77,5,FALSE)=E28,"si","no")</f>
        <v>si</v>
      </c>
    </row>
    <row r="29" spans="2:11" x14ac:dyDescent="0.25">
      <c r="B29" s="3">
        <v>25</v>
      </c>
      <c r="C29" s="4" t="s">
        <v>30</v>
      </c>
      <c r="D29" s="5">
        <v>13</v>
      </c>
      <c r="E29" s="6">
        <f>+[1]Hoja1!K29</f>
        <v>55.92</v>
      </c>
      <c r="F29" s="6">
        <f t="shared" si="0"/>
        <v>726.96</v>
      </c>
      <c r="G29" s="10" t="s">
        <v>9</v>
      </c>
      <c r="H29" s="22" t="s">
        <v>44</v>
      </c>
      <c r="I29" t="str">
        <f>IF(VLOOKUP(C29,[2]Sheet1!$Q$50:$Q$77,1,FALSE)=Hoja1!C29,"si","no")</f>
        <v>si</v>
      </c>
      <c r="J29" t="str">
        <f>IF(VLOOKUP(C29,[2]Sheet1!$Q$50:$U$77,3,FALSE)=D29,"si","no")</f>
        <v>si</v>
      </c>
      <c r="K29" t="str">
        <f>IF(VLOOKUP(C29,[2]Sheet1!$Q$50:$U$77,5,FALSE)=E29,"si","no")</f>
        <v>si</v>
      </c>
    </row>
    <row r="30" spans="2:11" x14ac:dyDescent="0.25">
      <c r="B30" s="3">
        <v>26</v>
      </c>
      <c r="C30" s="4" t="s">
        <v>31</v>
      </c>
      <c r="D30" s="5">
        <v>8</v>
      </c>
      <c r="E30" s="6">
        <f>+[1]Hoja1!K30</f>
        <v>28.12</v>
      </c>
      <c r="F30" s="6">
        <f t="shared" si="0"/>
        <v>224.96</v>
      </c>
      <c r="G30" s="10" t="s">
        <v>9</v>
      </c>
      <c r="H30" s="22" t="s">
        <v>44</v>
      </c>
      <c r="I30" t="str">
        <f>IF(VLOOKUP(C30,[2]Sheet1!$Q$50:$Q$77,1,FALSE)=Hoja1!C30,"si","no")</f>
        <v>si</v>
      </c>
      <c r="J30" t="str">
        <f>IF(VLOOKUP(C30,[2]Sheet1!$Q$50:$U$77,3,FALSE)=D30,"si","no")</f>
        <v>si</v>
      </c>
      <c r="K30" t="str">
        <f>IF(VLOOKUP(C30,[2]Sheet1!$Q$50:$U$77,5,FALSE)=E30,"si","no")</f>
        <v>si</v>
      </c>
    </row>
    <row r="31" spans="2:11" x14ac:dyDescent="0.25">
      <c r="B31" s="3">
        <v>27</v>
      </c>
      <c r="C31" s="4" t="s">
        <v>32</v>
      </c>
      <c r="D31" s="5">
        <v>12</v>
      </c>
      <c r="E31" s="6">
        <f>+[1]Hoja1!K31</f>
        <v>946.8</v>
      </c>
      <c r="F31" s="6">
        <f t="shared" si="0"/>
        <v>11361.599999999999</v>
      </c>
      <c r="G31" s="11" t="s">
        <v>33</v>
      </c>
      <c r="H31" s="22" t="s">
        <v>44</v>
      </c>
      <c r="I31" t="str">
        <f>IF(VLOOKUP(C31,[2]Sheet1!$Q$50:$Q$77,1,FALSE)=Hoja1!C31,"si","no")</f>
        <v>si</v>
      </c>
      <c r="J31" t="str">
        <f>IF(VLOOKUP(C31,[2]Sheet1!$Q$50:$U$77,3,FALSE)=D31,"si","no")</f>
        <v>si</v>
      </c>
      <c r="K31" t="str">
        <f>IF(VLOOKUP(C31,[2]Sheet1!$Q$50:$U$77,5,FALSE)=E31,"si","no")</f>
        <v>si</v>
      </c>
    </row>
    <row r="32" spans="2:11" ht="15.75" thickBot="1" x14ac:dyDescent="0.3">
      <c r="B32" s="3">
        <v>28</v>
      </c>
      <c r="C32" s="4" t="s">
        <v>34</v>
      </c>
      <c r="D32" s="5">
        <v>50</v>
      </c>
      <c r="E32" s="6">
        <f>+[1]Hoja1!K32</f>
        <v>224.24</v>
      </c>
      <c r="F32" s="6">
        <f t="shared" si="0"/>
        <v>11212</v>
      </c>
      <c r="G32" s="11" t="s">
        <v>33</v>
      </c>
      <c r="H32" s="22" t="s">
        <v>44</v>
      </c>
      <c r="I32" t="str">
        <f>IF(VLOOKUP(C32,[2]Sheet1!$Q$50:$Q$77,1,FALSE)=Hoja1!C32,"si","no")</f>
        <v>si</v>
      </c>
      <c r="J32" t="str">
        <f>IF(VLOOKUP(C32,[2]Sheet1!$Q$50:$U$77,3,FALSE)=D32,"si","no")</f>
        <v>si</v>
      </c>
      <c r="K32" t="str">
        <f>IF(VLOOKUP(C32,[2]Sheet1!$Q$50:$U$77,5,FALSE)=E32,"si","no")</f>
        <v>si</v>
      </c>
    </row>
    <row r="33" spans="2:6" ht="15.75" thickBot="1" x14ac:dyDescent="0.3">
      <c r="B33" s="12"/>
      <c r="C33" s="1"/>
      <c r="D33" s="2"/>
      <c r="E33" s="13"/>
      <c r="F33" s="14">
        <f>SUM(F5:F32)</f>
        <v>130972.82</v>
      </c>
    </row>
  </sheetData>
  <mergeCells count="3">
    <mergeCell ref="E1:F2"/>
    <mergeCell ref="B3:B4"/>
    <mergeCell ref="E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A329297CF3464B9A1D7156FBCD623A" ma:contentTypeVersion="17" ma:contentTypeDescription="Crear nuevo documento." ma:contentTypeScope="" ma:versionID="2209c1eb4cc4cb7ce836a0e756fd2b95">
  <xsd:schema xmlns:xsd="http://www.w3.org/2001/XMLSchema" xmlns:xs="http://www.w3.org/2001/XMLSchema" xmlns:p="http://schemas.microsoft.com/office/2006/metadata/properties" xmlns:ns2="a71b4f6b-79a3-4904-a8d4-aa2601810548" xmlns:ns3="5773787a-a6fd-48ea-bc39-bc15a9c34e2e" targetNamespace="http://schemas.microsoft.com/office/2006/metadata/properties" ma:root="true" ma:fieldsID="8d47362389daa9811075fe08090d28f1" ns2:_="" ns3:_="">
    <xsd:import namespace="a71b4f6b-79a3-4904-a8d4-aa2601810548"/>
    <xsd:import namespace="5773787a-a6fd-48ea-bc39-bc15a9c34e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b4f6b-79a3-4904-a8d4-aa2601810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3787a-a6fd-48ea-bc39-bc15a9c34e2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dbed030-992f-4348-bf0c-e14d8dc98c48}" ma:internalName="TaxCatchAll" ma:showField="CatchAllData" ma:web="5773787a-a6fd-48ea-bc39-bc15a9c34e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6FF690-9F4C-4750-AD85-147C59623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1b4f6b-79a3-4904-a8d4-aa2601810548"/>
    <ds:schemaRef ds:uri="5773787a-a6fd-48ea-bc39-bc15a9c34e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86B5A8-A3FC-43C3-8C38-5755A78A4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Neme, Ignacio Javier</dc:creator>
  <cp:lastModifiedBy>Cordero, Evangelina Natalia</cp:lastModifiedBy>
  <dcterms:created xsi:type="dcterms:W3CDTF">2024-04-03T17:26:51Z</dcterms:created>
  <dcterms:modified xsi:type="dcterms:W3CDTF">2024-04-11T13:44:49Z</dcterms:modified>
</cp:coreProperties>
</file>