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2. Hattrick. IPB535/"/>
    </mc:Choice>
  </mc:AlternateContent>
  <xr:revisionPtr revIDLastSave="60" documentId="11_9E5DAEC59EF59E350348922F7D61D04CBEFDEA33" xr6:coauthVersionLast="47" xr6:coauthVersionMax="47" xr10:uidLastSave="{DDEC0DF1-42E4-4C19-803F-06C290303511}"/>
  <bookViews>
    <workbookView xWindow="-120" yWindow="-120" windowWidth="20730" windowHeight="11160" xr2:uid="{00000000-000D-0000-FFFF-FFFF00000000}"/>
  </bookViews>
  <sheets>
    <sheet name="Planilla de Cotizacion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F4" i="2" l="1"/>
  <c r="C1" i="2"/>
  <c r="G4" i="2" l="1"/>
  <c r="H4" i="2" s="1"/>
  <c r="M4" i="2" l="1"/>
  <c r="K7" i="2"/>
  <c r="K8" i="2"/>
  <c r="L4" i="2"/>
  <c r="O4" i="2" s="1"/>
  <c r="P4" i="2" l="1"/>
  <c r="L10" i="2" l="1"/>
  <c r="M10" i="2"/>
  <c r="O10" i="2" l="1"/>
  <c r="P10" i="2" s="1"/>
</calcChain>
</file>

<file path=xl/sharedStrings.xml><?xml version="1.0" encoding="utf-8"?>
<sst xmlns="http://schemas.openxmlformats.org/spreadsheetml/2006/main" count="25" uniqueCount="23">
  <si>
    <t>TC</t>
  </si>
  <si>
    <t>Ref: Cotización Divisas Venta</t>
  </si>
  <si>
    <t>GE</t>
  </si>
  <si>
    <t>Descripción</t>
  </si>
  <si>
    <t>Denominación Comercial</t>
  </si>
  <si>
    <t>Costo Rep                      [USD/LT]</t>
  </si>
  <si>
    <t>Volumen mensual [LT]</t>
  </si>
  <si>
    <t>Flete  [USD/Lt]</t>
  </si>
  <si>
    <t>CR con flete  [USD/Lt]</t>
  </si>
  <si>
    <t>Precio unitario                  [USD/LT]</t>
  </si>
  <si>
    <t>K</t>
  </si>
  <si>
    <t>Costo total USD]</t>
  </si>
  <si>
    <t>Venta Total [USD]</t>
  </si>
  <si>
    <t>CP</t>
  </si>
  <si>
    <t>Inhibidor parafinas</t>
  </si>
  <si>
    <t>IPB535</t>
  </si>
  <si>
    <t>Cliente</t>
  </si>
  <si>
    <t>PCR-actual</t>
  </si>
  <si>
    <t>SE-actual</t>
  </si>
  <si>
    <t>Referencia</t>
  </si>
  <si>
    <t>Precio unitario [USD/LT]</t>
  </si>
  <si>
    <t>Nueva cotización</t>
  </si>
  <si>
    <t>Variación cotizado/actual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</si>
</sst>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\ #,##0.00;[Red]\-&quot;$&quot;\ #,##0.00"/>
    <numFmt numFmtId="43" formatCode="_-* #,##0.00_-;\-* #,##0.00_-;_-* &quot;-&quot;??_-;_-@_-"/>
    <numFmt numFmtId="164" formatCode="#,##0.0"/>
    <numFmt numFmtId="165" formatCode="0.0%"/>
    <numFmt numFmtId="166" formatCode="_ &quot;$&quot;\ * #,##0.00_ ;_ &quot;$&quot;\ * \-#,##0.00_ ;_ &quot;$&quot;\ * &quot;-&quot;??_ ;_ @_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</cellStyleXfs>
  <cellXfs count="39">
    <xf numFmtId="0" fontId="0" fillId="0" borderId="0" xfId="0"/>
    <xf numFmtId="14" fontId="0" fillId="0" borderId="0" xfId="0" applyNumberFormat="1"/>
    <xf numFmtId="3" fontId="0" fillId="5" borderId="3" xfId="0" applyNumberFormat="1" applyFill="1" applyBorder="1" applyAlignment="1">
      <alignment horizontal="center" vertical="center"/>
    </xf>
    <xf numFmtId="165" fontId="3" fillId="5" borderId="3" xfId="2" applyNumberFormat="1" applyFont="1" applyFill="1" applyBorder="1" applyAlignment="1">
      <alignment horizontal="center" vertical="center"/>
    </xf>
    <xf numFmtId="164" fontId="3" fillId="6" borderId="3" xfId="0" applyNumberFormat="1" applyFont="1" applyFill="1" applyBorder="1" applyAlignment="1">
      <alignment horizontal="center" vertical="center"/>
    </xf>
    <xf numFmtId="3" fontId="3" fillId="5" borderId="3" xfId="0" applyNumberFormat="1" applyFont="1" applyFill="1" applyBorder="1" applyAlignment="1">
      <alignment horizontal="center" vertical="center"/>
    </xf>
    <xf numFmtId="0" fontId="0" fillId="7" borderId="0" xfId="0" applyFill="1"/>
    <xf numFmtId="8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0" fontId="4" fillId="2" borderId="7" xfId="0" applyNumberFormat="1" applyFont="1" applyFill="1" applyBorder="1" applyAlignment="1">
      <alignment horizontal="center" vertical="center" wrapText="1"/>
    </xf>
    <xf numFmtId="10" fontId="4" fillId="2" borderId="6" xfId="0" applyNumberFormat="1" applyFont="1" applyFill="1" applyBorder="1" applyAlignment="1">
      <alignment horizontal="center" vertical="center" wrapText="1"/>
    </xf>
    <xf numFmtId="3" fontId="3" fillId="7" borderId="4" xfId="0" applyNumberFormat="1" applyFont="1" applyFill="1" applyBorder="1" applyAlignment="1">
      <alignment horizontal="center" vertical="center"/>
    </xf>
    <xf numFmtId="164" fontId="3" fillId="7" borderId="4" xfId="0" applyNumberFormat="1" applyFon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165" fontId="3" fillId="7" borderId="4" xfId="2" applyNumberFormat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43" fontId="0" fillId="5" borderId="5" xfId="3" applyFont="1" applyFill="1" applyBorder="1" applyAlignment="1">
      <alignment horizontal="center" vertical="center"/>
    </xf>
    <xf numFmtId="4" fontId="0" fillId="5" borderId="5" xfId="0" applyNumberFormat="1" applyFill="1" applyBorder="1" applyAlignment="1">
      <alignment horizontal="center" vertical="center"/>
    </xf>
    <xf numFmtId="2" fontId="3" fillId="5" borderId="5" xfId="0" applyNumberFormat="1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10" fontId="0" fillId="6" borderId="5" xfId="0" applyNumberFormat="1" applyFill="1" applyBorder="1" applyAlignment="1">
      <alignment horizontal="center" vertical="center"/>
    </xf>
    <xf numFmtId="2" fontId="3" fillId="5" borderId="5" xfId="2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164" fontId="3" fillId="6" borderId="5" xfId="0" applyNumberFormat="1" applyFont="1" applyFill="1" applyBorder="1" applyAlignment="1">
      <alignment horizontal="center" vertical="center"/>
    </xf>
    <xf numFmtId="3" fontId="0" fillId="5" borderId="5" xfId="0" applyNumberFormat="1" applyFill="1" applyBorder="1" applyAlignment="1">
      <alignment horizontal="center" vertical="center"/>
    </xf>
    <xf numFmtId="165" fontId="3" fillId="5" borderId="5" xfId="2" applyNumberFormat="1" applyFont="1" applyFill="1" applyBorder="1" applyAlignment="1">
      <alignment horizontal="center" vertical="center"/>
    </xf>
    <xf numFmtId="9" fontId="3" fillId="5" borderId="5" xfId="2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8" borderId="5" xfId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9" fontId="3" fillId="9" borderId="5" xfId="2" applyFont="1" applyFill="1" applyBorder="1" applyAlignment="1">
      <alignment horizontal="center" vertical="center"/>
    </xf>
    <xf numFmtId="2" fontId="3" fillId="9" borderId="5" xfId="0" applyNumberFormat="1" applyFont="1" applyFill="1" applyBorder="1" applyAlignment="1">
      <alignment horizontal="center" vertical="center"/>
    </xf>
  </cellXfs>
  <cellStyles count="7">
    <cellStyle name="Millares" xfId="3" builtinId="3"/>
    <cellStyle name="Moneda 2" xfId="5" xr:uid="{00000000-0005-0000-0000-000001000000}"/>
    <cellStyle name="Normal" xfId="0" builtinId="0"/>
    <cellStyle name="Normal 100" xfId="6" xr:uid="{00000000-0005-0000-0000-000003000000}"/>
    <cellStyle name="Normal 2" xfId="1" xr:uid="{00000000-0005-0000-0000-000004000000}"/>
    <cellStyle name="Porcentaje" xfId="2" builtinId="5"/>
    <cellStyle name="Porcentaje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styles" Target="styles.xml"/><Relationship Id="rId50" Type="http://schemas.openxmlformats.org/officeDocument/2006/relationships/customXml" Target="../customXml/item1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showGridLines="0" tabSelected="1" zoomScale="80" zoomScaleNormal="80" workbookViewId="0">
      <selection activeCell="K17" sqref="K17"/>
    </sheetView>
  </sheetViews>
  <sheetFormatPr baseColWidth="10" defaultColWidth="11.42578125" defaultRowHeight="15" x14ac:dyDescent="0.25"/>
  <cols>
    <col min="1" max="1" width="36.42578125" customWidth="1"/>
    <col min="2" max="2" width="18.140625" customWidth="1"/>
    <col min="3" max="3" width="14" customWidth="1"/>
    <col min="4" max="4" width="13.42578125" customWidth="1"/>
    <col min="5" max="5" width="13.28515625" customWidth="1"/>
    <col min="6" max="6" width="10.85546875" customWidth="1"/>
    <col min="7" max="7" width="14.140625" customWidth="1"/>
    <col min="8" max="8" width="12.5703125" customWidth="1"/>
    <col min="9" max="9" width="12.5703125" hidden="1" customWidth="1"/>
    <col min="10" max="10" width="13.28515625" hidden="1" customWidth="1"/>
    <col min="11" max="11" width="16.5703125" customWidth="1"/>
    <col min="13" max="13" width="10.140625" customWidth="1"/>
    <col min="14" max="14" width="9.85546875" hidden="1" customWidth="1"/>
    <col min="17" max="18" width="6.7109375" customWidth="1"/>
  </cols>
  <sheetData>
    <row r="1" spans="1:16" ht="18" customHeight="1" x14ac:dyDescent="0.25">
      <c r="A1" t="s">
        <v>0</v>
      </c>
      <c r="B1">
        <v>810</v>
      </c>
      <c r="C1" s="1">
        <f ca="1">+TODAY()</f>
        <v>45294</v>
      </c>
      <c r="D1" t="s">
        <v>1</v>
      </c>
      <c r="G1" s="7"/>
      <c r="O1" s="8" t="s">
        <v>2</v>
      </c>
      <c r="P1" s="9"/>
    </row>
    <row r="2" spans="1:16" ht="13.5" customHeight="1" x14ac:dyDescent="0.25">
      <c r="O2" s="11">
        <v>5.5E-2</v>
      </c>
      <c r="P2" s="12"/>
    </row>
    <row r="3" spans="1:16" ht="55.5" customHeight="1" x14ac:dyDescent="0.25">
      <c r="A3" s="17" t="s">
        <v>16</v>
      </c>
      <c r="B3" s="18" t="s">
        <v>3</v>
      </c>
      <c r="C3" s="18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/>
      <c r="J3" s="17"/>
      <c r="K3" s="17" t="s">
        <v>10</v>
      </c>
      <c r="L3" s="17" t="s">
        <v>11</v>
      </c>
      <c r="M3" s="17" t="s">
        <v>12</v>
      </c>
      <c r="N3" s="17"/>
      <c r="O3" s="17" t="s">
        <v>13</v>
      </c>
      <c r="P3" s="17" t="s">
        <v>13</v>
      </c>
    </row>
    <row r="4" spans="1:16" x14ac:dyDescent="0.25">
      <c r="A4" s="19" t="s">
        <v>21</v>
      </c>
      <c r="B4" s="20" t="s">
        <v>14</v>
      </c>
      <c r="C4" s="21" t="s">
        <v>15</v>
      </c>
      <c r="D4" s="22">
        <f>3.19*1.175</f>
        <v>3.7482500000000001</v>
      </c>
      <c r="E4" s="23">
        <v>200</v>
      </c>
      <c r="F4" s="24">
        <f>3400/22/810</f>
        <v>0.19079685746352412</v>
      </c>
      <c r="G4" s="22">
        <f>F4+D4</f>
        <v>3.939046857463524</v>
      </c>
      <c r="H4" s="38">
        <f t="shared" ref="H4" si="0">K4*G4</f>
        <v>7.484189029180695</v>
      </c>
      <c r="I4" s="26"/>
      <c r="J4" s="27"/>
      <c r="K4" s="28">
        <v>1.9</v>
      </c>
      <c r="L4" s="23">
        <f t="shared" ref="L4" si="1">E4*G4</f>
        <v>787.80937149270483</v>
      </c>
      <c r="M4" s="29">
        <f t="shared" ref="M4" si="2">E4*H4</f>
        <v>1496.8378058361391</v>
      </c>
      <c r="N4" s="30"/>
      <c r="O4" s="31">
        <f>ROUND(SUM(M4:M4)-SUM(L4:L4)-$O$2*SUM(M4:M4),0)</f>
        <v>627</v>
      </c>
      <c r="P4" s="32">
        <f t="shared" ref="P4" si="3">+O4/SUM(M4:M4)</f>
        <v>0.41888305971117257</v>
      </c>
    </row>
    <row r="5" spans="1:16" x14ac:dyDescent="0.25">
      <c r="A5" s="10" t="s">
        <v>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 s="34" customFormat="1" ht="51.75" customHeight="1" x14ac:dyDescent="0.25">
      <c r="A6" s="35" t="s">
        <v>16</v>
      </c>
      <c r="B6" s="36"/>
      <c r="C6" s="36"/>
      <c r="D6" s="35"/>
      <c r="E6" s="35"/>
      <c r="F6" s="35"/>
      <c r="G6" s="35"/>
      <c r="H6" s="35" t="s">
        <v>20</v>
      </c>
      <c r="I6" s="35"/>
      <c r="J6" s="35"/>
      <c r="K6" s="35" t="s">
        <v>22</v>
      </c>
      <c r="L6" s="35"/>
      <c r="M6" s="35"/>
      <c r="N6" s="35"/>
      <c r="O6" s="35"/>
      <c r="P6" s="35"/>
    </row>
    <row r="7" spans="1:16" x14ac:dyDescent="0.25">
      <c r="A7" s="19" t="s">
        <v>17</v>
      </c>
      <c r="B7" s="20"/>
      <c r="C7" s="21"/>
      <c r="D7" s="22"/>
      <c r="E7" s="23"/>
      <c r="F7" s="24"/>
      <c r="G7" s="22"/>
      <c r="H7" s="25">
        <v>6.55</v>
      </c>
      <c r="I7" s="26"/>
      <c r="J7" s="27"/>
      <c r="K7" s="37">
        <f>+$H$4/H7-1</f>
        <v>0.14262427926422827</v>
      </c>
      <c r="L7" s="23"/>
      <c r="M7" s="29"/>
      <c r="N7" s="30"/>
      <c r="O7" s="31"/>
      <c r="P7" s="32"/>
    </row>
    <row r="8" spans="1:16" x14ac:dyDescent="0.25">
      <c r="A8" s="19" t="s">
        <v>18</v>
      </c>
      <c r="B8" s="20"/>
      <c r="C8" s="21"/>
      <c r="D8" s="22"/>
      <c r="E8" s="23"/>
      <c r="F8" s="24"/>
      <c r="G8" s="22"/>
      <c r="H8" s="25">
        <v>5.4</v>
      </c>
      <c r="I8" s="26"/>
      <c r="J8" s="27"/>
      <c r="K8" s="33">
        <f>+$H$4/H8-1</f>
        <v>0.38596093132975828</v>
      </c>
      <c r="L8" s="23"/>
      <c r="M8" s="29"/>
      <c r="N8" s="30"/>
      <c r="O8" s="31"/>
      <c r="P8" s="32"/>
    </row>
    <row r="9" spans="1:16" s="6" customFormat="1" x14ac:dyDescent="0.25">
      <c r="M9" s="13"/>
      <c r="N9" s="14"/>
      <c r="O9" s="15"/>
      <c r="P9" s="16"/>
    </row>
    <row r="10" spans="1:16" x14ac:dyDescent="0.25">
      <c r="L10" s="5">
        <f>SUM(L4:L4)</f>
        <v>787.80937149270483</v>
      </c>
      <c r="M10" s="5">
        <f>SUM(M4:M4)</f>
        <v>1496.8378058361391</v>
      </c>
      <c r="N10" s="4"/>
      <c r="O10" s="2">
        <f>ROUND(SUM(M10:M10)-SUM(L10:L10)-$O$2*SUM(M10:M10),0)</f>
        <v>627</v>
      </c>
      <c r="P10" s="3">
        <f>+O10/SUM(M10:M10)</f>
        <v>0.41888305971117257</v>
      </c>
    </row>
  </sheetData>
  <mergeCells count="3">
    <mergeCell ref="O1:P1"/>
    <mergeCell ref="O2:P2"/>
    <mergeCell ref="A5:P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4" ma:contentTypeDescription="Crear nuevo documento." ma:contentTypeScope="" ma:versionID="0bd4bdc1b2745f36c184a2ede368dc37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b5d184d6b381e41bfda53c6e8cfb4243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70C85A-B203-45B5-B28D-BB9AF4F41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99FE44-7E0A-44B5-9F16-8E319203D687}">
  <ds:schemaRefs>
    <ds:schemaRef ds:uri="http://purl.org/dc/elements/1.1/"/>
    <ds:schemaRef ds:uri="40de77e2-37bb-4c7a-ab4d-547915d99553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730269a7-69c5-483f-a552-e74dab880ae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FE11D6A-0470-4845-992A-B596D00543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 de Cotizacion</vt:lpstr>
    </vt:vector>
  </TitlesOfParts>
  <Manager/>
  <Company>PLUSPETROL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Barrera</dc:creator>
  <cp:keywords/>
  <dc:description/>
  <cp:lastModifiedBy>Bergerat, Juan Gabriel</cp:lastModifiedBy>
  <cp:revision/>
  <dcterms:created xsi:type="dcterms:W3CDTF">2022-07-22T17:09:14Z</dcterms:created>
  <dcterms:modified xsi:type="dcterms:W3CDTF">2024-01-03T18:41:02Z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