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5. Total. TEG/"/>
    </mc:Choice>
  </mc:AlternateContent>
  <xr:revisionPtr revIDLastSave="383" documentId="11_53D053E60DAC1A16630E8B5AAF659CA5C0469EB7" xr6:coauthVersionLast="47" xr6:coauthVersionMax="47" xr10:uidLastSave="{324A347A-E951-4C8A-8339-ECE480657DA8}"/>
  <bookViews>
    <workbookView xWindow="-120" yWindow="-120" windowWidth="20730" windowHeight="1116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4" l="1"/>
  <c r="I4" i="14"/>
  <c r="H5" i="14"/>
  <c r="K5" i="14" s="1"/>
  <c r="H4" i="14"/>
  <c r="K4" i="14" s="1"/>
  <c r="H6" i="14" l="1"/>
  <c r="K6" i="14" s="1"/>
  <c r="L4" i="14"/>
  <c r="M4" i="14" s="1"/>
  <c r="N4" i="14" s="1"/>
  <c r="I5" i="14"/>
  <c r="L5" i="14" s="1"/>
  <c r="M5" i="14" s="1"/>
  <c r="N5" i="14" s="1"/>
  <c r="M17" i="13"/>
  <c r="L7" i="13"/>
  <c r="I6" i="14" l="1"/>
  <c r="L6" i="14" s="1"/>
  <c r="M6" i="14" s="1"/>
  <c r="N6" i="14" s="1"/>
  <c r="J6" i="7"/>
  <c r="J5" i="7" l="1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<sst xmlns="http://schemas.openxmlformats.org/spreadsheetml/2006/main" count="209" uniqueCount="90">
  <si>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</si>
  <si>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</si>
  <si>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</si>
  <si>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</si>
  <si>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</si>
  <si>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</si>
  <si>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</si>
  <si>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</si>
  <si>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</si>
  <si>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</si>
  <si>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</si>
  <si>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</si>
  <si>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</si>
  <si>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</si>
  <si>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</si>
  <si>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</si>
  <si>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</si>
  <si>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</si>
  <si>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</si>
  <si>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</si>
  <si>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</si>
  <si>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</si>
  <si>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</si>
  <si>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</si>
  <si>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</si>
  <si>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</si>
  <si>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</si>
  <si>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</si>
  <si>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</si>
  <si>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</si>
  <si>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</si>
  <si>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</si>
  <si>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</si>
  <si>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</si>
  <si>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</si>
  <si>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</si>
  <si>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</si>
  <si>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</si>
  <si>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</si>
  <si>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</si>
  <si>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</si>
  <si>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</si>
  <si>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</si>
  <si>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</si>
  <si>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</si>
  <si>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</si>
  <si>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</si>
  <si>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</si>
  <si>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</si>
  <si>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</si>
  <si>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</si>
  <si>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</si>
  <si>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</si>
  <si>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</si>
  <si>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</si>
  <si>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</si>
  <si>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</si>
  <si>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</si>
  <si>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</si>
  <si>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</si>
  <si>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</si>
  <si>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</si>
  <si>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</si>
  <si>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</si>
  <si>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</si>
  <si>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</si>
  <si>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</si>
  <si>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Venta Total [USD]</t>
  </si>
  <si>
    <t>Denominación comercial</t>
  </si>
  <si>
    <t>CP</t>
  </si>
  <si>
    <t>Situación</t>
  </si>
  <si>
    <t>GE</t>
  </si>
  <si>
    <t>TC</t>
  </si>
  <si>
    <t>Ref: Cotización Divisas Venta</t>
  </si>
  <si>
    <t>Cantidad [Lts]</t>
  </si>
  <si>
    <t>CR con flete  [USD/lt]</t>
  </si>
  <si>
    <t>Costo Rep [USD/lt] jul-23</t>
  </si>
  <si>
    <t>SB24</t>
  </si>
  <si>
    <t>Flete  [USD/lt]</t>
  </si>
  <si>
    <t>Cotizaciones previas</t>
  </si>
  <si>
    <t>CAPEX-Ago-23</t>
  </si>
  <si>
    <t>TOTAL-Sep-22</t>
  </si>
  <si>
    <t>Patagonia-May-23</t>
  </si>
  <si>
    <t>Opción</t>
  </si>
  <si>
    <t>Rakiduam Abr-23</t>
  </si>
  <si>
    <t>TOTAL (ene-23)</t>
  </si>
  <si>
    <t>Plazo de entrega 10 - 20  días hábiles</t>
  </si>
  <si>
    <t>Precio unitario [USD/litro]</t>
  </si>
  <si>
    <t>Costo total [USD]</t>
  </si>
  <si>
    <t>Imp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</si>
</sst>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Exo"/>
    </font>
    <font>
      <sz val="11"/>
      <color theme="1"/>
      <name val="Exo"/>
    </font>
    <font>
      <b/>
      <sz val="9"/>
      <color theme="1"/>
      <name val="Exo"/>
    </font>
    <font>
      <sz val="10"/>
      <color theme="1"/>
      <name val="Exo"/>
    </font>
    <font>
      <b/>
      <sz val="10"/>
      <color theme="0"/>
      <name val="Exo"/>
    </font>
    <font>
      <b/>
      <sz val="10"/>
      <color rgb="FFFFFFFF"/>
      <name val="Exo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1" fillId="10" borderId="23" xfId="0" applyFont="1" applyFill="1" applyBorder="1" applyAlignment="1">
      <alignment horizontal="center" vertical="center" wrapText="1"/>
    </xf>
    <xf numFmtId="0" fontId="14" fillId="10" borderId="28" xfId="0" applyFont="1" applyFill="1" applyBorder="1" applyAlignment="1">
      <alignment horizontal="center" vertical="center" wrapText="1"/>
    </xf>
    <xf numFmtId="4" fontId="12" fillId="10" borderId="28" xfId="0" applyNumberFormat="1" applyFont="1" applyFill="1" applyBorder="1" applyAlignment="1">
      <alignment horizontal="center" vertical="center"/>
    </xf>
    <xf numFmtId="3" fontId="12" fillId="10" borderId="28" xfId="0" applyNumberFormat="1" applyFont="1" applyFill="1" applyBorder="1" applyAlignment="1">
      <alignment horizontal="center" vertical="center"/>
    </xf>
    <xf numFmtId="169" fontId="12" fillId="10" borderId="28" xfId="13" applyNumberFormat="1" applyFont="1" applyFill="1" applyBorder="1" applyAlignment="1">
      <alignment horizontal="center" vertical="center"/>
    </xf>
    <xf numFmtId="2" fontId="12" fillId="10" borderId="28" xfId="0" applyNumberFormat="1" applyFont="1" applyFill="1" applyBorder="1" applyAlignment="1">
      <alignment horizontal="center" vertical="center"/>
    </xf>
    <xf numFmtId="2" fontId="11" fillId="10" borderId="28" xfId="0" applyNumberFormat="1" applyFont="1" applyFill="1" applyBorder="1" applyAlignment="1">
      <alignment horizontal="center" vertical="center"/>
    </xf>
    <xf numFmtId="169" fontId="11" fillId="10" borderId="29" xfId="13" applyNumberFormat="1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4" fontId="12" fillId="6" borderId="28" xfId="0" applyNumberFormat="1" applyFont="1" applyFill="1" applyBorder="1" applyAlignment="1">
      <alignment horizontal="center" vertical="center"/>
    </xf>
    <xf numFmtId="3" fontId="12" fillId="6" borderId="28" xfId="0" applyNumberFormat="1" applyFont="1" applyFill="1" applyBorder="1" applyAlignment="1">
      <alignment horizontal="center" vertical="center"/>
    </xf>
    <xf numFmtId="169" fontId="12" fillId="6" borderId="28" xfId="13" applyNumberFormat="1" applyFont="1" applyFill="1" applyBorder="1" applyAlignment="1">
      <alignment horizontal="center" vertical="center"/>
    </xf>
    <xf numFmtId="2" fontId="12" fillId="6" borderId="28" xfId="0" applyNumberFormat="1" applyFont="1" applyFill="1" applyBorder="1" applyAlignment="1">
      <alignment horizontal="center" vertical="center"/>
    </xf>
    <xf numFmtId="2" fontId="11" fillId="6" borderId="28" xfId="0" applyNumberFormat="1" applyFont="1" applyFill="1" applyBorder="1" applyAlignment="1">
      <alignment horizontal="center" vertical="center"/>
    </xf>
    <xf numFmtId="169" fontId="11" fillId="6" borderId="29" xfId="13" applyNumberFormat="1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" fontId="12" fillId="6" borderId="31" xfId="0" applyNumberFormat="1" applyFont="1" applyFill="1" applyBorder="1" applyAlignment="1">
      <alignment horizontal="center" vertical="center"/>
    </xf>
    <xf numFmtId="3" fontId="12" fillId="6" borderId="31" xfId="0" applyNumberFormat="1" applyFont="1" applyFill="1" applyBorder="1" applyAlignment="1">
      <alignment horizontal="center" vertical="center"/>
    </xf>
    <xf numFmtId="169" fontId="12" fillId="6" borderId="31" xfId="13" applyNumberFormat="1" applyFont="1" applyFill="1" applyBorder="1" applyAlignment="1">
      <alignment horizontal="center" vertical="center"/>
    </xf>
    <xf numFmtId="2" fontId="12" fillId="6" borderId="31" xfId="0" applyNumberFormat="1" applyFont="1" applyFill="1" applyBorder="1" applyAlignment="1">
      <alignment horizontal="center" vertical="center"/>
    </xf>
    <xf numFmtId="2" fontId="11" fillId="6" borderId="31" xfId="0" applyNumberFormat="1" applyFont="1" applyFill="1" applyBorder="1" applyAlignment="1">
      <alignment horizontal="center" vertical="center"/>
    </xf>
    <xf numFmtId="169" fontId="11" fillId="6" borderId="32" xfId="13" applyNumberFormat="1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 wrapText="1"/>
    </xf>
    <xf numFmtId="10" fontId="12" fillId="6" borderId="22" xfId="0" applyNumberFormat="1" applyFont="1" applyFill="1" applyBorder="1" applyAlignment="1">
      <alignment horizontal="center" vertical="center"/>
    </xf>
    <xf numFmtId="10" fontId="12" fillId="6" borderId="0" xfId="0" applyNumberFormat="1" applyFont="1" applyFill="1" applyAlignment="1">
      <alignment horizontal="center"/>
    </xf>
    <xf numFmtId="14" fontId="11" fillId="9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6" borderId="0" xfId="0" applyFont="1" applyFill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 vertical="center"/>
    </xf>
    <xf numFmtId="4" fontId="12" fillId="0" borderId="31" xfId="16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4" fontId="12" fillId="0" borderId="0" xfId="16" applyNumberFormat="1" applyFont="1" applyFill="1" applyBorder="1" applyAlignment="1">
      <alignment horizontal="center" vertical="center"/>
    </xf>
    <xf numFmtId="9" fontId="12" fillId="0" borderId="0" xfId="13" applyFont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5" fillId="5" borderId="23" xfId="3" applyFont="1" applyFill="1" applyBorder="1" applyAlignment="1">
      <alignment horizontal="center" vertical="center" wrapText="1"/>
    </xf>
    <xf numFmtId="0" fontId="16" fillId="7" borderId="28" xfId="0" applyFont="1" applyFill="1" applyBorder="1" applyAlignment="1">
      <alignment horizontal="center" vertical="center" wrapText="1"/>
    </xf>
    <xf numFmtId="0" fontId="15" fillId="5" borderId="28" xfId="3" applyFont="1" applyFill="1" applyBorder="1" applyAlignment="1">
      <alignment horizontal="center" vertical="center" wrapText="1"/>
    </xf>
    <xf numFmtId="0" fontId="15" fillId="5" borderId="29" xfId="3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/>
    </xf>
    <xf numFmtId="0" fontId="11" fillId="8" borderId="32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3" fillId="8" borderId="24" xfId="0" applyFont="1" applyFill="1" applyBorder="1" applyAlignment="1">
      <alignment horizontal="center" vertical="center" wrapText="1"/>
    </xf>
    <xf numFmtId="0" fontId="13" fillId="8" borderId="25" xfId="0" applyFont="1" applyFill="1" applyBorder="1" applyAlignment="1">
      <alignment horizontal="center" vertical="center" wrapText="1"/>
    </xf>
    <xf numFmtId="10" fontId="13" fillId="8" borderId="26" xfId="0" applyNumberFormat="1" applyFont="1" applyFill="1" applyBorder="1" applyAlignment="1">
      <alignment horizontal="center" vertical="center" wrapText="1"/>
    </xf>
    <xf numFmtId="10" fontId="13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GridLines="0" tabSelected="1" zoomScale="80" zoomScaleNormal="80" workbookViewId="0">
      <selection activeCell="I17" sqref="I17"/>
    </sheetView>
  </sheetViews>
  <sheetFormatPr baseColWidth="10" defaultRowHeight="18" x14ac:dyDescent="0.35"/>
  <cols>
    <col min="1" max="1" width="47.5703125" style="162" customWidth="1"/>
    <col min="2" max="2" width="14.140625" style="162" customWidth="1"/>
    <col min="3" max="3" width="13.28515625" style="162" customWidth="1"/>
    <col min="4" max="4" width="10.85546875" style="162" customWidth="1"/>
    <col min="5" max="5" width="20.7109375" style="162" bestFit="1" customWidth="1"/>
    <col min="6" max="6" width="14.140625" style="162" customWidth="1"/>
    <col min="7" max="7" width="10.140625" style="162" bestFit="1" customWidth="1"/>
    <col min="8" max="8" width="13.28515625" style="162" customWidth="1"/>
    <col min="9" max="9" width="11.5703125" style="162" bestFit="1" customWidth="1"/>
    <col min="10" max="10" width="5.42578125" style="162" bestFit="1" customWidth="1"/>
    <col min="11" max="11" width="9.85546875" style="162" customWidth="1"/>
    <col min="12" max="12" width="11.42578125" style="162" customWidth="1"/>
    <col min="13" max="13" width="9.7109375" style="162" customWidth="1"/>
    <col min="14" max="14" width="6.5703125" style="162" customWidth="1"/>
    <col min="15" max="16384" width="11.42578125" style="162"/>
  </cols>
  <sheetData>
    <row r="1" spans="1:14" ht="18" customHeight="1" x14ac:dyDescent="0.35">
      <c r="A1" s="133" t="s">
        <v>72</v>
      </c>
      <c r="B1" s="133">
        <v>813.8</v>
      </c>
      <c r="C1" s="161">
        <v>45299</v>
      </c>
      <c r="D1" s="181" t="s">
        <v>73</v>
      </c>
      <c r="E1" s="181"/>
      <c r="F1" s="181"/>
      <c r="G1" s="181"/>
      <c r="H1" s="181"/>
      <c r="M1" s="182" t="s">
        <v>71</v>
      </c>
      <c r="N1" s="183"/>
    </row>
    <row r="2" spans="1:14" ht="13.5" customHeight="1" x14ac:dyDescent="0.35">
      <c r="M2" s="184">
        <v>5.5E-2</v>
      </c>
      <c r="N2" s="185"/>
    </row>
    <row r="3" spans="1:14" ht="82.5" customHeight="1" x14ac:dyDescent="0.35">
      <c r="A3" s="173" t="s">
        <v>70</v>
      </c>
      <c r="B3" s="174" t="s">
        <v>68</v>
      </c>
      <c r="C3" s="175" t="s">
        <v>76</v>
      </c>
      <c r="D3" s="175" t="s">
        <v>74</v>
      </c>
      <c r="E3" s="175" t="s">
        <v>83</v>
      </c>
      <c r="F3" s="175" t="s">
        <v>89</v>
      </c>
      <c r="G3" s="175" t="s">
        <v>78</v>
      </c>
      <c r="H3" s="175" t="s">
        <v>75</v>
      </c>
      <c r="I3" s="175" t="s">
        <v>87</v>
      </c>
      <c r="J3" s="175" t="s">
        <v>0</v>
      </c>
      <c r="K3" s="175" t="s">
        <v>88</v>
      </c>
      <c r="L3" s="175" t="s">
        <v>67</v>
      </c>
      <c r="M3" s="175" t="s">
        <v>69</v>
      </c>
      <c r="N3" s="176" t="s">
        <v>69</v>
      </c>
    </row>
    <row r="4" spans="1:14" ht="16.5" customHeight="1" x14ac:dyDescent="0.35">
      <c r="A4" s="134" t="s">
        <v>85</v>
      </c>
      <c r="B4" s="135" t="s">
        <v>77</v>
      </c>
      <c r="C4" s="136">
        <v>8</v>
      </c>
      <c r="D4" s="137">
        <v>3000</v>
      </c>
      <c r="E4" s="136"/>
      <c r="F4" s="138">
        <v>0</v>
      </c>
      <c r="G4" s="139">
        <v>0.1</v>
      </c>
      <c r="H4" s="140">
        <f>+C4+G4+F4*C4</f>
        <v>8.1</v>
      </c>
      <c r="I4" s="140">
        <f>ROUND(J4*H4,2)</f>
        <v>11.34</v>
      </c>
      <c r="J4" s="140">
        <v>1.4</v>
      </c>
      <c r="K4" s="137">
        <f>D4*H4</f>
        <v>24300</v>
      </c>
      <c r="L4" s="137">
        <f>I4*D4</f>
        <v>34020</v>
      </c>
      <c r="M4" s="137">
        <f>ROUND(L4-K4-$M$2*L4,0)</f>
        <v>7849</v>
      </c>
      <c r="N4" s="141">
        <f>+M4/L4</f>
        <v>0.23071722516166959</v>
      </c>
    </row>
    <row r="5" spans="1:14" ht="16.5" customHeight="1" x14ac:dyDescent="0.35">
      <c r="A5" s="142" t="s">
        <v>85</v>
      </c>
      <c r="B5" s="143" t="s">
        <v>77</v>
      </c>
      <c r="C5" s="144">
        <v>8</v>
      </c>
      <c r="D5" s="145">
        <v>3000</v>
      </c>
      <c r="E5" s="144"/>
      <c r="F5" s="146">
        <v>0</v>
      </c>
      <c r="G5" s="147">
        <v>0.1</v>
      </c>
      <c r="H5" s="148">
        <f>+C5+G5+F5*C5</f>
        <v>8.1</v>
      </c>
      <c r="I5" s="148">
        <f>+J5*H5</f>
        <v>11.744999999999999</v>
      </c>
      <c r="J5" s="148">
        <v>1.45</v>
      </c>
      <c r="K5" s="145">
        <f>D5*H5</f>
        <v>24300</v>
      </c>
      <c r="L5" s="145">
        <f>I5*D5</f>
        <v>35235</v>
      </c>
      <c r="M5" s="145">
        <f>ROUND(L5-K5-$M$2*L5,0)</f>
        <v>8997</v>
      </c>
      <c r="N5" s="149">
        <f>+M5/L5</f>
        <v>0.25534269902085993</v>
      </c>
    </row>
    <row r="6" spans="1:14" ht="16.5" customHeight="1" x14ac:dyDescent="0.35">
      <c r="A6" s="150" t="s">
        <v>85</v>
      </c>
      <c r="B6" s="151" t="s">
        <v>77</v>
      </c>
      <c r="C6" s="152">
        <v>8</v>
      </c>
      <c r="D6" s="153">
        <v>3000</v>
      </c>
      <c r="E6" s="152"/>
      <c r="F6" s="154">
        <v>0</v>
      </c>
      <c r="G6" s="155">
        <v>0.1</v>
      </c>
      <c r="H6" s="156">
        <f>+C6+G6+F6*C6</f>
        <v>8.1</v>
      </c>
      <c r="I6" s="156">
        <f>+J6*H6</f>
        <v>12.635999999999999</v>
      </c>
      <c r="J6" s="156">
        <v>1.56</v>
      </c>
      <c r="K6" s="153">
        <f>D6*H6</f>
        <v>24300</v>
      </c>
      <c r="L6" s="153">
        <f>I6*D6</f>
        <v>37908</v>
      </c>
      <c r="M6" s="153">
        <f>ROUND(L6-K6-$M$2*L6,0)</f>
        <v>11523</v>
      </c>
      <c r="N6" s="157">
        <f>+M6/L6</f>
        <v>0.30397277619499841</v>
      </c>
    </row>
    <row r="7" spans="1:14" s="163" customFormat="1" ht="4.5" customHeight="1" x14ac:dyDescent="0.35">
      <c r="B7" s="158"/>
      <c r="C7" s="159"/>
      <c r="N7" s="160"/>
    </row>
    <row r="8" spans="1:14" ht="16.5" customHeight="1" x14ac:dyDescent="0.35">
      <c r="A8" s="178" t="s">
        <v>79</v>
      </c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80"/>
    </row>
    <row r="9" spans="1:14" ht="16.5" customHeight="1" x14ac:dyDescent="0.35">
      <c r="A9" s="164" t="s">
        <v>80</v>
      </c>
      <c r="B9" s="165"/>
      <c r="C9" s="165"/>
      <c r="D9" s="165"/>
      <c r="E9" s="165"/>
      <c r="F9" s="165"/>
      <c r="G9" s="165"/>
      <c r="H9" s="165"/>
      <c r="I9" s="166">
        <v>6.6</v>
      </c>
      <c r="J9" s="167"/>
      <c r="K9" s="165"/>
      <c r="L9" s="165"/>
      <c r="M9" s="165"/>
      <c r="N9" s="168"/>
    </row>
    <row r="10" spans="1:14" ht="16.5" customHeight="1" x14ac:dyDescent="0.35">
      <c r="A10" s="164" t="s">
        <v>81</v>
      </c>
      <c r="B10" s="165"/>
      <c r="C10" s="165"/>
      <c r="D10" s="165"/>
      <c r="E10" s="165"/>
      <c r="F10" s="165"/>
      <c r="G10" s="165"/>
      <c r="H10" s="165"/>
      <c r="I10" s="166">
        <v>4.09</v>
      </c>
      <c r="J10" s="167"/>
      <c r="K10" s="165"/>
      <c r="L10" s="165"/>
      <c r="M10" s="165"/>
      <c r="N10" s="168"/>
    </row>
    <row r="11" spans="1:14" x14ac:dyDescent="0.35">
      <c r="A11" s="164" t="s">
        <v>82</v>
      </c>
      <c r="B11" s="165"/>
      <c r="C11" s="165"/>
      <c r="D11" s="165"/>
      <c r="E11" s="165"/>
      <c r="F11" s="165"/>
      <c r="G11" s="165"/>
      <c r="H11" s="165"/>
      <c r="I11" s="166">
        <v>6.32</v>
      </c>
      <c r="J11" s="167"/>
      <c r="K11" s="165"/>
      <c r="L11" s="165"/>
      <c r="M11" s="165"/>
      <c r="N11" s="168"/>
    </row>
    <row r="12" spans="1:14" x14ac:dyDescent="0.35">
      <c r="A12" s="164" t="s">
        <v>84</v>
      </c>
      <c r="B12" s="165"/>
      <c r="C12" s="165"/>
      <c r="D12" s="165"/>
      <c r="E12" s="165"/>
      <c r="F12" s="165"/>
      <c r="G12" s="165"/>
      <c r="H12" s="165"/>
      <c r="I12" s="166">
        <v>7.07</v>
      </c>
      <c r="J12" s="167"/>
      <c r="K12" s="165"/>
      <c r="L12" s="165"/>
      <c r="M12" s="165"/>
      <c r="N12" s="168"/>
    </row>
    <row r="13" spans="1:14" x14ac:dyDescent="0.35">
      <c r="I13" s="169"/>
      <c r="J13" s="170"/>
      <c r="K13" s="171"/>
    </row>
    <row r="14" spans="1:14" x14ac:dyDescent="0.35">
      <c r="A14" s="177" t="s">
        <v>86</v>
      </c>
      <c r="I14" s="169"/>
      <c r="J14" s="170"/>
    </row>
    <row r="15" spans="1:14" x14ac:dyDescent="0.35">
      <c r="A15" s="172"/>
      <c r="I15" s="169"/>
      <c r="J15" s="170"/>
    </row>
    <row r="16" spans="1:14" x14ac:dyDescent="0.35">
      <c r="A16" s="172"/>
      <c r="I16" s="169">
        <f>3000*I4</f>
        <v>34020</v>
      </c>
      <c r="J16" s="170"/>
    </row>
    <row r="17" spans="9:10" x14ac:dyDescent="0.35">
      <c r="I17" s="169"/>
      <c r="J17" s="170"/>
    </row>
  </sheetData>
  <mergeCells count="4">
    <mergeCell ref="A8:N8"/>
    <mergeCell ref="D1:H1"/>
    <mergeCell ref="M1:N1"/>
    <mergeCell ref="M2:N2"/>
  </mergeCells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186"/>
      <c r="F16" s="187"/>
    </row>
    <row r="17" spans="5:6" x14ac:dyDescent="0.25">
      <c r="E17" s="186"/>
      <c r="F17" s="187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188" t="s">
        <v>26</v>
      </c>
      <c r="C1" s="189"/>
      <c r="D1" s="189"/>
      <c r="E1" s="189"/>
      <c r="F1" s="189"/>
      <c r="G1" s="189"/>
      <c r="H1" s="189"/>
      <c r="I1" s="189"/>
      <c r="J1" s="190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4" ma:contentTypeDescription="Crear nuevo documento." ma:contentTypeScope="" ma:versionID="0bd4bdc1b2745f36c184a2ede368dc37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b5d184d6b381e41bfda53c6e8cfb4243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919ED7FC-EB60-41EA-8D5C-C7E639158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FB5771-E153-4FDD-8DD3-BA35B235E0A4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730269a7-69c5-483f-a552-e74dab880ae2"/>
    <ds:schemaRef ds:uri="http://schemas.microsoft.com/office/infopath/2007/PartnerControls"/>
    <ds:schemaRef ds:uri="40de77e2-37bb-4c7a-ab4d-547915d9955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Juan Gabriel Bergerat</cp:lastModifiedBy>
  <dcterms:created xsi:type="dcterms:W3CDTF">2018-08-13T19:18:03Z</dcterms:created>
  <dcterms:modified xsi:type="dcterms:W3CDTF">2024-01-09T12:19:08Z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