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S\Programming\Data_Analytics_Boot_Camp\Week_1\Module_1_Challenge_1\Excel_challenge\"/>
    </mc:Choice>
  </mc:AlternateContent>
  <xr:revisionPtr revIDLastSave="0" documentId="13_ncr:1_{52689EB2-9225-4E8B-96CB-C42E057C665C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Crowdfunding" sheetId="1" r:id="rId1"/>
    <sheet name="Pivot_1" sheetId="2" r:id="rId2"/>
    <sheet name="Pivot_2" sheetId="3" r:id="rId3"/>
    <sheet name="Pivot_3" sheetId="4" r:id="rId4"/>
    <sheet name="Crowdfunding Goal Analysis" sheetId="6" r:id="rId5"/>
    <sheet name="Statistical Analysis" sheetId="7" r:id="rId6"/>
  </sheets>
  <definedNames>
    <definedName name="_xlnm._FilterDatabase" localSheetId="0" hidden="1">Crowdfunding!$A$1:$T$1001</definedName>
    <definedName name="_xlnm._FilterDatabase" localSheetId="1" hidden="1">Pivot_1!$A$22:$G$31</definedName>
    <definedName name="_xlnm._FilterDatabase" localSheetId="2" hidden="1">Pivot_2!$A$37:$G$61</definedName>
    <definedName name="_xlnm._FilterDatabase" localSheetId="3" hidden="1">Pivot_3!$A$24:$F$36</definedName>
  </definedNames>
  <calcPr calcId="181029"/>
  <pivotCaches>
    <pivotCache cacheId="86" r:id="rId7"/>
  </pivotCaches>
</workbook>
</file>

<file path=xl/calcChain.xml><?xml version="1.0" encoding="utf-8"?>
<calcChain xmlns="http://schemas.openxmlformats.org/spreadsheetml/2006/main">
  <c r="M2" i="7" l="1"/>
  <c r="M3" i="7"/>
  <c r="L3" i="7"/>
  <c r="L2" i="7"/>
  <c r="K3" i="7"/>
  <c r="K2" i="7"/>
  <c r="J3" i="7"/>
  <c r="J2" i="7"/>
  <c r="I3" i="7"/>
  <c r="I2" i="7"/>
  <c r="H3" i="7"/>
  <c r="H2" i="7"/>
  <c r="D13" i="6"/>
  <c r="D12" i="6"/>
  <c r="D11" i="6"/>
  <c r="D10" i="6"/>
  <c r="D9" i="6"/>
  <c r="D8" i="6"/>
  <c r="D7" i="6"/>
  <c r="D6" i="6"/>
  <c r="D5" i="6"/>
  <c r="D4" i="6"/>
  <c r="C13" i="6"/>
  <c r="C12" i="6"/>
  <c r="C11" i="6"/>
  <c r="C10" i="6"/>
  <c r="C9" i="6"/>
  <c r="C8" i="6"/>
  <c r="C7" i="6"/>
  <c r="C6" i="6"/>
  <c r="C5" i="6"/>
  <c r="C4" i="6"/>
  <c r="D3" i="6"/>
  <c r="D2" i="6"/>
  <c r="B13" i="6"/>
  <c r="B12" i="6"/>
  <c r="B11" i="6"/>
  <c r="B10" i="6"/>
  <c r="B9" i="6"/>
  <c r="B8" i="6"/>
  <c r="B7" i="6"/>
  <c r="B6" i="6"/>
  <c r="B5" i="6"/>
  <c r="B4" i="6"/>
  <c r="C3" i="6"/>
  <c r="B3" i="6"/>
  <c r="B2" i="6"/>
  <c r="C2" i="6"/>
  <c r="O291" i="1"/>
  <c r="O714" i="1"/>
  <c r="G33" i="2"/>
  <c r="G31" i="2"/>
  <c r="G30" i="2"/>
  <c r="G28" i="2"/>
  <c r="G26" i="2"/>
  <c r="G24" i="2"/>
  <c r="G27" i="2"/>
  <c r="G25" i="2"/>
  <c r="G23" i="2"/>
  <c r="G29" i="2"/>
  <c r="G54" i="3"/>
  <c r="F33" i="4"/>
  <c r="F29" i="4"/>
  <c r="F25" i="4"/>
  <c r="F32" i="4"/>
  <c r="F30" i="4"/>
  <c r="F31" i="4"/>
  <c r="F36" i="4"/>
  <c r="F28" i="4"/>
  <c r="F26" i="4"/>
  <c r="F34" i="4"/>
  <c r="F35" i="4"/>
  <c r="F27" i="4"/>
  <c r="F38" i="4"/>
  <c r="G63" i="3"/>
  <c r="G50" i="3"/>
  <c r="G51" i="3"/>
  <c r="G40" i="3"/>
  <c r="G59" i="3"/>
  <c r="G45" i="3"/>
  <c r="G57" i="3"/>
  <c r="G46" i="3"/>
  <c r="G47" i="3"/>
  <c r="G56" i="3"/>
  <c r="G42" i="3"/>
  <c r="G43" i="3"/>
  <c r="G41" i="3"/>
  <c r="G53" i="3"/>
  <c r="G44" i="3"/>
  <c r="G49" i="3"/>
  <c r="G55" i="3"/>
  <c r="G48" i="3"/>
  <c r="G60" i="3"/>
  <c r="G61" i="3"/>
  <c r="G58" i="3"/>
  <c r="G52" i="3"/>
  <c r="G38" i="3"/>
  <c r="G39" i="3"/>
  <c r="E3" i="6" l="1"/>
  <c r="F3" i="6" s="1"/>
  <c r="E13" i="6"/>
  <c r="F13" i="6" s="1"/>
  <c r="E6" i="6"/>
  <c r="F6" i="6" s="1"/>
  <c r="E9" i="6"/>
  <c r="H9" i="6" s="1"/>
  <c r="E12" i="6"/>
  <c r="G12" i="6" s="1"/>
  <c r="E4" i="6"/>
  <c r="G4" i="6" s="1"/>
  <c r="E8" i="6"/>
  <c r="H8" i="6" s="1"/>
  <c r="E5" i="6"/>
  <c r="F5" i="6" s="1"/>
  <c r="E7" i="6"/>
  <c r="F7" i="6" s="1"/>
  <c r="E10" i="6"/>
  <c r="F10" i="6" s="1"/>
  <c r="E11" i="6"/>
  <c r="H11" i="6" s="1"/>
  <c r="E2" i="6"/>
  <c r="F2" i="6" s="1"/>
  <c r="G7" i="6" l="1"/>
  <c r="H6" i="6"/>
  <c r="G6" i="6"/>
  <c r="G5" i="6"/>
  <c r="H5" i="6"/>
  <c r="G11" i="6"/>
  <c r="F11" i="6"/>
  <c r="G8" i="6"/>
  <c r="F8" i="6"/>
  <c r="H10" i="6"/>
  <c r="H7" i="6"/>
  <c r="G9" i="6"/>
  <c r="F9" i="6"/>
  <c r="G10" i="6"/>
  <c r="F4" i="6"/>
  <c r="H12" i="6"/>
  <c r="H4" i="6"/>
  <c r="F12" i="6"/>
  <c r="G3" i="6"/>
  <c r="H2" i="6"/>
  <c r="G2" i="6"/>
  <c r="G13" i="6"/>
  <c r="H13" i="6"/>
  <c r="O366" i="1" l="1"/>
  <c r="O374" i="1"/>
  <c r="O403" i="1"/>
  <c r="O84" i="1"/>
  <c r="O349" i="1"/>
  <c r="O303" i="1"/>
  <c r="O296" i="1"/>
  <c r="O795" i="1"/>
  <c r="O808" i="1"/>
  <c r="O743" i="1"/>
  <c r="O744" i="1"/>
  <c r="O957" i="1"/>
  <c r="O953" i="1"/>
  <c r="O820" i="1"/>
  <c r="O279" i="1"/>
  <c r="O438" i="1"/>
  <c r="O3" i="1"/>
  <c r="O593" i="1"/>
  <c r="O681" i="1"/>
  <c r="O216" i="1"/>
  <c r="O103" i="1"/>
  <c r="O549" i="1"/>
  <c r="O451" i="1"/>
  <c r="O588" i="1"/>
  <c r="O249" i="1"/>
  <c r="O689" i="1"/>
  <c r="O508" i="1"/>
  <c r="O99" i="1"/>
  <c r="O176" i="1"/>
  <c r="O980" i="1"/>
  <c r="O839" i="1"/>
  <c r="O822" i="1"/>
  <c r="O914" i="1"/>
  <c r="O562" i="1"/>
  <c r="O968" i="1"/>
  <c r="O780" i="1"/>
  <c r="O898" i="1"/>
  <c r="O758" i="1"/>
  <c r="O960" i="1"/>
  <c r="O367" i="1"/>
  <c r="O375" i="1"/>
  <c r="O788" i="1"/>
  <c r="O766" i="1"/>
  <c r="O116" i="1"/>
  <c r="O495" i="1"/>
  <c r="O64" i="1"/>
  <c r="O184" i="1"/>
  <c r="O400" i="1"/>
  <c r="O746" i="1"/>
  <c r="O710" i="1"/>
  <c r="O287" i="1"/>
  <c r="O525" i="1"/>
  <c r="O629" i="1"/>
  <c r="O203" i="1"/>
  <c r="O74" i="1"/>
  <c r="O414" i="1"/>
  <c r="O75" i="1"/>
  <c r="O46" i="1"/>
  <c r="O763" i="1"/>
  <c r="O855" i="1"/>
  <c r="O18" i="1"/>
  <c r="O82" i="1"/>
  <c r="O254" i="1"/>
  <c r="O623" i="1"/>
  <c r="O818" i="1"/>
  <c r="O261" i="1"/>
  <c r="O110" i="1"/>
  <c r="O368" i="1"/>
  <c r="O282" i="1"/>
  <c r="O469" i="1"/>
  <c r="O428" i="1"/>
  <c r="O246" i="1"/>
  <c r="O760" i="1"/>
  <c r="O844" i="1"/>
  <c r="O496" i="1"/>
  <c r="O306" i="1"/>
  <c r="O881" i="1"/>
  <c r="O686" i="1"/>
  <c r="O504" i="1"/>
  <c r="O735" i="1"/>
  <c r="O718" i="1"/>
  <c r="O481" i="1"/>
  <c r="O447" i="1"/>
  <c r="O247" i="1"/>
  <c r="O848" i="1"/>
  <c r="O656" i="1"/>
  <c r="O534" i="1"/>
  <c r="O991" i="1"/>
  <c r="O926" i="1"/>
  <c r="O537" i="1"/>
  <c r="O911" i="1"/>
  <c r="O49" i="1"/>
  <c r="O716" i="1"/>
  <c r="O396" i="1"/>
  <c r="O672" i="1"/>
  <c r="O828" i="1"/>
  <c r="O293" i="1"/>
  <c r="O700" i="1"/>
  <c r="O245" i="1"/>
  <c r="O44" i="1"/>
  <c r="O333" i="1"/>
  <c r="O207" i="1"/>
  <c r="O690" i="1"/>
  <c r="O994" i="1"/>
  <c r="O522" i="1"/>
  <c r="O209" i="1"/>
  <c r="O171" i="1"/>
  <c r="O154" i="1"/>
  <c r="O240" i="1"/>
  <c r="O232" i="1"/>
  <c r="O612" i="1"/>
  <c r="O242" i="1"/>
  <c r="O179" i="1"/>
  <c r="O169" i="1"/>
  <c r="O497" i="1"/>
  <c r="O732" i="1"/>
  <c r="O355" i="1"/>
  <c r="O901" i="1"/>
  <c r="O759" i="1"/>
  <c r="O226" i="1"/>
  <c r="O315" i="1"/>
  <c r="O827" i="1"/>
  <c r="O50" i="1"/>
  <c r="O865" i="1"/>
  <c r="O967" i="1"/>
  <c r="O35" i="1"/>
  <c r="O115" i="1"/>
  <c r="O976" i="1"/>
  <c r="O364" i="1"/>
  <c r="O265" i="1"/>
  <c r="O884" i="1"/>
  <c r="O563" i="1"/>
  <c r="O576" i="1"/>
  <c r="O819" i="1"/>
  <c r="O126" i="1"/>
  <c r="O956" i="1"/>
  <c r="O228" i="1"/>
  <c r="O476" i="1"/>
  <c r="O266" i="1"/>
  <c r="O197" i="1"/>
  <c r="O378" i="1"/>
  <c r="O108" i="1"/>
  <c r="O671" i="1"/>
  <c r="O685" i="1"/>
  <c r="O181" i="1"/>
  <c r="O825" i="1"/>
  <c r="O858" i="1"/>
  <c r="O409" i="1"/>
  <c r="O966" i="1"/>
  <c r="O441" i="1"/>
  <c r="O737" i="1"/>
  <c r="O460" i="1"/>
  <c r="O824" i="1"/>
  <c r="O866" i="1"/>
  <c r="O876" i="1"/>
  <c r="O582" i="1"/>
  <c r="O850" i="1"/>
  <c r="O970" i="1"/>
  <c r="O221" i="1"/>
  <c r="O25" i="1"/>
  <c r="O468" i="1"/>
  <c r="O31" i="1"/>
  <c r="O9" i="1"/>
  <c r="O280" i="1"/>
  <c r="O248" i="1"/>
  <c r="O40" i="1"/>
  <c r="O585" i="1"/>
  <c r="O978" i="1"/>
  <c r="O910" i="1"/>
  <c r="O736" i="1"/>
  <c r="O473" i="1"/>
  <c r="O406" i="1"/>
  <c r="O834" i="1"/>
  <c r="O264" i="1"/>
  <c r="O705" i="1"/>
  <c r="O135" i="1"/>
  <c r="O633" i="1"/>
  <c r="O314" i="1"/>
  <c r="O33" i="1"/>
  <c r="O182" i="1"/>
  <c r="O572" i="1"/>
  <c r="O493" i="1"/>
  <c r="O274" i="1"/>
  <c r="O96" i="1"/>
  <c r="O80" i="1"/>
  <c r="O361" i="1"/>
  <c r="O199" i="1"/>
  <c r="O964" i="1"/>
  <c r="O316" i="1"/>
  <c r="O186" i="1"/>
  <c r="O823" i="1"/>
  <c r="O427" i="1"/>
  <c r="O307" i="1"/>
  <c r="O472" i="1"/>
  <c r="O551" i="1"/>
  <c r="O610" i="1"/>
  <c r="O104" i="1"/>
  <c r="O626" i="1"/>
  <c r="O370" i="1"/>
  <c r="O546" i="1"/>
  <c r="O61" i="1"/>
  <c r="O251" i="1"/>
  <c r="O371" i="1"/>
  <c r="O873" i="1"/>
  <c r="O550" i="1"/>
  <c r="O772" i="1"/>
  <c r="O725" i="1"/>
  <c r="O114" i="1"/>
  <c r="O806" i="1"/>
  <c r="O260" i="1"/>
  <c r="O622" i="1"/>
  <c r="O829" i="1"/>
  <c r="O12" i="1"/>
  <c r="O542" i="1"/>
  <c r="O809" i="1"/>
  <c r="O139" i="1"/>
  <c r="O90" i="1"/>
  <c r="O486" i="1"/>
  <c r="O227" i="1"/>
  <c r="O94" i="1"/>
  <c r="O893" i="1"/>
  <c r="O755" i="1"/>
  <c r="O70" i="1"/>
  <c r="O165" i="1"/>
  <c r="O271" i="1"/>
  <c r="O91" i="1"/>
  <c r="O904" i="1"/>
  <c r="O862" i="1"/>
  <c r="O619" i="1"/>
  <c r="O719" i="1"/>
  <c r="O15" i="1"/>
  <c r="O277" i="1"/>
  <c r="O558" i="1"/>
  <c r="O935" i="1"/>
  <c r="O667" i="1"/>
  <c r="O815" i="1"/>
  <c r="O885" i="1"/>
  <c r="O925" i="1"/>
  <c r="O849" i="1"/>
  <c r="O920" i="1"/>
  <c r="O571" i="1"/>
  <c r="O147" i="1"/>
  <c r="O480" i="1"/>
  <c r="O67" i="1"/>
  <c r="O269" i="1"/>
  <c r="O753" i="1"/>
  <c r="O770" i="1"/>
  <c r="O894" i="1"/>
  <c r="O144" i="1"/>
  <c r="O189" i="1"/>
  <c r="O395" i="1"/>
  <c r="O749" i="1"/>
  <c r="O882" i="1"/>
  <c r="O974" i="1"/>
  <c r="O60" i="1"/>
  <c r="O692" i="1"/>
  <c r="O362" i="1"/>
  <c r="O814" i="1"/>
  <c r="O385" i="1"/>
  <c r="O83" i="1"/>
  <c r="O927" i="1"/>
  <c r="O557" i="1"/>
  <c r="O142" i="1"/>
  <c r="O645" i="1"/>
  <c r="O160" i="1"/>
  <c r="O490" i="1"/>
  <c r="O151" i="1"/>
  <c r="O123" i="1"/>
  <c r="O569" i="1"/>
  <c r="O98" i="1"/>
  <c r="O931" i="1"/>
  <c r="O989" i="1"/>
  <c r="O27" i="1"/>
  <c r="O220" i="1"/>
  <c r="O784" i="1"/>
  <c r="O59" i="1"/>
  <c r="O121" i="1"/>
  <c r="O43" i="1"/>
  <c r="O748" i="1"/>
  <c r="O934" i="1"/>
  <c r="O250" i="1"/>
  <c r="O890" i="1"/>
  <c r="O289" i="1"/>
  <c r="O597" i="1"/>
  <c r="O767" i="1"/>
  <c r="O853" i="1"/>
  <c r="O603" i="1"/>
  <c r="O628" i="1"/>
  <c r="O567" i="1"/>
  <c r="O313" i="1"/>
  <c r="O803" i="1"/>
  <c r="O599" i="1"/>
  <c r="O334" i="1"/>
  <c r="O559" i="1"/>
  <c r="O913" i="1"/>
  <c r="O444" i="1"/>
  <c r="O847" i="1"/>
  <c r="O804" i="1"/>
  <c r="O101" i="1"/>
  <c r="O215" i="1"/>
  <c r="O231" i="1"/>
  <c r="O812" i="1"/>
  <c r="O787" i="1"/>
  <c r="O433" i="1"/>
  <c r="O688" i="1"/>
  <c r="O492" i="1"/>
  <c r="O657" i="1"/>
  <c r="O775" i="1"/>
  <c r="O841" i="1"/>
  <c r="O678" i="1"/>
  <c r="O51" i="1"/>
  <c r="O618" i="1"/>
  <c r="O896" i="1"/>
  <c r="O800" i="1"/>
  <c r="O608" i="1"/>
  <c r="O875" i="1"/>
  <c r="O467" i="1"/>
  <c r="O864" i="1"/>
  <c r="O607" i="1"/>
  <c r="O336" i="1"/>
  <c r="O392" i="1"/>
  <c r="O109" i="1"/>
  <c r="O570" i="1"/>
  <c r="O45" i="1"/>
  <c r="O867" i="1"/>
  <c r="O731" i="1"/>
  <c r="O332" i="1"/>
  <c r="O359" i="1"/>
  <c r="O256" i="1"/>
  <c r="O870" i="1"/>
  <c r="O471" i="1"/>
  <c r="O383" i="1"/>
  <c r="O922" i="1"/>
  <c r="O408" i="1"/>
  <c r="O936" i="1"/>
  <c r="O270" i="1"/>
  <c r="O505" i="1"/>
  <c r="O340" i="1"/>
  <c r="O440" i="1"/>
  <c r="O489" i="1"/>
  <c r="O983" i="1"/>
  <c r="O475" i="1"/>
  <c r="O57" i="1"/>
  <c r="O764" i="1"/>
  <c r="O446" i="1"/>
  <c r="O669" i="1"/>
  <c r="O924" i="1"/>
  <c r="O703" i="1"/>
  <c r="O615" i="1"/>
  <c r="O119" i="1"/>
  <c r="O399" i="1"/>
  <c r="O7" i="1"/>
  <c r="O363" i="1"/>
  <c r="O386" i="1"/>
  <c r="O462" i="1"/>
  <c r="O234" i="1"/>
  <c r="O606" i="1"/>
  <c r="O281" i="1"/>
  <c r="O617" i="1"/>
  <c r="O874" i="1"/>
  <c r="O891" i="1"/>
  <c r="O42" i="1"/>
  <c r="O229" i="1"/>
  <c r="O756" i="1"/>
  <c r="O88" i="1"/>
  <c r="O398" i="1"/>
  <c r="O757" i="1"/>
  <c r="O324" i="1"/>
  <c r="O729" i="1"/>
  <c r="O937" i="1"/>
  <c r="O326" i="1"/>
  <c r="O907" i="1"/>
  <c r="O548" i="1"/>
  <c r="O175" i="1"/>
  <c r="O908" i="1"/>
  <c r="O869" i="1"/>
  <c r="O69" i="1"/>
  <c r="O162" i="1"/>
  <c r="O600" i="1"/>
  <c r="O715" i="1"/>
  <c r="O442" i="1"/>
  <c r="O951" i="1"/>
  <c r="O32" i="1"/>
  <c r="O382" i="1"/>
  <c r="O365" i="1"/>
  <c r="O625" i="1"/>
  <c r="O127" i="1"/>
  <c r="O945" i="1"/>
  <c r="O19" i="1"/>
  <c r="O239" i="1"/>
  <c r="O372" i="1"/>
  <c r="O535" i="1"/>
  <c r="O709" i="1"/>
  <c r="O235" i="1"/>
  <c r="O262" i="1"/>
  <c r="O835" i="1"/>
  <c r="O997" i="1"/>
  <c r="O751" i="1"/>
  <c r="O38" i="1"/>
  <c r="O724" i="1"/>
  <c r="O903" i="1"/>
  <c r="O528" i="1"/>
  <c r="O917" i="1"/>
  <c r="O616" i="1"/>
  <c r="O132" i="1"/>
  <c r="O218" i="1"/>
  <c r="O977" i="1"/>
  <c r="O595" i="1"/>
  <c r="O836" i="1"/>
  <c r="O721" i="1"/>
  <c r="O699" i="1"/>
  <c r="O986" i="1"/>
  <c r="O214" i="1"/>
  <c r="O630" i="1"/>
  <c r="O556" i="1"/>
  <c r="O36" i="1"/>
  <c r="O77" i="1"/>
  <c r="O37" i="1"/>
  <c r="O684" i="1"/>
  <c r="O538" i="1"/>
  <c r="O164" i="1"/>
  <c r="O122" i="1"/>
  <c r="O712" i="1"/>
  <c r="O587" i="1"/>
  <c r="O387" i="1"/>
  <c r="O259" i="1"/>
  <c r="O985" i="1"/>
  <c r="O523" i="1"/>
  <c r="O644" i="1"/>
  <c r="O107" i="1"/>
  <c r="O62" i="1"/>
  <c r="O300" i="1"/>
  <c r="O58" i="1"/>
  <c r="O981" i="1"/>
  <c r="O106" i="1"/>
  <c r="O843" i="1"/>
  <c r="O711" i="1"/>
  <c r="O693" i="1"/>
  <c r="O785" i="1"/>
  <c r="O463" i="1"/>
  <c r="O55" i="1"/>
  <c r="O39" i="1"/>
  <c r="O859" i="1"/>
  <c r="O614" i="1"/>
  <c r="O514" i="1"/>
  <c r="O840" i="1"/>
  <c r="O565" i="1"/>
  <c r="O224" i="1"/>
  <c r="O560" i="1"/>
  <c r="O275" i="1"/>
  <c r="O168" i="1"/>
  <c r="O969" i="1"/>
  <c r="O739" i="1"/>
  <c r="O145" i="1"/>
  <c r="O776" i="1"/>
  <c r="O205" i="1"/>
  <c r="O726" i="1"/>
  <c r="O697" i="1"/>
  <c r="O330" i="1"/>
  <c r="O466" i="1"/>
  <c r="O851" i="1"/>
  <c r="O86" i="1"/>
  <c r="O309" i="1"/>
  <c r="O410" i="1"/>
  <c r="O4" i="1"/>
  <c r="O609" i="1"/>
  <c r="O87" i="1"/>
  <c r="O817" i="1"/>
  <c r="O397" i="1"/>
  <c r="O146" i="1"/>
  <c r="O422" i="1"/>
  <c r="O604" i="1"/>
  <c r="O895" i="1"/>
  <c r="O24" i="1"/>
  <c r="O708" i="1"/>
  <c r="O244" i="1"/>
  <c r="O353" i="1"/>
  <c r="O424" i="1"/>
  <c r="O959" i="1"/>
  <c r="O654" i="1"/>
  <c r="O826" i="1"/>
  <c r="O796" i="1"/>
  <c r="O335" i="1"/>
  <c r="O72" i="1"/>
  <c r="O356" i="1"/>
  <c r="O421" i="1"/>
  <c r="O267" i="1"/>
  <c r="O439" i="1"/>
  <c r="O677" i="1"/>
  <c r="O453" i="1"/>
  <c r="O339" i="1"/>
  <c r="O706" i="1"/>
  <c r="O196" i="1"/>
  <c r="O76" i="1"/>
  <c r="O391" i="1"/>
  <c r="O673" i="1"/>
  <c r="O167" i="1"/>
  <c r="O150" i="1"/>
  <c r="O611" i="1"/>
  <c r="O257" i="1"/>
  <c r="O643" i="1"/>
  <c r="O113" i="1"/>
  <c r="O230" i="1"/>
  <c r="O605" i="1"/>
  <c r="O586" i="1"/>
  <c r="O963" i="1"/>
  <c r="O512" i="1"/>
  <c r="O457" i="1"/>
  <c r="O887" i="1"/>
  <c r="O120" i="1"/>
  <c r="O930" i="1"/>
  <c r="O539" i="1"/>
  <c r="O437" i="1"/>
  <c r="O134" i="1"/>
  <c r="O892" i="1"/>
  <c r="O786" i="1"/>
  <c r="O48" i="1"/>
  <c r="O337" i="1"/>
  <c r="O637" i="1"/>
  <c r="O477" i="1"/>
  <c r="O856" i="1"/>
  <c r="O774" i="1"/>
  <c r="O765" i="1"/>
  <c r="O993" i="1"/>
  <c r="O97" i="1"/>
  <c r="O429" i="1"/>
  <c r="O26" i="1"/>
  <c r="O149" i="1"/>
  <c r="O932" i="1"/>
  <c r="O22" i="1"/>
  <c r="O510" i="1"/>
  <c r="O519" i="1"/>
  <c r="O575" i="1"/>
  <c r="O940" i="1"/>
  <c r="O799" i="1"/>
  <c r="O236" i="1"/>
  <c r="O833" i="1"/>
  <c r="O971" i="1"/>
  <c r="O465" i="1"/>
  <c r="O73" i="1"/>
  <c r="O284" i="1"/>
  <c r="O805" i="1"/>
  <c r="O782" i="1"/>
  <c r="O863" i="1"/>
  <c r="O30" i="1"/>
  <c r="O413" i="1"/>
  <c r="O458" i="1"/>
  <c r="O857" i="1"/>
  <c r="O243" i="1"/>
  <c r="O521" i="1"/>
  <c r="O143" i="1"/>
  <c r="O491" i="1"/>
  <c r="O210" i="1"/>
  <c r="O581" i="1"/>
  <c r="O561" i="1"/>
  <c r="O133" i="1"/>
  <c r="O691" i="1"/>
  <c r="O482" i="1"/>
  <c r="O842" i="1"/>
  <c r="O720" i="1"/>
  <c r="O166" i="1"/>
  <c r="O161" i="1"/>
  <c r="O598" i="1"/>
  <c r="O789" i="1"/>
  <c r="O529" i="1"/>
  <c r="O846" i="1"/>
  <c r="O707" i="1"/>
  <c r="O223" i="1"/>
  <c r="O554" i="1"/>
  <c r="O664" i="1"/>
  <c r="O290" i="1"/>
  <c r="O241" i="1"/>
  <c r="O66" i="1"/>
  <c r="O682" i="1"/>
  <c r="O338" i="1"/>
  <c r="O278" i="1"/>
  <c r="O180" i="1"/>
  <c r="O140" i="1"/>
  <c r="O533" i="1"/>
  <c r="O213" i="1"/>
  <c r="O342" i="1"/>
  <c r="O299" i="1"/>
  <c r="O323" i="1"/>
  <c r="O573" i="1"/>
  <c r="O225" i="1"/>
  <c r="O155" i="1"/>
  <c r="O647" i="1"/>
  <c r="O63" i="1"/>
  <c r="O754" i="1"/>
  <c r="O506" i="1"/>
  <c r="O816" i="1"/>
  <c r="O734" i="1"/>
  <c r="O53" i="1"/>
  <c r="O532" i="1"/>
  <c r="O283" i="1"/>
  <c r="O327" i="1"/>
  <c r="O431" i="1"/>
  <c r="O694" i="1"/>
  <c r="O733" i="1"/>
  <c r="O461" i="1"/>
  <c r="O872" i="1"/>
  <c r="O56" i="1"/>
  <c r="O837" i="1"/>
  <c r="O136" i="1"/>
  <c r="O407" i="1"/>
  <c r="O14" i="1"/>
  <c r="O255" i="1"/>
  <c r="O728" i="1"/>
  <c r="O547" i="1"/>
  <c r="O648" i="1"/>
  <c r="O653" i="1"/>
  <c r="O790" i="1"/>
  <c r="O118" i="1"/>
  <c r="O992" i="1"/>
  <c r="O117" i="1"/>
  <c r="O801" i="1"/>
  <c r="O771" i="1"/>
  <c r="O34" i="1"/>
  <c r="O683" i="1"/>
  <c r="O405" i="1"/>
  <c r="O962" i="1"/>
  <c r="O984" i="1"/>
  <c r="O888" i="1"/>
  <c r="O416" i="1"/>
  <c r="O965" i="1"/>
  <c r="O343" i="1"/>
  <c r="O701" i="1"/>
  <c r="O527" i="1"/>
  <c r="O696" i="1"/>
  <c r="O526" i="1"/>
  <c r="O566" i="1"/>
  <c r="O679" i="1"/>
  <c r="O286" i="1"/>
  <c r="O635" i="1"/>
  <c r="O174" i="1"/>
  <c r="O434" i="1"/>
  <c r="O305" i="1"/>
  <c r="O448" i="1"/>
  <c r="O592" i="1"/>
  <c r="O662" i="1"/>
  <c r="O946" i="1"/>
  <c r="O483" i="1"/>
  <c r="O781" i="1"/>
  <c r="O530" i="1"/>
  <c r="O341" i="1"/>
  <c r="O29" i="1"/>
  <c r="O639" i="1"/>
  <c r="O590" i="1"/>
  <c r="O204" i="1"/>
  <c r="O92" i="1"/>
  <c r="O636" i="1"/>
  <c r="O163" i="1"/>
  <c r="O78" i="1"/>
  <c r="O995" i="1"/>
  <c r="O879" i="1"/>
  <c r="O627" i="1"/>
  <c r="O665" i="1"/>
  <c r="O813" i="1"/>
  <c r="O268" i="1"/>
  <c r="O233" i="1"/>
  <c r="O388" i="1"/>
  <c r="O311" i="1"/>
  <c r="O838" i="1"/>
  <c r="O178" i="1"/>
  <c r="O310" i="1"/>
  <c r="O979" i="1"/>
  <c r="O158" i="1"/>
  <c r="O998" i="1"/>
  <c r="O589" i="1"/>
  <c r="O541" i="1"/>
  <c r="O933" i="1"/>
  <c r="O187" i="1"/>
  <c r="O350" i="1"/>
  <c r="O137" i="1"/>
  <c r="O511" i="1"/>
  <c r="O503" i="1"/>
  <c r="O954" i="1"/>
  <c r="O81" i="1"/>
  <c r="O860" i="1"/>
  <c r="O6" i="1"/>
  <c r="O877" i="1"/>
  <c r="O185" i="1"/>
  <c r="O830" i="1"/>
  <c r="O192" i="1"/>
  <c r="O761" i="1"/>
  <c r="O373" i="1"/>
  <c r="O432" i="1"/>
  <c r="O687" i="1"/>
  <c r="O212" i="1"/>
  <c r="O987" i="1"/>
  <c r="O20" i="1"/>
  <c r="O16" i="1"/>
  <c r="O318" i="1"/>
  <c r="O344" i="1"/>
  <c r="O394" i="1"/>
  <c r="O778" i="1"/>
  <c r="O157" i="1"/>
  <c r="O578" i="1"/>
  <c r="O591" i="1"/>
  <c r="O944" i="1"/>
  <c r="O631" i="1"/>
  <c r="O638" i="1"/>
  <c r="O124" i="1"/>
  <c r="O153" i="1"/>
  <c r="O886" i="1"/>
  <c r="O668" i="1"/>
  <c r="O583" i="1"/>
  <c r="O423" i="1"/>
  <c r="O695" i="1"/>
  <c r="O401" i="1"/>
  <c r="O384" i="1"/>
  <c r="O454" i="1"/>
  <c r="O198" i="1"/>
  <c r="O650" i="1"/>
  <c r="O950" i="1"/>
  <c r="O577" i="1"/>
  <c r="O811" i="1"/>
  <c r="O632" i="1"/>
  <c r="O942" i="1"/>
  <c r="O415" i="1"/>
  <c r="O89" i="1"/>
  <c r="O183" i="1"/>
  <c r="O741" i="1"/>
  <c r="O972" i="1"/>
  <c r="O999" i="1"/>
  <c r="O95" i="1"/>
  <c r="O130" i="1"/>
  <c r="O660" i="1"/>
  <c r="O955" i="1"/>
  <c r="O111" i="1"/>
  <c r="O698" i="1"/>
  <c r="O5" i="1"/>
  <c r="O357" i="1"/>
  <c r="O156" i="1"/>
  <c r="O921" i="1"/>
  <c r="O553" i="1"/>
  <c r="O919" i="1"/>
  <c r="O916" i="1"/>
  <c r="O420" i="1"/>
  <c r="O769" i="1"/>
  <c r="O1000" i="1"/>
  <c r="O1001" i="1"/>
  <c r="O455" i="1"/>
  <c r="O641" i="1"/>
  <c r="O674" i="1"/>
  <c r="O517" i="1"/>
  <c r="O419" i="1"/>
  <c r="O298" i="1"/>
  <c r="O798" i="1"/>
  <c r="O377" i="1"/>
  <c r="O292" i="1"/>
  <c r="O574" i="1"/>
  <c r="O479" i="1"/>
  <c r="O663" i="1"/>
  <c r="O435" i="1"/>
  <c r="O704" i="1"/>
  <c r="O253" i="1"/>
  <c r="O345" i="1"/>
  <c r="O201" i="1"/>
  <c r="O351" i="1"/>
  <c r="O485" i="1"/>
  <c r="O159" i="1"/>
  <c r="O996" i="1"/>
  <c r="O900" i="1"/>
  <c r="O990" i="1"/>
  <c r="O584" i="1"/>
  <c r="O11" i="1"/>
  <c r="O129" i="1"/>
  <c r="O301" i="1"/>
  <c r="O831" i="1"/>
  <c r="O854" i="1"/>
  <c r="O807" i="1"/>
  <c r="O41" i="1"/>
  <c r="O783" i="1"/>
  <c r="O821" i="1"/>
  <c r="O915" i="1"/>
  <c r="O450" i="1"/>
  <c r="O727" i="1"/>
  <c r="O939" i="1"/>
  <c r="O773" i="1"/>
  <c r="O941" i="1"/>
  <c r="O779" i="1"/>
  <c r="O620" i="1"/>
  <c r="O21" i="1"/>
  <c r="O651" i="1"/>
  <c r="O93" i="1"/>
  <c r="O646" i="1"/>
  <c r="O28" i="1"/>
  <c r="O13" i="1"/>
  <c r="O501" i="1"/>
  <c r="O47" i="1"/>
  <c r="O17" i="1"/>
  <c r="O661" i="1"/>
  <c r="O79" i="1"/>
  <c r="O430" i="1"/>
  <c r="O411" i="1"/>
  <c r="O328" i="1"/>
  <c r="O929" i="1"/>
  <c r="O195" i="1"/>
  <c r="O68" i="1"/>
  <c r="O219" i="1"/>
  <c r="O568" i="1"/>
  <c r="O456" i="1"/>
  <c r="O555" i="1"/>
  <c r="O418" i="1"/>
  <c r="O675" i="1"/>
  <c r="O868" i="1"/>
  <c r="O634" i="1"/>
  <c r="O518" i="1"/>
  <c r="O658" i="1"/>
  <c r="O346" i="1"/>
  <c r="O237" i="1"/>
  <c r="O649" i="1"/>
  <c r="O23" i="1"/>
  <c r="O470" i="1"/>
  <c r="O426" i="1"/>
  <c r="O381" i="1"/>
  <c r="O404" i="1"/>
  <c r="O988" i="1"/>
  <c r="O982" i="1"/>
  <c r="O509" i="1"/>
  <c r="O515" i="1"/>
  <c r="O389" i="1"/>
  <c r="O474" i="1"/>
  <c r="O883" i="1"/>
  <c r="O208" i="1"/>
  <c r="O321" i="1"/>
  <c r="O128" i="1"/>
  <c r="O329" i="1"/>
  <c r="O193" i="1"/>
  <c r="O540" i="1"/>
  <c r="O85" i="1"/>
  <c r="O880" i="1"/>
  <c r="O791" i="1"/>
  <c r="O722" i="1"/>
  <c r="O358" i="1"/>
  <c r="O918" i="1"/>
  <c r="O412" i="1"/>
  <c r="O297" i="1"/>
  <c r="O861" i="1"/>
  <c r="O750" i="1"/>
  <c r="O354" i="1"/>
  <c r="O445" i="1"/>
  <c r="O348" i="1"/>
  <c r="O762" i="1"/>
  <c r="O499" i="1"/>
  <c r="O54" i="1"/>
  <c r="O794" i="1"/>
  <c r="O317" i="1"/>
  <c r="O100" i="1"/>
  <c r="O676" i="1"/>
  <c r="O666" i="1"/>
  <c r="O738" i="1"/>
  <c r="O524" i="1"/>
  <c r="O947" i="1"/>
  <c r="O276" i="1"/>
  <c r="O190" i="1"/>
  <c r="O188" i="1"/>
  <c r="O304" i="1"/>
  <c r="O170" i="1"/>
  <c r="O263" i="1"/>
  <c r="O768" i="1"/>
  <c r="O487" i="1"/>
  <c r="O845" i="1"/>
  <c r="O464" i="1"/>
  <c r="O792" i="1"/>
  <c r="O810" i="1"/>
  <c r="O747" i="1"/>
  <c r="O742" i="1"/>
  <c r="O478" i="1"/>
  <c r="O889" i="1"/>
  <c r="O621" i="1"/>
  <c r="O973" i="1"/>
  <c r="O899" i="1"/>
  <c r="O272" i="1"/>
  <c r="O949" i="1"/>
  <c r="O459" i="1"/>
  <c r="O177" i="1"/>
  <c r="O793" i="1"/>
  <c r="O878" i="1"/>
  <c r="O443" i="1"/>
  <c r="O105" i="1"/>
  <c r="O717" i="1"/>
  <c r="O449" i="1"/>
  <c r="O543" i="1"/>
  <c r="O325" i="1"/>
  <c r="O71" i="1"/>
  <c r="O513" i="1"/>
  <c r="O494" i="1"/>
  <c r="O500" i="1"/>
  <c r="O871" i="1"/>
  <c r="O191" i="1"/>
  <c r="O258" i="1"/>
  <c r="O331" i="1"/>
  <c r="O516" i="1"/>
  <c r="O975" i="1"/>
  <c r="O211" i="1"/>
  <c r="O8" i="1"/>
  <c r="O141" i="1"/>
  <c r="O670" i="1"/>
  <c r="O312" i="1"/>
  <c r="O713" i="1"/>
  <c r="O909" i="1"/>
  <c r="O194" i="1"/>
  <c r="O10" i="1"/>
  <c r="O912" i="1"/>
  <c r="O319" i="1"/>
  <c r="O958" i="1"/>
  <c r="O369" i="1"/>
  <c r="O579" i="1"/>
  <c r="O285" i="1"/>
  <c r="O125" i="1"/>
  <c r="O928" i="1"/>
  <c r="O680" i="1"/>
  <c r="O730" i="1"/>
  <c r="O288" i="1"/>
  <c r="O148" i="1"/>
  <c r="O580" i="1"/>
  <c r="O436" i="1"/>
  <c r="O642" i="1"/>
  <c r="O484" i="1"/>
  <c r="O295" i="1"/>
  <c r="O545" i="1"/>
  <c r="O320" i="1"/>
  <c r="O536" i="1"/>
  <c r="O112" i="1"/>
  <c r="O347" i="1"/>
  <c r="O797" i="1"/>
  <c r="O380" i="1"/>
  <c r="O507" i="1"/>
  <c r="O613" i="1"/>
  <c r="O488" i="1"/>
  <c r="O376" i="1"/>
  <c r="O943" i="1"/>
  <c r="O745" i="1"/>
  <c r="O594" i="1"/>
  <c r="O564" i="1"/>
  <c r="O906" i="1"/>
  <c r="O65" i="1"/>
  <c r="O360" i="1"/>
  <c r="O640" i="1"/>
  <c r="O390" i="1"/>
  <c r="O531" i="1"/>
  <c r="O417" i="1"/>
  <c r="O238" i="1"/>
  <c r="O425" i="1"/>
  <c r="O173" i="1"/>
  <c r="O777" i="1"/>
  <c r="O379" i="1"/>
  <c r="O948" i="1"/>
  <c r="O294" i="1"/>
  <c r="O322" i="1"/>
  <c r="O200" i="1"/>
  <c r="O222" i="1"/>
  <c r="O659" i="1"/>
  <c r="O308" i="1"/>
  <c r="O393" i="1"/>
  <c r="O596" i="1"/>
  <c r="O520" i="1"/>
  <c r="O897" i="1"/>
  <c r="O302" i="1"/>
  <c r="O352" i="1"/>
  <c r="O602" i="1"/>
  <c r="O952" i="1"/>
  <c r="O961" i="1"/>
  <c r="O723" i="1"/>
  <c r="O452" i="1"/>
  <c r="O552" i="1"/>
  <c r="O217" i="1"/>
  <c r="O601" i="1"/>
  <c r="O206" i="1"/>
  <c r="O138" i="1"/>
  <c r="O131" i="1"/>
  <c r="O624" i="1"/>
  <c r="O252" i="1"/>
  <c r="O702" i="1"/>
  <c r="O172" i="1"/>
  <c r="O544" i="1"/>
  <c r="O740" i="1"/>
  <c r="O52" i="1"/>
  <c r="O202" i="1"/>
  <c r="O402" i="1"/>
  <c r="O652" i="1"/>
  <c r="O902" i="1"/>
  <c r="O905" i="1"/>
  <c r="O938" i="1"/>
  <c r="O273" i="1"/>
  <c r="O832" i="1"/>
  <c r="O102" i="1"/>
  <c r="O152" i="1"/>
  <c r="O752" i="1"/>
  <c r="O802" i="1"/>
  <c r="O852" i="1"/>
  <c r="O498" i="1"/>
  <c r="O923" i="1"/>
  <c r="O2" i="1"/>
  <c r="O502" i="1"/>
  <c r="O655" i="1"/>
  <c r="M655" i="1"/>
  <c r="M714" i="1"/>
  <c r="M291" i="1"/>
  <c r="M366" i="1"/>
  <c r="M374" i="1"/>
  <c r="M403" i="1"/>
  <c r="M84" i="1"/>
  <c r="M349" i="1"/>
  <c r="M303" i="1"/>
  <c r="M296" i="1"/>
  <c r="M795" i="1"/>
  <c r="M808" i="1"/>
  <c r="M743" i="1"/>
  <c r="M744" i="1"/>
  <c r="M957" i="1"/>
  <c r="M953" i="1"/>
  <c r="M820" i="1"/>
  <c r="M279" i="1"/>
  <c r="M438" i="1"/>
  <c r="M3" i="1"/>
  <c r="M593" i="1"/>
  <c r="M681" i="1"/>
  <c r="M216" i="1"/>
  <c r="M103" i="1"/>
  <c r="M549" i="1"/>
  <c r="M451" i="1"/>
  <c r="M588" i="1"/>
  <c r="M249" i="1"/>
  <c r="M689" i="1"/>
  <c r="M508" i="1"/>
  <c r="M99" i="1"/>
  <c r="M176" i="1"/>
  <c r="M980" i="1"/>
  <c r="M839" i="1"/>
  <c r="M822" i="1"/>
  <c r="M914" i="1"/>
  <c r="M562" i="1"/>
  <c r="M968" i="1"/>
  <c r="M780" i="1"/>
  <c r="M898" i="1"/>
  <c r="M758" i="1"/>
  <c r="M960" i="1"/>
  <c r="M367" i="1"/>
  <c r="M375" i="1"/>
  <c r="M788" i="1"/>
  <c r="M766" i="1"/>
  <c r="M116" i="1"/>
  <c r="M495" i="1"/>
  <c r="M64" i="1"/>
  <c r="M184" i="1"/>
  <c r="M400" i="1"/>
  <c r="M746" i="1"/>
  <c r="M710" i="1"/>
  <c r="M287" i="1"/>
  <c r="M525" i="1"/>
  <c r="M629" i="1"/>
  <c r="M203" i="1"/>
  <c r="M74" i="1"/>
  <c r="M414" i="1"/>
  <c r="M75" i="1"/>
  <c r="M46" i="1"/>
  <c r="M763" i="1"/>
  <c r="M855" i="1"/>
  <c r="M18" i="1"/>
  <c r="M82" i="1"/>
  <c r="M254" i="1"/>
  <c r="M623" i="1"/>
  <c r="M818" i="1"/>
  <c r="M261" i="1"/>
  <c r="M110" i="1"/>
  <c r="M368" i="1"/>
  <c r="M282" i="1"/>
  <c r="M469" i="1"/>
  <c r="M428" i="1"/>
  <c r="M246" i="1"/>
  <c r="M760" i="1"/>
  <c r="M844" i="1"/>
  <c r="M496" i="1"/>
  <c r="M306" i="1"/>
  <c r="M881" i="1"/>
  <c r="M686" i="1"/>
  <c r="M504" i="1"/>
  <c r="M735" i="1"/>
  <c r="M718" i="1"/>
  <c r="M481" i="1"/>
  <c r="M447" i="1"/>
  <c r="M247" i="1"/>
  <c r="M848" i="1"/>
  <c r="M656" i="1"/>
  <c r="M534" i="1"/>
  <c r="M991" i="1"/>
  <c r="M926" i="1"/>
  <c r="M537" i="1"/>
  <c r="M911" i="1"/>
  <c r="M49" i="1"/>
  <c r="M716" i="1"/>
  <c r="M396" i="1"/>
  <c r="M672" i="1"/>
  <c r="M828" i="1"/>
  <c r="M293" i="1"/>
  <c r="M700" i="1"/>
  <c r="M245" i="1"/>
  <c r="M44" i="1"/>
  <c r="M333" i="1"/>
  <c r="M207" i="1"/>
  <c r="M690" i="1"/>
  <c r="M994" i="1"/>
  <c r="M522" i="1"/>
  <c r="M209" i="1"/>
  <c r="M171" i="1"/>
  <c r="M154" i="1"/>
  <c r="M240" i="1"/>
  <c r="M232" i="1"/>
  <c r="M612" i="1"/>
  <c r="M242" i="1"/>
  <c r="M179" i="1"/>
  <c r="M169" i="1"/>
  <c r="M497" i="1"/>
  <c r="M732" i="1"/>
  <c r="M355" i="1"/>
  <c r="M901" i="1"/>
  <c r="M759" i="1"/>
  <c r="M226" i="1"/>
  <c r="M315" i="1"/>
  <c r="M827" i="1"/>
  <c r="M50" i="1"/>
  <c r="M865" i="1"/>
  <c r="M967" i="1"/>
  <c r="M35" i="1"/>
  <c r="M115" i="1"/>
  <c r="M976" i="1"/>
  <c r="M364" i="1"/>
  <c r="M265" i="1"/>
  <c r="M884" i="1"/>
  <c r="M563" i="1"/>
  <c r="M576" i="1"/>
  <c r="M819" i="1"/>
  <c r="M126" i="1"/>
  <c r="M956" i="1"/>
  <c r="M228" i="1"/>
  <c r="M476" i="1"/>
  <c r="M266" i="1"/>
  <c r="M197" i="1"/>
  <c r="M378" i="1"/>
  <c r="M108" i="1"/>
  <c r="M671" i="1"/>
  <c r="M685" i="1"/>
  <c r="M181" i="1"/>
  <c r="M825" i="1"/>
  <c r="M858" i="1"/>
  <c r="M409" i="1"/>
  <c r="M966" i="1"/>
  <c r="M441" i="1"/>
  <c r="M737" i="1"/>
  <c r="M460" i="1"/>
  <c r="M824" i="1"/>
  <c r="M866" i="1"/>
  <c r="M876" i="1"/>
  <c r="M582" i="1"/>
  <c r="M850" i="1"/>
  <c r="M970" i="1"/>
  <c r="M221" i="1"/>
  <c r="M25" i="1"/>
  <c r="M468" i="1"/>
  <c r="M31" i="1"/>
  <c r="M9" i="1"/>
  <c r="M280" i="1"/>
  <c r="M248" i="1"/>
  <c r="M40" i="1"/>
  <c r="M585" i="1"/>
  <c r="M978" i="1"/>
  <c r="M910" i="1"/>
  <c r="M736" i="1"/>
  <c r="M473" i="1"/>
  <c r="M406" i="1"/>
  <c r="M834" i="1"/>
  <c r="M264" i="1"/>
  <c r="M705" i="1"/>
  <c r="M135" i="1"/>
  <c r="M633" i="1"/>
  <c r="M314" i="1"/>
  <c r="M33" i="1"/>
  <c r="M182" i="1"/>
  <c r="M572" i="1"/>
  <c r="M493" i="1"/>
  <c r="M274" i="1"/>
  <c r="M96" i="1"/>
  <c r="M80" i="1"/>
  <c r="M361" i="1"/>
  <c r="M199" i="1"/>
  <c r="M964" i="1"/>
  <c r="M316" i="1"/>
  <c r="M186" i="1"/>
  <c r="M823" i="1"/>
  <c r="M427" i="1"/>
  <c r="M307" i="1"/>
  <c r="M472" i="1"/>
  <c r="M551" i="1"/>
  <c r="M610" i="1"/>
  <c r="M104" i="1"/>
  <c r="M626" i="1"/>
  <c r="M370" i="1"/>
  <c r="M546" i="1"/>
  <c r="M61" i="1"/>
  <c r="M251" i="1"/>
  <c r="M371" i="1"/>
  <c r="M873" i="1"/>
  <c r="M550" i="1"/>
  <c r="M772" i="1"/>
  <c r="M725" i="1"/>
  <c r="M114" i="1"/>
  <c r="M806" i="1"/>
  <c r="M260" i="1"/>
  <c r="M622" i="1"/>
  <c r="M829" i="1"/>
  <c r="M12" i="1"/>
  <c r="M542" i="1"/>
  <c r="M809" i="1"/>
  <c r="M139" i="1"/>
  <c r="M90" i="1"/>
  <c r="M486" i="1"/>
  <c r="M227" i="1"/>
  <c r="M94" i="1"/>
  <c r="M893" i="1"/>
  <c r="M755" i="1"/>
  <c r="M70" i="1"/>
  <c r="M165" i="1"/>
  <c r="M271" i="1"/>
  <c r="M91" i="1"/>
  <c r="M904" i="1"/>
  <c r="M862" i="1"/>
  <c r="M619" i="1"/>
  <c r="M719" i="1"/>
  <c r="M15" i="1"/>
  <c r="M277" i="1"/>
  <c r="M558" i="1"/>
  <c r="M935" i="1"/>
  <c r="M667" i="1"/>
  <c r="M815" i="1"/>
  <c r="M885" i="1"/>
  <c r="M925" i="1"/>
  <c r="M849" i="1"/>
  <c r="M920" i="1"/>
  <c r="M571" i="1"/>
  <c r="M147" i="1"/>
  <c r="M480" i="1"/>
  <c r="M67" i="1"/>
  <c r="M269" i="1"/>
  <c r="M753" i="1"/>
  <c r="M770" i="1"/>
  <c r="M894" i="1"/>
  <c r="M144" i="1"/>
  <c r="M189" i="1"/>
  <c r="M395" i="1"/>
  <c r="M749" i="1"/>
  <c r="M882" i="1"/>
  <c r="M974" i="1"/>
  <c r="M60" i="1"/>
  <c r="M692" i="1"/>
  <c r="M362" i="1"/>
  <c r="M814" i="1"/>
  <c r="M385" i="1"/>
  <c r="M83" i="1"/>
  <c r="M927" i="1"/>
  <c r="M557" i="1"/>
  <c r="M142" i="1"/>
  <c r="M645" i="1"/>
  <c r="M160" i="1"/>
  <c r="M490" i="1"/>
  <c r="M151" i="1"/>
  <c r="M123" i="1"/>
  <c r="M569" i="1"/>
  <c r="M98" i="1"/>
  <c r="M931" i="1"/>
  <c r="M989" i="1"/>
  <c r="M27" i="1"/>
  <c r="M220" i="1"/>
  <c r="M784" i="1"/>
  <c r="M59" i="1"/>
  <c r="M121" i="1"/>
  <c r="M43" i="1"/>
  <c r="M748" i="1"/>
  <c r="M934" i="1"/>
  <c r="M250" i="1"/>
  <c r="M890" i="1"/>
  <c r="M289" i="1"/>
  <c r="M597" i="1"/>
  <c r="M767" i="1"/>
  <c r="M853" i="1"/>
  <c r="M603" i="1"/>
  <c r="M628" i="1"/>
  <c r="M567" i="1"/>
  <c r="M313" i="1"/>
  <c r="M803" i="1"/>
  <c r="M599" i="1"/>
  <c r="M334" i="1"/>
  <c r="M559" i="1"/>
  <c r="M913" i="1"/>
  <c r="M444" i="1"/>
  <c r="M847" i="1"/>
  <c r="M804" i="1"/>
  <c r="M101" i="1"/>
  <c r="M215" i="1"/>
  <c r="M231" i="1"/>
  <c r="M812" i="1"/>
  <c r="M787" i="1"/>
  <c r="M433" i="1"/>
  <c r="M688" i="1"/>
  <c r="M492" i="1"/>
  <c r="M657" i="1"/>
  <c r="M775" i="1"/>
  <c r="M841" i="1"/>
  <c r="M678" i="1"/>
  <c r="M51" i="1"/>
  <c r="M618" i="1"/>
  <c r="M896" i="1"/>
  <c r="M800" i="1"/>
  <c r="M608" i="1"/>
  <c r="M875" i="1"/>
  <c r="M467" i="1"/>
  <c r="M864" i="1"/>
  <c r="M607" i="1"/>
  <c r="M336" i="1"/>
  <c r="M392" i="1"/>
  <c r="M109" i="1"/>
  <c r="M570" i="1"/>
  <c r="M45" i="1"/>
  <c r="M867" i="1"/>
  <c r="M731" i="1"/>
  <c r="M332" i="1"/>
  <c r="M359" i="1"/>
  <c r="M256" i="1"/>
  <c r="M870" i="1"/>
  <c r="M471" i="1"/>
  <c r="M383" i="1"/>
  <c r="M922" i="1"/>
  <c r="M408" i="1"/>
  <c r="M936" i="1"/>
  <c r="M270" i="1"/>
  <c r="M505" i="1"/>
  <c r="M340" i="1"/>
  <c r="M440" i="1"/>
  <c r="M489" i="1"/>
  <c r="M983" i="1"/>
  <c r="M475" i="1"/>
  <c r="M57" i="1"/>
  <c r="M764" i="1"/>
  <c r="M446" i="1"/>
  <c r="M669" i="1"/>
  <c r="M924" i="1"/>
  <c r="M703" i="1"/>
  <c r="M615" i="1"/>
  <c r="M119" i="1"/>
  <c r="M399" i="1"/>
  <c r="M7" i="1"/>
  <c r="M363" i="1"/>
  <c r="M386" i="1"/>
  <c r="M462" i="1"/>
  <c r="M234" i="1"/>
  <c r="M606" i="1"/>
  <c r="M281" i="1"/>
  <c r="M617" i="1"/>
  <c r="M874" i="1"/>
  <c r="M891" i="1"/>
  <c r="M42" i="1"/>
  <c r="M229" i="1"/>
  <c r="M756" i="1"/>
  <c r="M88" i="1"/>
  <c r="M398" i="1"/>
  <c r="M757" i="1"/>
  <c r="M324" i="1"/>
  <c r="M729" i="1"/>
  <c r="M937" i="1"/>
  <c r="M326" i="1"/>
  <c r="M907" i="1"/>
  <c r="M548" i="1"/>
  <c r="M175" i="1"/>
  <c r="M908" i="1"/>
  <c r="M869" i="1"/>
  <c r="M69" i="1"/>
  <c r="M162" i="1"/>
  <c r="M600" i="1"/>
  <c r="M715" i="1"/>
  <c r="M442" i="1"/>
  <c r="M951" i="1"/>
  <c r="M32" i="1"/>
  <c r="M382" i="1"/>
  <c r="M365" i="1"/>
  <c r="M625" i="1"/>
  <c r="M127" i="1"/>
  <c r="M945" i="1"/>
  <c r="M19" i="1"/>
  <c r="M239" i="1"/>
  <c r="M372" i="1"/>
  <c r="M535" i="1"/>
  <c r="M709" i="1"/>
  <c r="M235" i="1"/>
  <c r="M262" i="1"/>
  <c r="M835" i="1"/>
  <c r="M997" i="1"/>
  <c r="M751" i="1"/>
  <c r="M38" i="1"/>
  <c r="M724" i="1"/>
  <c r="M903" i="1"/>
  <c r="M528" i="1"/>
  <c r="M917" i="1"/>
  <c r="M616" i="1"/>
  <c r="M132" i="1"/>
  <c r="M218" i="1"/>
  <c r="M977" i="1"/>
  <c r="M595" i="1"/>
  <c r="M836" i="1"/>
  <c r="M721" i="1"/>
  <c r="M699" i="1"/>
  <c r="M986" i="1"/>
  <c r="M214" i="1"/>
  <c r="M630" i="1"/>
  <c r="M556" i="1"/>
  <c r="M36" i="1"/>
  <c r="M77" i="1"/>
  <c r="M37" i="1"/>
  <c r="M684" i="1"/>
  <c r="M538" i="1"/>
  <c r="M164" i="1"/>
  <c r="M122" i="1"/>
  <c r="M712" i="1"/>
  <c r="M587" i="1"/>
  <c r="M387" i="1"/>
  <c r="M259" i="1"/>
  <c r="M985" i="1"/>
  <c r="M523" i="1"/>
  <c r="M644" i="1"/>
  <c r="M107" i="1"/>
  <c r="M62" i="1"/>
  <c r="M300" i="1"/>
  <c r="M58" i="1"/>
  <c r="M981" i="1"/>
  <c r="M106" i="1"/>
  <c r="M843" i="1"/>
  <c r="M711" i="1"/>
  <c r="M693" i="1"/>
  <c r="M785" i="1"/>
  <c r="M463" i="1"/>
  <c r="M55" i="1"/>
  <c r="M39" i="1"/>
  <c r="M859" i="1"/>
  <c r="M614" i="1"/>
  <c r="M514" i="1"/>
  <c r="M840" i="1"/>
  <c r="M565" i="1"/>
  <c r="M224" i="1"/>
  <c r="M560" i="1"/>
  <c r="M275" i="1"/>
  <c r="M168" i="1"/>
  <c r="M969" i="1"/>
  <c r="M739" i="1"/>
  <c r="M145" i="1"/>
  <c r="M776" i="1"/>
  <c r="M205" i="1"/>
  <c r="M726" i="1"/>
  <c r="M697" i="1"/>
  <c r="M330" i="1"/>
  <c r="M466" i="1"/>
  <c r="M851" i="1"/>
  <c r="M86" i="1"/>
  <c r="M309" i="1"/>
  <c r="M410" i="1"/>
  <c r="M4" i="1"/>
  <c r="M609" i="1"/>
  <c r="M87" i="1"/>
  <c r="M817" i="1"/>
  <c r="M397" i="1"/>
  <c r="M146" i="1"/>
  <c r="M422" i="1"/>
  <c r="M604" i="1"/>
  <c r="M895" i="1"/>
  <c r="M24" i="1"/>
  <c r="M708" i="1"/>
  <c r="M244" i="1"/>
  <c r="M353" i="1"/>
  <c r="M424" i="1"/>
  <c r="M959" i="1"/>
  <c r="M654" i="1"/>
  <c r="M826" i="1"/>
  <c r="M796" i="1"/>
  <c r="M335" i="1"/>
  <c r="M72" i="1"/>
  <c r="M356" i="1"/>
  <c r="M421" i="1"/>
  <c r="M267" i="1"/>
  <c r="M439" i="1"/>
  <c r="M677" i="1"/>
  <c r="M453" i="1"/>
  <c r="M339" i="1"/>
  <c r="M706" i="1"/>
  <c r="M196" i="1"/>
  <c r="M76" i="1"/>
  <c r="M391" i="1"/>
  <c r="M673" i="1"/>
  <c r="M167" i="1"/>
  <c r="M150" i="1"/>
  <c r="M611" i="1"/>
  <c r="M257" i="1"/>
  <c r="M643" i="1"/>
  <c r="M113" i="1"/>
  <c r="M230" i="1"/>
  <c r="M605" i="1"/>
  <c r="M586" i="1"/>
  <c r="M963" i="1"/>
  <c r="M512" i="1"/>
  <c r="M457" i="1"/>
  <c r="M887" i="1"/>
  <c r="M120" i="1"/>
  <c r="M930" i="1"/>
  <c r="M539" i="1"/>
  <c r="M437" i="1"/>
  <c r="M134" i="1"/>
  <c r="M892" i="1"/>
  <c r="M786" i="1"/>
  <c r="M48" i="1"/>
  <c r="M337" i="1"/>
  <c r="M637" i="1"/>
  <c r="M477" i="1"/>
  <c r="M856" i="1"/>
  <c r="M774" i="1"/>
  <c r="M765" i="1"/>
  <c r="M993" i="1"/>
  <c r="M97" i="1"/>
  <c r="M429" i="1"/>
  <c r="M26" i="1"/>
  <c r="M149" i="1"/>
  <c r="M932" i="1"/>
  <c r="M22" i="1"/>
  <c r="M510" i="1"/>
  <c r="M519" i="1"/>
  <c r="M575" i="1"/>
  <c r="M940" i="1"/>
  <c r="M799" i="1"/>
  <c r="M236" i="1"/>
  <c r="M833" i="1"/>
  <c r="M971" i="1"/>
  <c r="M465" i="1"/>
  <c r="M73" i="1"/>
  <c r="M284" i="1"/>
  <c r="M805" i="1"/>
  <c r="M782" i="1"/>
  <c r="M863" i="1"/>
  <c r="M30" i="1"/>
  <c r="M413" i="1"/>
  <c r="M458" i="1"/>
  <c r="M857" i="1"/>
  <c r="M243" i="1"/>
  <c r="M521" i="1"/>
  <c r="M143" i="1"/>
  <c r="M491" i="1"/>
  <c r="M210" i="1"/>
  <c r="M581" i="1"/>
  <c r="M561" i="1"/>
  <c r="M133" i="1"/>
  <c r="M691" i="1"/>
  <c r="M482" i="1"/>
  <c r="M842" i="1"/>
  <c r="M720" i="1"/>
  <c r="M166" i="1"/>
  <c r="M161" i="1"/>
  <c r="M598" i="1"/>
  <c r="M789" i="1"/>
  <c r="M529" i="1"/>
  <c r="M846" i="1"/>
  <c r="M707" i="1"/>
  <c r="M223" i="1"/>
  <c r="M554" i="1"/>
  <c r="M664" i="1"/>
  <c r="M290" i="1"/>
  <c r="M241" i="1"/>
  <c r="M66" i="1"/>
  <c r="M682" i="1"/>
  <c r="M338" i="1"/>
  <c r="M278" i="1"/>
  <c r="M180" i="1"/>
  <c r="M140" i="1"/>
  <c r="M533" i="1"/>
  <c r="M213" i="1"/>
  <c r="M342" i="1"/>
  <c r="M299" i="1"/>
  <c r="M323" i="1"/>
  <c r="M573" i="1"/>
  <c r="M225" i="1"/>
  <c r="M155" i="1"/>
  <c r="M647" i="1"/>
  <c r="M63" i="1"/>
  <c r="M754" i="1"/>
  <c r="M506" i="1"/>
  <c r="M816" i="1"/>
  <c r="M734" i="1"/>
  <c r="M53" i="1"/>
  <c r="M532" i="1"/>
  <c r="M283" i="1"/>
  <c r="M327" i="1"/>
  <c r="M431" i="1"/>
  <c r="M694" i="1"/>
  <c r="M733" i="1"/>
  <c r="M461" i="1"/>
  <c r="M872" i="1"/>
  <c r="M56" i="1"/>
  <c r="M837" i="1"/>
  <c r="M136" i="1"/>
  <c r="M407" i="1"/>
  <c r="M14" i="1"/>
  <c r="M255" i="1"/>
  <c r="M728" i="1"/>
  <c r="M547" i="1"/>
  <c r="M648" i="1"/>
  <c r="M653" i="1"/>
  <c r="M790" i="1"/>
  <c r="M118" i="1"/>
  <c r="M992" i="1"/>
  <c r="M117" i="1"/>
  <c r="M801" i="1"/>
  <c r="M771" i="1"/>
  <c r="M34" i="1"/>
  <c r="M683" i="1"/>
  <c r="M405" i="1"/>
  <c r="M962" i="1"/>
  <c r="M984" i="1"/>
  <c r="M888" i="1"/>
  <c r="M416" i="1"/>
  <c r="M965" i="1"/>
  <c r="M343" i="1"/>
  <c r="M701" i="1"/>
  <c r="M527" i="1"/>
  <c r="M696" i="1"/>
  <c r="M526" i="1"/>
  <c r="M566" i="1"/>
  <c r="M679" i="1"/>
  <c r="M286" i="1"/>
  <c r="M635" i="1"/>
  <c r="M174" i="1"/>
  <c r="M434" i="1"/>
  <c r="M305" i="1"/>
  <c r="M448" i="1"/>
  <c r="M592" i="1"/>
  <c r="M662" i="1"/>
  <c r="M946" i="1"/>
  <c r="M483" i="1"/>
  <c r="M781" i="1"/>
  <c r="M530" i="1"/>
  <c r="M341" i="1"/>
  <c r="M29" i="1"/>
  <c r="M639" i="1"/>
  <c r="M590" i="1"/>
  <c r="M204" i="1"/>
  <c r="M92" i="1"/>
  <c r="M636" i="1"/>
  <c r="M163" i="1"/>
  <c r="M78" i="1"/>
  <c r="M995" i="1"/>
  <c r="M879" i="1"/>
  <c r="M627" i="1"/>
  <c r="M665" i="1"/>
  <c r="M813" i="1"/>
  <c r="M268" i="1"/>
  <c r="M233" i="1"/>
  <c r="M388" i="1"/>
  <c r="M311" i="1"/>
  <c r="M838" i="1"/>
  <c r="M178" i="1"/>
  <c r="M310" i="1"/>
  <c r="M979" i="1"/>
  <c r="M158" i="1"/>
  <c r="M998" i="1"/>
  <c r="M589" i="1"/>
  <c r="M541" i="1"/>
  <c r="M933" i="1"/>
  <c r="M187" i="1"/>
  <c r="M350" i="1"/>
  <c r="M137" i="1"/>
  <c r="M511" i="1"/>
  <c r="M503" i="1"/>
  <c r="M954" i="1"/>
  <c r="M81" i="1"/>
  <c r="M860" i="1"/>
  <c r="M6" i="1"/>
  <c r="M877" i="1"/>
  <c r="M185" i="1"/>
  <c r="M830" i="1"/>
  <c r="M192" i="1"/>
  <c r="M761" i="1"/>
  <c r="M373" i="1"/>
  <c r="M432" i="1"/>
  <c r="M687" i="1"/>
  <c r="M212" i="1"/>
  <c r="M987" i="1"/>
  <c r="M20" i="1"/>
  <c r="M16" i="1"/>
  <c r="M318" i="1"/>
  <c r="M344" i="1"/>
  <c r="M394" i="1"/>
  <c r="M778" i="1"/>
  <c r="M157" i="1"/>
  <c r="M578" i="1"/>
  <c r="M591" i="1"/>
  <c r="M944" i="1"/>
  <c r="M631" i="1"/>
  <c r="M638" i="1"/>
  <c r="M124" i="1"/>
  <c r="M153" i="1"/>
  <c r="M886" i="1"/>
  <c r="M668" i="1"/>
  <c r="M583" i="1"/>
  <c r="M423" i="1"/>
  <c r="M695" i="1"/>
  <c r="M401" i="1"/>
  <c r="M384" i="1"/>
  <c r="M454" i="1"/>
  <c r="M198" i="1"/>
  <c r="M650" i="1"/>
  <c r="M950" i="1"/>
  <c r="M577" i="1"/>
  <c r="M811" i="1"/>
  <c r="M632" i="1"/>
  <c r="M942" i="1"/>
  <c r="M415" i="1"/>
  <c r="M89" i="1"/>
  <c r="M183" i="1"/>
  <c r="M741" i="1"/>
  <c r="M972" i="1"/>
  <c r="M999" i="1"/>
  <c r="M95" i="1"/>
  <c r="M130" i="1"/>
  <c r="M660" i="1"/>
  <c r="M955" i="1"/>
  <c r="M111" i="1"/>
  <c r="M698" i="1"/>
  <c r="M5" i="1"/>
  <c r="M357" i="1"/>
  <c r="M156" i="1"/>
  <c r="M921" i="1"/>
  <c r="M553" i="1"/>
  <c r="M919" i="1"/>
  <c r="M916" i="1"/>
  <c r="M420" i="1"/>
  <c r="M769" i="1"/>
  <c r="M1000" i="1"/>
  <c r="M1001" i="1"/>
  <c r="M455" i="1"/>
  <c r="M641" i="1"/>
  <c r="M674" i="1"/>
  <c r="M517" i="1"/>
  <c r="M419" i="1"/>
  <c r="M298" i="1"/>
  <c r="M798" i="1"/>
  <c r="M377" i="1"/>
  <c r="M292" i="1"/>
  <c r="M574" i="1"/>
  <c r="M479" i="1"/>
  <c r="M663" i="1"/>
  <c r="M435" i="1"/>
  <c r="M704" i="1"/>
  <c r="M253" i="1"/>
  <c r="M345" i="1"/>
  <c r="M201" i="1"/>
  <c r="M351" i="1"/>
  <c r="M485" i="1"/>
  <c r="M159" i="1"/>
  <c r="M996" i="1"/>
  <c r="M900" i="1"/>
  <c r="M990" i="1"/>
  <c r="M584" i="1"/>
  <c r="M11" i="1"/>
  <c r="M129" i="1"/>
  <c r="M301" i="1"/>
  <c r="M831" i="1"/>
  <c r="M854" i="1"/>
  <c r="M807" i="1"/>
  <c r="M41" i="1"/>
  <c r="M783" i="1"/>
  <c r="M821" i="1"/>
  <c r="M915" i="1"/>
  <c r="M450" i="1"/>
  <c r="M727" i="1"/>
  <c r="M939" i="1"/>
  <c r="M773" i="1"/>
  <c r="M941" i="1"/>
  <c r="M779" i="1"/>
  <c r="M620" i="1"/>
  <c r="M21" i="1"/>
  <c r="M651" i="1"/>
  <c r="M93" i="1"/>
  <c r="M646" i="1"/>
  <c r="M28" i="1"/>
  <c r="M13" i="1"/>
  <c r="M501" i="1"/>
  <c r="M47" i="1"/>
  <c r="M17" i="1"/>
  <c r="M661" i="1"/>
  <c r="M79" i="1"/>
  <c r="M430" i="1"/>
  <c r="M411" i="1"/>
  <c r="M328" i="1"/>
  <c r="M929" i="1"/>
  <c r="M195" i="1"/>
  <c r="M68" i="1"/>
  <c r="M219" i="1"/>
  <c r="M568" i="1"/>
  <c r="M456" i="1"/>
  <c r="M555" i="1"/>
  <c r="M418" i="1"/>
  <c r="M675" i="1"/>
  <c r="M868" i="1"/>
  <c r="M634" i="1"/>
  <c r="M518" i="1"/>
  <c r="M658" i="1"/>
  <c r="M346" i="1"/>
  <c r="M237" i="1"/>
  <c r="M649" i="1"/>
  <c r="M23" i="1"/>
  <c r="M470" i="1"/>
  <c r="M426" i="1"/>
  <c r="M381" i="1"/>
  <c r="M404" i="1"/>
  <c r="M988" i="1"/>
  <c r="M982" i="1"/>
  <c r="M509" i="1"/>
  <c r="M515" i="1"/>
  <c r="M389" i="1"/>
  <c r="M474" i="1"/>
  <c r="M883" i="1"/>
  <c r="M208" i="1"/>
  <c r="M321" i="1"/>
  <c r="M128" i="1"/>
  <c r="M329" i="1"/>
  <c r="M193" i="1"/>
  <c r="M540" i="1"/>
  <c r="M85" i="1"/>
  <c r="M880" i="1"/>
  <c r="M791" i="1"/>
  <c r="M722" i="1"/>
  <c r="M358" i="1"/>
  <c r="M918" i="1"/>
  <c r="M412" i="1"/>
  <c r="M297" i="1"/>
  <c r="M861" i="1"/>
  <c r="M750" i="1"/>
  <c r="M354" i="1"/>
  <c r="M445" i="1"/>
  <c r="M348" i="1"/>
  <c r="M762" i="1"/>
  <c r="M499" i="1"/>
  <c r="M54" i="1"/>
  <c r="M794" i="1"/>
  <c r="M317" i="1"/>
  <c r="M100" i="1"/>
  <c r="M676" i="1"/>
  <c r="M666" i="1"/>
  <c r="M738" i="1"/>
  <c r="M524" i="1"/>
  <c r="M947" i="1"/>
  <c r="M276" i="1"/>
  <c r="M190" i="1"/>
  <c r="M188" i="1"/>
  <c r="M304" i="1"/>
  <c r="M170" i="1"/>
  <c r="M263" i="1"/>
  <c r="M768" i="1"/>
  <c r="M487" i="1"/>
  <c r="M845" i="1"/>
  <c r="M464" i="1"/>
  <c r="M792" i="1"/>
  <c r="M810" i="1"/>
  <c r="M747" i="1"/>
  <c r="M742" i="1"/>
  <c r="M478" i="1"/>
  <c r="M889" i="1"/>
  <c r="M621" i="1"/>
  <c r="M973" i="1"/>
  <c r="M899" i="1"/>
  <c r="M272" i="1"/>
  <c r="M949" i="1"/>
  <c r="M459" i="1"/>
  <c r="M177" i="1"/>
  <c r="M793" i="1"/>
  <c r="M878" i="1"/>
  <c r="M443" i="1"/>
  <c r="M105" i="1"/>
  <c r="M717" i="1"/>
  <c r="M449" i="1"/>
  <c r="M543" i="1"/>
  <c r="M325" i="1"/>
  <c r="M71" i="1"/>
  <c r="M513" i="1"/>
  <c r="M494" i="1"/>
  <c r="M500" i="1"/>
  <c r="M871" i="1"/>
  <c r="M191" i="1"/>
  <c r="M258" i="1"/>
  <c r="M331" i="1"/>
  <c r="M516" i="1"/>
  <c r="M975" i="1"/>
  <c r="M211" i="1"/>
  <c r="M8" i="1"/>
  <c r="M141" i="1"/>
  <c r="M670" i="1"/>
  <c r="M312" i="1"/>
  <c r="M713" i="1"/>
  <c r="M909" i="1"/>
  <c r="M194" i="1"/>
  <c r="M10" i="1"/>
  <c r="M912" i="1"/>
  <c r="M319" i="1"/>
  <c r="M958" i="1"/>
  <c r="M369" i="1"/>
  <c r="M579" i="1"/>
  <c r="M285" i="1"/>
  <c r="M125" i="1"/>
  <c r="M928" i="1"/>
  <c r="M680" i="1"/>
  <c r="M730" i="1"/>
  <c r="M288" i="1"/>
  <c r="M148" i="1"/>
  <c r="M580" i="1"/>
  <c r="M436" i="1"/>
  <c r="M642" i="1"/>
  <c r="M484" i="1"/>
  <c r="M295" i="1"/>
  <c r="M545" i="1"/>
  <c r="M320" i="1"/>
  <c r="M536" i="1"/>
  <c r="M112" i="1"/>
  <c r="M347" i="1"/>
  <c r="M797" i="1"/>
  <c r="M380" i="1"/>
  <c r="M507" i="1"/>
  <c r="M613" i="1"/>
  <c r="M488" i="1"/>
  <c r="M376" i="1"/>
  <c r="M943" i="1"/>
  <c r="M745" i="1"/>
  <c r="M594" i="1"/>
  <c r="M564" i="1"/>
  <c r="M906" i="1"/>
  <c r="M65" i="1"/>
  <c r="M360" i="1"/>
  <c r="M640" i="1"/>
  <c r="M390" i="1"/>
  <c r="M531" i="1"/>
  <c r="M417" i="1"/>
  <c r="M238" i="1"/>
  <c r="M425" i="1"/>
  <c r="M173" i="1"/>
  <c r="M777" i="1"/>
  <c r="M379" i="1"/>
  <c r="M948" i="1"/>
  <c r="M294" i="1"/>
  <c r="M322" i="1"/>
  <c r="M200" i="1"/>
  <c r="M222" i="1"/>
  <c r="M659" i="1"/>
  <c r="M308" i="1"/>
  <c r="M393" i="1"/>
  <c r="M596" i="1"/>
  <c r="M520" i="1"/>
  <c r="M897" i="1"/>
  <c r="M302" i="1"/>
  <c r="M352" i="1"/>
  <c r="M602" i="1"/>
  <c r="M952" i="1"/>
  <c r="M961" i="1"/>
  <c r="M723" i="1"/>
  <c r="M452" i="1"/>
  <c r="M552" i="1"/>
  <c r="M217" i="1"/>
  <c r="M601" i="1"/>
  <c r="M206" i="1"/>
  <c r="M138" i="1"/>
  <c r="M131" i="1"/>
  <c r="M624" i="1"/>
  <c r="M252" i="1"/>
  <c r="M702" i="1"/>
  <c r="M172" i="1"/>
  <c r="M544" i="1"/>
  <c r="M740" i="1"/>
  <c r="M52" i="1"/>
  <c r="M202" i="1"/>
  <c r="M402" i="1"/>
  <c r="M652" i="1"/>
  <c r="M902" i="1"/>
  <c r="M905" i="1"/>
  <c r="M938" i="1"/>
  <c r="M273" i="1"/>
  <c r="M832" i="1"/>
  <c r="M102" i="1"/>
  <c r="M152" i="1"/>
  <c r="M752" i="1"/>
  <c r="M802" i="1"/>
  <c r="M852" i="1"/>
  <c r="M498" i="1"/>
  <c r="M923" i="1"/>
  <c r="M2" i="1"/>
  <c r="M502" i="1"/>
  <c r="T374" i="1"/>
  <c r="T714" i="1"/>
  <c r="T291" i="1"/>
  <c r="T366" i="1"/>
  <c r="T403" i="1"/>
  <c r="T84" i="1"/>
  <c r="T349" i="1"/>
  <c r="T303" i="1"/>
  <c r="T296" i="1"/>
  <c r="T795" i="1"/>
  <c r="T808" i="1"/>
  <c r="T743" i="1"/>
  <c r="T744" i="1"/>
  <c r="T957" i="1"/>
  <c r="T953" i="1"/>
  <c r="T820" i="1"/>
  <c r="T279" i="1"/>
  <c r="T438" i="1"/>
  <c r="T3" i="1"/>
  <c r="T593" i="1"/>
  <c r="T681" i="1"/>
  <c r="T216" i="1"/>
  <c r="T103" i="1"/>
  <c r="T549" i="1"/>
  <c r="T451" i="1"/>
  <c r="T588" i="1"/>
  <c r="T249" i="1"/>
  <c r="T689" i="1"/>
  <c r="T508" i="1"/>
  <c r="T99" i="1"/>
  <c r="T176" i="1"/>
  <c r="T980" i="1"/>
  <c r="T839" i="1"/>
  <c r="T822" i="1"/>
  <c r="T914" i="1"/>
  <c r="T562" i="1"/>
  <c r="T968" i="1"/>
  <c r="T780" i="1"/>
  <c r="T898" i="1"/>
  <c r="T758" i="1"/>
  <c r="T960" i="1"/>
  <c r="T367" i="1"/>
  <c r="T375" i="1"/>
  <c r="T788" i="1"/>
  <c r="T766" i="1"/>
  <c r="T116" i="1"/>
  <c r="T495" i="1"/>
  <c r="T64" i="1"/>
  <c r="T184" i="1"/>
  <c r="T400" i="1"/>
  <c r="T746" i="1"/>
  <c r="T710" i="1"/>
  <c r="T287" i="1"/>
  <c r="T525" i="1"/>
  <c r="T629" i="1"/>
  <c r="T203" i="1"/>
  <c r="T74" i="1"/>
  <c r="T414" i="1"/>
  <c r="T75" i="1"/>
  <c r="T46" i="1"/>
  <c r="T763" i="1"/>
  <c r="T855" i="1"/>
  <c r="T18" i="1"/>
  <c r="T82" i="1"/>
  <c r="T254" i="1"/>
  <c r="T623" i="1"/>
  <c r="T818" i="1"/>
  <c r="T261" i="1"/>
  <c r="T110" i="1"/>
  <c r="T368" i="1"/>
  <c r="T282" i="1"/>
  <c r="T469" i="1"/>
  <c r="T428" i="1"/>
  <c r="T246" i="1"/>
  <c r="T760" i="1"/>
  <c r="T844" i="1"/>
  <c r="T496" i="1"/>
  <c r="T306" i="1"/>
  <c r="T881" i="1"/>
  <c r="T686" i="1"/>
  <c r="T504" i="1"/>
  <c r="T735" i="1"/>
  <c r="T718" i="1"/>
  <c r="T481" i="1"/>
  <c r="T447" i="1"/>
  <c r="T247" i="1"/>
  <c r="T848" i="1"/>
  <c r="T656" i="1"/>
  <c r="T534" i="1"/>
  <c r="T991" i="1"/>
  <c r="T926" i="1"/>
  <c r="T537" i="1"/>
  <c r="T911" i="1"/>
  <c r="T49" i="1"/>
  <c r="T716" i="1"/>
  <c r="T396" i="1"/>
  <c r="T672" i="1"/>
  <c r="T828" i="1"/>
  <c r="T293" i="1"/>
  <c r="T700" i="1"/>
  <c r="T245" i="1"/>
  <c r="T44" i="1"/>
  <c r="T333" i="1"/>
  <c r="T207" i="1"/>
  <c r="T690" i="1"/>
  <c r="T994" i="1"/>
  <c r="T522" i="1"/>
  <c r="T209" i="1"/>
  <c r="T171" i="1"/>
  <c r="T154" i="1"/>
  <c r="T240" i="1"/>
  <c r="T232" i="1"/>
  <c r="T612" i="1"/>
  <c r="T242" i="1"/>
  <c r="T179" i="1"/>
  <c r="T169" i="1"/>
  <c r="T497" i="1"/>
  <c r="T732" i="1"/>
  <c r="T355" i="1"/>
  <c r="T901" i="1"/>
  <c r="T759" i="1"/>
  <c r="T226" i="1"/>
  <c r="T315" i="1"/>
  <c r="T827" i="1"/>
  <c r="T50" i="1"/>
  <c r="T865" i="1"/>
  <c r="T967" i="1"/>
  <c r="T35" i="1"/>
  <c r="T115" i="1"/>
  <c r="T976" i="1"/>
  <c r="T364" i="1"/>
  <c r="T265" i="1"/>
  <c r="T884" i="1"/>
  <c r="T563" i="1"/>
  <c r="T576" i="1"/>
  <c r="T819" i="1"/>
  <c r="T126" i="1"/>
  <c r="T956" i="1"/>
  <c r="T228" i="1"/>
  <c r="T476" i="1"/>
  <c r="T266" i="1"/>
  <c r="T197" i="1"/>
  <c r="T378" i="1"/>
  <c r="T108" i="1"/>
  <c r="T671" i="1"/>
  <c r="T685" i="1"/>
  <c r="T181" i="1"/>
  <c r="T825" i="1"/>
  <c r="T858" i="1"/>
  <c r="T409" i="1"/>
  <c r="T966" i="1"/>
  <c r="T441" i="1"/>
  <c r="T737" i="1"/>
  <c r="T460" i="1"/>
  <c r="T824" i="1"/>
  <c r="T866" i="1"/>
  <c r="T876" i="1"/>
  <c r="T582" i="1"/>
  <c r="T850" i="1"/>
  <c r="T970" i="1"/>
  <c r="T221" i="1"/>
  <c r="T25" i="1"/>
  <c r="T468" i="1"/>
  <c r="T31" i="1"/>
  <c r="T9" i="1"/>
  <c r="T280" i="1"/>
  <c r="T248" i="1"/>
  <c r="T40" i="1"/>
  <c r="T585" i="1"/>
  <c r="T978" i="1"/>
  <c r="T910" i="1"/>
  <c r="T736" i="1"/>
  <c r="T473" i="1"/>
  <c r="T406" i="1"/>
  <c r="T834" i="1"/>
  <c r="T264" i="1"/>
  <c r="T705" i="1"/>
  <c r="T135" i="1"/>
  <c r="T633" i="1"/>
  <c r="T314" i="1"/>
  <c r="T33" i="1"/>
  <c r="T182" i="1"/>
  <c r="T572" i="1"/>
  <c r="T493" i="1"/>
  <c r="T274" i="1"/>
  <c r="T96" i="1"/>
  <c r="T80" i="1"/>
  <c r="T361" i="1"/>
  <c r="T199" i="1"/>
  <c r="T964" i="1"/>
  <c r="T316" i="1"/>
  <c r="T186" i="1"/>
  <c r="T823" i="1"/>
  <c r="T427" i="1"/>
  <c r="T307" i="1"/>
  <c r="T472" i="1"/>
  <c r="T551" i="1"/>
  <c r="T610" i="1"/>
  <c r="T104" i="1"/>
  <c r="T626" i="1"/>
  <c r="T370" i="1"/>
  <c r="T546" i="1"/>
  <c r="T61" i="1"/>
  <c r="T251" i="1"/>
  <c r="T371" i="1"/>
  <c r="T873" i="1"/>
  <c r="T550" i="1"/>
  <c r="T772" i="1"/>
  <c r="T725" i="1"/>
  <c r="T114" i="1"/>
  <c r="T806" i="1"/>
  <c r="T260" i="1"/>
  <c r="T622" i="1"/>
  <c r="T829" i="1"/>
  <c r="T12" i="1"/>
  <c r="T542" i="1"/>
  <c r="T809" i="1"/>
  <c r="T139" i="1"/>
  <c r="T90" i="1"/>
  <c r="T486" i="1"/>
  <c r="T227" i="1"/>
  <c r="T94" i="1"/>
  <c r="T893" i="1"/>
  <c r="T755" i="1"/>
  <c r="T70" i="1"/>
  <c r="T165" i="1"/>
  <c r="T271" i="1"/>
  <c r="T91" i="1"/>
  <c r="T904" i="1"/>
  <c r="T862" i="1"/>
  <c r="T619" i="1"/>
  <c r="T719" i="1"/>
  <c r="T15" i="1"/>
  <c r="T277" i="1"/>
  <c r="T558" i="1"/>
  <c r="T935" i="1"/>
  <c r="T667" i="1"/>
  <c r="T815" i="1"/>
  <c r="T885" i="1"/>
  <c r="T925" i="1"/>
  <c r="T849" i="1"/>
  <c r="T920" i="1"/>
  <c r="T571" i="1"/>
  <c r="T147" i="1"/>
  <c r="T480" i="1"/>
  <c r="T67" i="1"/>
  <c r="T269" i="1"/>
  <c r="T753" i="1"/>
  <c r="T770" i="1"/>
  <c r="T894" i="1"/>
  <c r="T144" i="1"/>
  <c r="T189" i="1"/>
  <c r="T395" i="1"/>
  <c r="T749" i="1"/>
  <c r="T882" i="1"/>
  <c r="T974" i="1"/>
  <c r="T60" i="1"/>
  <c r="T692" i="1"/>
  <c r="T362" i="1"/>
  <c r="T814" i="1"/>
  <c r="T385" i="1"/>
  <c r="T83" i="1"/>
  <c r="T927" i="1"/>
  <c r="T557" i="1"/>
  <c r="T142" i="1"/>
  <c r="T645" i="1"/>
  <c r="T160" i="1"/>
  <c r="T490" i="1"/>
  <c r="T151" i="1"/>
  <c r="T123" i="1"/>
  <c r="T569" i="1"/>
  <c r="T98" i="1"/>
  <c r="T931" i="1"/>
  <c r="T989" i="1"/>
  <c r="T27" i="1"/>
  <c r="T220" i="1"/>
  <c r="T784" i="1"/>
  <c r="T59" i="1"/>
  <c r="T121" i="1"/>
  <c r="T43" i="1"/>
  <c r="T748" i="1"/>
  <c r="T934" i="1"/>
  <c r="T250" i="1"/>
  <c r="T890" i="1"/>
  <c r="T289" i="1"/>
  <c r="T597" i="1"/>
  <c r="T767" i="1"/>
  <c r="T853" i="1"/>
  <c r="T603" i="1"/>
  <c r="T628" i="1"/>
  <c r="T567" i="1"/>
  <c r="T313" i="1"/>
  <c r="T803" i="1"/>
  <c r="T599" i="1"/>
  <c r="T334" i="1"/>
  <c r="T559" i="1"/>
  <c r="T913" i="1"/>
  <c r="T444" i="1"/>
  <c r="T847" i="1"/>
  <c r="T804" i="1"/>
  <c r="T101" i="1"/>
  <c r="T215" i="1"/>
  <c r="T231" i="1"/>
  <c r="T812" i="1"/>
  <c r="T787" i="1"/>
  <c r="T433" i="1"/>
  <c r="T688" i="1"/>
  <c r="T492" i="1"/>
  <c r="T657" i="1"/>
  <c r="T775" i="1"/>
  <c r="T841" i="1"/>
  <c r="T678" i="1"/>
  <c r="T51" i="1"/>
  <c r="T618" i="1"/>
  <c r="T896" i="1"/>
  <c r="T800" i="1"/>
  <c r="T608" i="1"/>
  <c r="T875" i="1"/>
  <c r="T467" i="1"/>
  <c r="T864" i="1"/>
  <c r="T607" i="1"/>
  <c r="T336" i="1"/>
  <c r="T392" i="1"/>
  <c r="T109" i="1"/>
  <c r="T570" i="1"/>
  <c r="T45" i="1"/>
  <c r="T867" i="1"/>
  <c r="T731" i="1"/>
  <c r="T332" i="1"/>
  <c r="T359" i="1"/>
  <c r="T256" i="1"/>
  <c r="T870" i="1"/>
  <c r="T471" i="1"/>
  <c r="T383" i="1"/>
  <c r="T922" i="1"/>
  <c r="T408" i="1"/>
  <c r="T936" i="1"/>
  <c r="T270" i="1"/>
  <c r="T505" i="1"/>
  <c r="T340" i="1"/>
  <c r="T440" i="1"/>
  <c r="T489" i="1"/>
  <c r="T983" i="1"/>
  <c r="T475" i="1"/>
  <c r="T57" i="1"/>
  <c r="T764" i="1"/>
  <c r="T446" i="1"/>
  <c r="T669" i="1"/>
  <c r="T924" i="1"/>
  <c r="T703" i="1"/>
  <c r="T615" i="1"/>
  <c r="T119" i="1"/>
  <c r="T399" i="1"/>
  <c r="T7" i="1"/>
  <c r="T363" i="1"/>
  <c r="T386" i="1"/>
  <c r="T462" i="1"/>
  <c r="T234" i="1"/>
  <c r="T606" i="1"/>
  <c r="T281" i="1"/>
  <c r="T617" i="1"/>
  <c r="T874" i="1"/>
  <c r="T891" i="1"/>
  <c r="T42" i="1"/>
  <c r="T229" i="1"/>
  <c r="T756" i="1"/>
  <c r="T88" i="1"/>
  <c r="T398" i="1"/>
  <c r="T757" i="1"/>
  <c r="T324" i="1"/>
  <c r="T729" i="1"/>
  <c r="T937" i="1"/>
  <c r="T326" i="1"/>
  <c r="T907" i="1"/>
  <c r="T548" i="1"/>
  <c r="T175" i="1"/>
  <c r="T908" i="1"/>
  <c r="T869" i="1"/>
  <c r="T69" i="1"/>
  <c r="T162" i="1"/>
  <c r="T600" i="1"/>
  <c r="T715" i="1"/>
  <c r="T442" i="1"/>
  <c r="T951" i="1"/>
  <c r="T32" i="1"/>
  <c r="T382" i="1"/>
  <c r="T365" i="1"/>
  <c r="T625" i="1"/>
  <c r="T127" i="1"/>
  <c r="T945" i="1"/>
  <c r="T19" i="1"/>
  <c r="T239" i="1"/>
  <c r="T372" i="1"/>
  <c r="T535" i="1"/>
  <c r="T709" i="1"/>
  <c r="T235" i="1"/>
  <c r="T262" i="1"/>
  <c r="T835" i="1"/>
  <c r="T997" i="1"/>
  <c r="T751" i="1"/>
  <c r="T38" i="1"/>
  <c r="T724" i="1"/>
  <c r="T903" i="1"/>
  <c r="T528" i="1"/>
  <c r="T917" i="1"/>
  <c r="T616" i="1"/>
  <c r="T132" i="1"/>
  <c r="T218" i="1"/>
  <c r="T977" i="1"/>
  <c r="T595" i="1"/>
  <c r="T836" i="1"/>
  <c r="T721" i="1"/>
  <c r="T699" i="1"/>
  <c r="T986" i="1"/>
  <c r="T214" i="1"/>
  <c r="T630" i="1"/>
  <c r="T556" i="1"/>
  <c r="T36" i="1"/>
  <c r="T77" i="1"/>
  <c r="T37" i="1"/>
  <c r="T684" i="1"/>
  <c r="T538" i="1"/>
  <c r="T164" i="1"/>
  <c r="T122" i="1"/>
  <c r="T712" i="1"/>
  <c r="T587" i="1"/>
  <c r="T387" i="1"/>
  <c r="T259" i="1"/>
  <c r="T985" i="1"/>
  <c r="T523" i="1"/>
  <c r="T644" i="1"/>
  <c r="T107" i="1"/>
  <c r="T62" i="1"/>
  <c r="T300" i="1"/>
  <c r="T58" i="1"/>
  <c r="T981" i="1"/>
  <c r="T106" i="1"/>
  <c r="T843" i="1"/>
  <c r="T711" i="1"/>
  <c r="T693" i="1"/>
  <c r="T785" i="1"/>
  <c r="T463" i="1"/>
  <c r="T55" i="1"/>
  <c r="T39" i="1"/>
  <c r="T859" i="1"/>
  <c r="T614" i="1"/>
  <c r="T514" i="1"/>
  <c r="T840" i="1"/>
  <c r="T565" i="1"/>
  <c r="T224" i="1"/>
  <c r="T560" i="1"/>
  <c r="T275" i="1"/>
  <c r="T168" i="1"/>
  <c r="T969" i="1"/>
  <c r="T739" i="1"/>
  <c r="T145" i="1"/>
  <c r="T776" i="1"/>
  <c r="T205" i="1"/>
  <c r="T726" i="1"/>
  <c r="T697" i="1"/>
  <c r="T330" i="1"/>
  <c r="T466" i="1"/>
  <c r="T851" i="1"/>
  <c r="T86" i="1"/>
  <c r="T309" i="1"/>
  <c r="T410" i="1"/>
  <c r="T4" i="1"/>
  <c r="T609" i="1"/>
  <c r="T87" i="1"/>
  <c r="T817" i="1"/>
  <c r="T397" i="1"/>
  <c r="T146" i="1"/>
  <c r="T422" i="1"/>
  <c r="T604" i="1"/>
  <c r="T895" i="1"/>
  <c r="T24" i="1"/>
  <c r="T708" i="1"/>
  <c r="T244" i="1"/>
  <c r="T353" i="1"/>
  <c r="T424" i="1"/>
  <c r="T959" i="1"/>
  <c r="T654" i="1"/>
  <c r="T826" i="1"/>
  <c r="T796" i="1"/>
  <c r="T335" i="1"/>
  <c r="T72" i="1"/>
  <c r="T356" i="1"/>
  <c r="T421" i="1"/>
  <c r="T267" i="1"/>
  <c r="T439" i="1"/>
  <c r="T677" i="1"/>
  <c r="T453" i="1"/>
  <c r="T339" i="1"/>
  <c r="T706" i="1"/>
  <c r="T196" i="1"/>
  <c r="T76" i="1"/>
  <c r="T391" i="1"/>
  <c r="T673" i="1"/>
  <c r="T167" i="1"/>
  <c r="T150" i="1"/>
  <c r="T611" i="1"/>
  <c r="T257" i="1"/>
  <c r="T643" i="1"/>
  <c r="T113" i="1"/>
  <c r="T230" i="1"/>
  <c r="T605" i="1"/>
  <c r="T586" i="1"/>
  <c r="T963" i="1"/>
  <c r="T512" i="1"/>
  <c r="T457" i="1"/>
  <c r="T887" i="1"/>
  <c r="T120" i="1"/>
  <c r="T930" i="1"/>
  <c r="T539" i="1"/>
  <c r="T437" i="1"/>
  <c r="T134" i="1"/>
  <c r="T892" i="1"/>
  <c r="T786" i="1"/>
  <c r="T48" i="1"/>
  <c r="T337" i="1"/>
  <c r="T637" i="1"/>
  <c r="T477" i="1"/>
  <c r="T856" i="1"/>
  <c r="T774" i="1"/>
  <c r="T765" i="1"/>
  <c r="T993" i="1"/>
  <c r="T97" i="1"/>
  <c r="T429" i="1"/>
  <c r="T26" i="1"/>
  <c r="T149" i="1"/>
  <c r="T932" i="1"/>
  <c r="T22" i="1"/>
  <c r="T510" i="1"/>
  <c r="T519" i="1"/>
  <c r="T575" i="1"/>
  <c r="T940" i="1"/>
  <c r="T799" i="1"/>
  <c r="T236" i="1"/>
  <c r="T833" i="1"/>
  <c r="T971" i="1"/>
  <c r="T465" i="1"/>
  <c r="T73" i="1"/>
  <c r="T284" i="1"/>
  <c r="T805" i="1"/>
  <c r="T782" i="1"/>
  <c r="T863" i="1"/>
  <c r="T30" i="1"/>
  <c r="T413" i="1"/>
  <c r="T458" i="1"/>
  <c r="T857" i="1"/>
  <c r="T243" i="1"/>
  <c r="T521" i="1"/>
  <c r="T143" i="1"/>
  <c r="T491" i="1"/>
  <c r="T210" i="1"/>
  <c r="T581" i="1"/>
  <c r="T561" i="1"/>
  <c r="T133" i="1"/>
  <c r="T691" i="1"/>
  <c r="T482" i="1"/>
  <c r="T842" i="1"/>
  <c r="T720" i="1"/>
  <c r="T166" i="1"/>
  <c r="T161" i="1"/>
  <c r="T598" i="1"/>
  <c r="T789" i="1"/>
  <c r="T529" i="1"/>
  <c r="T846" i="1"/>
  <c r="T707" i="1"/>
  <c r="T223" i="1"/>
  <c r="T554" i="1"/>
  <c r="T664" i="1"/>
  <c r="T290" i="1"/>
  <c r="T241" i="1"/>
  <c r="T66" i="1"/>
  <c r="T682" i="1"/>
  <c r="T338" i="1"/>
  <c r="T278" i="1"/>
  <c r="T180" i="1"/>
  <c r="T140" i="1"/>
  <c r="T533" i="1"/>
  <c r="T213" i="1"/>
  <c r="T342" i="1"/>
  <c r="T299" i="1"/>
  <c r="T323" i="1"/>
  <c r="T573" i="1"/>
  <c r="T225" i="1"/>
  <c r="T155" i="1"/>
  <c r="T647" i="1"/>
  <c r="T63" i="1"/>
  <c r="T754" i="1"/>
  <c r="T506" i="1"/>
  <c r="T816" i="1"/>
  <c r="T734" i="1"/>
  <c r="T53" i="1"/>
  <c r="T532" i="1"/>
  <c r="T283" i="1"/>
  <c r="T327" i="1"/>
  <c r="T431" i="1"/>
  <c r="T694" i="1"/>
  <c r="T733" i="1"/>
  <c r="T461" i="1"/>
  <c r="T872" i="1"/>
  <c r="T56" i="1"/>
  <c r="T837" i="1"/>
  <c r="T136" i="1"/>
  <c r="T407" i="1"/>
  <c r="T14" i="1"/>
  <c r="T255" i="1"/>
  <c r="T728" i="1"/>
  <c r="T547" i="1"/>
  <c r="T648" i="1"/>
  <c r="T653" i="1"/>
  <c r="T790" i="1"/>
  <c r="T118" i="1"/>
  <c r="T992" i="1"/>
  <c r="T117" i="1"/>
  <c r="T801" i="1"/>
  <c r="T771" i="1"/>
  <c r="T34" i="1"/>
  <c r="T683" i="1"/>
  <c r="T405" i="1"/>
  <c r="T962" i="1"/>
  <c r="T984" i="1"/>
  <c r="T888" i="1"/>
  <c r="T416" i="1"/>
  <c r="T965" i="1"/>
  <c r="T343" i="1"/>
  <c r="T701" i="1"/>
  <c r="T527" i="1"/>
  <c r="T696" i="1"/>
  <c r="T526" i="1"/>
  <c r="T566" i="1"/>
  <c r="T679" i="1"/>
  <c r="T286" i="1"/>
  <c r="T635" i="1"/>
  <c r="T174" i="1"/>
  <c r="T434" i="1"/>
  <c r="T305" i="1"/>
  <c r="T448" i="1"/>
  <c r="T592" i="1"/>
  <c r="T662" i="1"/>
  <c r="T946" i="1"/>
  <c r="T483" i="1"/>
  <c r="T781" i="1"/>
  <c r="T530" i="1"/>
  <c r="T341" i="1"/>
  <c r="T29" i="1"/>
  <c r="T639" i="1"/>
  <c r="T590" i="1"/>
  <c r="T204" i="1"/>
  <c r="T92" i="1"/>
  <c r="T636" i="1"/>
  <c r="T163" i="1"/>
  <c r="T78" i="1"/>
  <c r="T995" i="1"/>
  <c r="T879" i="1"/>
  <c r="T627" i="1"/>
  <c r="T665" i="1"/>
  <c r="T813" i="1"/>
  <c r="T268" i="1"/>
  <c r="T233" i="1"/>
  <c r="T388" i="1"/>
  <c r="T311" i="1"/>
  <c r="T838" i="1"/>
  <c r="T178" i="1"/>
  <c r="T310" i="1"/>
  <c r="T979" i="1"/>
  <c r="T158" i="1"/>
  <c r="T998" i="1"/>
  <c r="T589" i="1"/>
  <c r="T541" i="1"/>
  <c r="T933" i="1"/>
  <c r="T187" i="1"/>
  <c r="T350" i="1"/>
  <c r="T137" i="1"/>
  <c r="T511" i="1"/>
  <c r="T503" i="1"/>
  <c r="T954" i="1"/>
  <c r="T81" i="1"/>
  <c r="T860" i="1"/>
  <c r="T6" i="1"/>
  <c r="T877" i="1"/>
  <c r="T185" i="1"/>
  <c r="T830" i="1"/>
  <c r="T192" i="1"/>
  <c r="T761" i="1"/>
  <c r="T373" i="1"/>
  <c r="T432" i="1"/>
  <c r="T687" i="1"/>
  <c r="T212" i="1"/>
  <c r="T987" i="1"/>
  <c r="T20" i="1"/>
  <c r="T16" i="1"/>
  <c r="T318" i="1"/>
  <c r="T344" i="1"/>
  <c r="T394" i="1"/>
  <c r="T778" i="1"/>
  <c r="T157" i="1"/>
  <c r="T578" i="1"/>
  <c r="T591" i="1"/>
  <c r="T944" i="1"/>
  <c r="T631" i="1"/>
  <c r="T638" i="1"/>
  <c r="T124" i="1"/>
  <c r="T153" i="1"/>
  <c r="T886" i="1"/>
  <c r="T668" i="1"/>
  <c r="T583" i="1"/>
  <c r="T423" i="1"/>
  <c r="T695" i="1"/>
  <c r="T401" i="1"/>
  <c r="T384" i="1"/>
  <c r="T454" i="1"/>
  <c r="T198" i="1"/>
  <c r="T650" i="1"/>
  <c r="T950" i="1"/>
  <c r="T577" i="1"/>
  <c r="T811" i="1"/>
  <c r="T632" i="1"/>
  <c r="T942" i="1"/>
  <c r="T415" i="1"/>
  <c r="T89" i="1"/>
  <c r="T183" i="1"/>
  <c r="T741" i="1"/>
  <c r="T972" i="1"/>
  <c r="T999" i="1"/>
  <c r="T95" i="1"/>
  <c r="T130" i="1"/>
  <c r="T660" i="1"/>
  <c r="T955" i="1"/>
  <c r="T111" i="1"/>
  <c r="T698" i="1"/>
  <c r="T5" i="1"/>
  <c r="T357" i="1"/>
  <c r="T156" i="1"/>
  <c r="T921" i="1"/>
  <c r="T553" i="1"/>
  <c r="T919" i="1"/>
  <c r="T916" i="1"/>
  <c r="T420" i="1"/>
  <c r="T769" i="1"/>
  <c r="T1000" i="1"/>
  <c r="T1001" i="1"/>
  <c r="T455" i="1"/>
  <c r="T641" i="1"/>
  <c r="T674" i="1"/>
  <c r="T517" i="1"/>
  <c r="T419" i="1"/>
  <c r="T298" i="1"/>
  <c r="T798" i="1"/>
  <c r="T377" i="1"/>
  <c r="T292" i="1"/>
  <c r="T574" i="1"/>
  <c r="T479" i="1"/>
  <c r="T663" i="1"/>
  <c r="T435" i="1"/>
  <c r="T704" i="1"/>
  <c r="T253" i="1"/>
  <c r="T345" i="1"/>
  <c r="T201" i="1"/>
  <c r="T351" i="1"/>
  <c r="T485" i="1"/>
  <c r="T159" i="1"/>
  <c r="T996" i="1"/>
  <c r="T900" i="1"/>
  <c r="T990" i="1"/>
  <c r="T584" i="1"/>
  <c r="T11" i="1"/>
  <c r="T129" i="1"/>
  <c r="T301" i="1"/>
  <c r="T831" i="1"/>
  <c r="T854" i="1"/>
  <c r="T807" i="1"/>
  <c r="T41" i="1"/>
  <c r="T783" i="1"/>
  <c r="T821" i="1"/>
  <c r="T915" i="1"/>
  <c r="T450" i="1"/>
  <c r="T727" i="1"/>
  <c r="T939" i="1"/>
  <c r="T773" i="1"/>
  <c r="T941" i="1"/>
  <c r="T779" i="1"/>
  <c r="T620" i="1"/>
  <c r="T21" i="1"/>
  <c r="T651" i="1"/>
  <c r="T93" i="1"/>
  <c r="T646" i="1"/>
  <c r="T28" i="1"/>
  <c r="T13" i="1"/>
  <c r="T501" i="1"/>
  <c r="T47" i="1"/>
  <c r="T17" i="1"/>
  <c r="T661" i="1"/>
  <c r="T79" i="1"/>
  <c r="T430" i="1"/>
  <c r="T411" i="1"/>
  <c r="T328" i="1"/>
  <c r="T929" i="1"/>
  <c r="T195" i="1"/>
  <c r="T68" i="1"/>
  <c r="T219" i="1"/>
  <c r="T568" i="1"/>
  <c r="T456" i="1"/>
  <c r="T555" i="1"/>
  <c r="T418" i="1"/>
  <c r="T675" i="1"/>
  <c r="T868" i="1"/>
  <c r="T634" i="1"/>
  <c r="T518" i="1"/>
  <c r="T658" i="1"/>
  <c r="T346" i="1"/>
  <c r="T237" i="1"/>
  <c r="T649" i="1"/>
  <c r="T23" i="1"/>
  <c r="T470" i="1"/>
  <c r="T426" i="1"/>
  <c r="T381" i="1"/>
  <c r="T404" i="1"/>
  <c r="T988" i="1"/>
  <c r="T982" i="1"/>
  <c r="T509" i="1"/>
  <c r="T515" i="1"/>
  <c r="T389" i="1"/>
  <c r="T474" i="1"/>
  <c r="T883" i="1"/>
  <c r="T208" i="1"/>
  <c r="T321" i="1"/>
  <c r="T128" i="1"/>
  <c r="T329" i="1"/>
  <c r="T193" i="1"/>
  <c r="T540" i="1"/>
  <c r="T85" i="1"/>
  <c r="T880" i="1"/>
  <c r="T791" i="1"/>
  <c r="T722" i="1"/>
  <c r="T358" i="1"/>
  <c r="T918" i="1"/>
  <c r="T412" i="1"/>
  <c r="T297" i="1"/>
  <c r="T861" i="1"/>
  <c r="T750" i="1"/>
  <c r="T354" i="1"/>
  <c r="T445" i="1"/>
  <c r="T348" i="1"/>
  <c r="T762" i="1"/>
  <c r="T499" i="1"/>
  <c r="T54" i="1"/>
  <c r="T794" i="1"/>
  <c r="T317" i="1"/>
  <c r="T100" i="1"/>
  <c r="T676" i="1"/>
  <c r="T666" i="1"/>
  <c r="T738" i="1"/>
  <c r="T524" i="1"/>
  <c r="T947" i="1"/>
  <c r="T276" i="1"/>
  <c r="T190" i="1"/>
  <c r="T188" i="1"/>
  <c r="T304" i="1"/>
  <c r="T170" i="1"/>
  <c r="T263" i="1"/>
  <c r="T768" i="1"/>
  <c r="T487" i="1"/>
  <c r="T845" i="1"/>
  <c r="T464" i="1"/>
  <c r="T792" i="1"/>
  <c r="T810" i="1"/>
  <c r="T747" i="1"/>
  <c r="T742" i="1"/>
  <c r="T478" i="1"/>
  <c r="T889" i="1"/>
  <c r="T621" i="1"/>
  <c r="T973" i="1"/>
  <c r="T899" i="1"/>
  <c r="T272" i="1"/>
  <c r="T949" i="1"/>
  <c r="T459" i="1"/>
  <c r="T177" i="1"/>
  <c r="T793" i="1"/>
  <c r="T878" i="1"/>
  <c r="T443" i="1"/>
  <c r="T105" i="1"/>
  <c r="T717" i="1"/>
  <c r="T449" i="1"/>
  <c r="T543" i="1"/>
  <c r="T325" i="1"/>
  <c r="T71" i="1"/>
  <c r="T513" i="1"/>
  <c r="T494" i="1"/>
  <c r="T500" i="1"/>
  <c r="T871" i="1"/>
  <c r="T191" i="1"/>
  <c r="T258" i="1"/>
  <c r="T331" i="1"/>
  <c r="T516" i="1"/>
  <c r="T975" i="1"/>
  <c r="T211" i="1"/>
  <c r="T8" i="1"/>
  <c r="T141" i="1"/>
  <c r="T670" i="1"/>
  <c r="T312" i="1"/>
  <c r="T713" i="1"/>
  <c r="T909" i="1"/>
  <c r="T194" i="1"/>
  <c r="T10" i="1"/>
  <c r="T912" i="1"/>
  <c r="T319" i="1"/>
  <c r="T958" i="1"/>
  <c r="T369" i="1"/>
  <c r="T579" i="1"/>
  <c r="T285" i="1"/>
  <c r="T125" i="1"/>
  <c r="T928" i="1"/>
  <c r="T680" i="1"/>
  <c r="T730" i="1"/>
  <c r="T288" i="1"/>
  <c r="T148" i="1"/>
  <c r="T580" i="1"/>
  <c r="T436" i="1"/>
  <c r="T642" i="1"/>
  <c r="T484" i="1"/>
  <c r="T295" i="1"/>
  <c r="T545" i="1"/>
  <c r="T320" i="1"/>
  <c r="T536" i="1"/>
  <c r="T112" i="1"/>
  <c r="T347" i="1"/>
  <c r="T797" i="1"/>
  <c r="T380" i="1"/>
  <c r="T507" i="1"/>
  <c r="T613" i="1"/>
  <c r="T488" i="1"/>
  <c r="T376" i="1"/>
  <c r="T943" i="1"/>
  <c r="T745" i="1"/>
  <c r="T594" i="1"/>
  <c r="T564" i="1"/>
  <c r="T906" i="1"/>
  <c r="T65" i="1"/>
  <c r="T360" i="1"/>
  <c r="T640" i="1"/>
  <c r="T390" i="1"/>
  <c r="T531" i="1"/>
  <c r="T417" i="1"/>
  <c r="T238" i="1"/>
  <c r="T425" i="1"/>
  <c r="T173" i="1"/>
  <c r="T777" i="1"/>
  <c r="T379" i="1"/>
  <c r="T948" i="1"/>
  <c r="T294" i="1"/>
  <c r="T322" i="1"/>
  <c r="T200" i="1"/>
  <c r="T222" i="1"/>
  <c r="T659" i="1"/>
  <c r="T308" i="1"/>
  <c r="T393" i="1"/>
  <c r="T596" i="1"/>
  <c r="T520" i="1"/>
  <c r="T897" i="1"/>
  <c r="T302" i="1"/>
  <c r="T352" i="1"/>
  <c r="T602" i="1"/>
  <c r="T952" i="1"/>
  <c r="T961" i="1"/>
  <c r="T723" i="1"/>
  <c r="T452" i="1"/>
  <c r="T552" i="1"/>
  <c r="T217" i="1"/>
  <c r="T601" i="1"/>
  <c r="T206" i="1"/>
  <c r="T138" i="1"/>
  <c r="T131" i="1"/>
  <c r="T624" i="1"/>
  <c r="T252" i="1"/>
  <c r="T702" i="1"/>
  <c r="T172" i="1"/>
  <c r="T544" i="1"/>
  <c r="T740" i="1"/>
  <c r="T52" i="1"/>
  <c r="T202" i="1"/>
  <c r="T402" i="1"/>
  <c r="T652" i="1"/>
  <c r="T902" i="1"/>
  <c r="T905" i="1"/>
  <c r="T938" i="1"/>
  <c r="T273" i="1"/>
  <c r="T832" i="1"/>
  <c r="T102" i="1"/>
  <c r="T152" i="1"/>
  <c r="T752" i="1"/>
  <c r="T802" i="1"/>
  <c r="T852" i="1"/>
  <c r="T498" i="1"/>
  <c r="T923" i="1"/>
  <c r="T2" i="1"/>
  <c r="T502" i="1"/>
  <c r="T655" i="1"/>
  <c r="S655" i="1"/>
  <c r="S502" i="1"/>
  <c r="S2" i="1"/>
  <c r="S923" i="1"/>
  <c r="S498" i="1"/>
  <c r="S852" i="1"/>
  <c r="S802" i="1"/>
  <c r="S752" i="1"/>
  <c r="S152" i="1"/>
  <c r="S102" i="1"/>
  <c r="S832" i="1"/>
  <c r="S273" i="1"/>
  <c r="S938" i="1"/>
  <c r="S905" i="1"/>
  <c r="S902" i="1"/>
  <c r="S652" i="1"/>
  <c r="S402" i="1"/>
  <c r="S202" i="1"/>
  <c r="S52" i="1"/>
  <c r="S740" i="1"/>
  <c r="S544" i="1"/>
  <c r="S172" i="1"/>
  <c r="S702" i="1"/>
  <c r="S252" i="1"/>
  <c r="S624" i="1"/>
  <c r="S131" i="1"/>
  <c r="S138" i="1"/>
  <c r="S206" i="1"/>
  <c r="S601" i="1"/>
  <c r="S217" i="1"/>
  <c r="S552" i="1"/>
  <c r="S452" i="1"/>
  <c r="S723" i="1"/>
  <c r="S961" i="1"/>
  <c r="S952" i="1"/>
  <c r="S602" i="1"/>
  <c r="S352" i="1"/>
  <c r="S302" i="1"/>
  <c r="S897" i="1"/>
  <c r="S520" i="1"/>
  <c r="S596" i="1"/>
  <c r="S393" i="1"/>
  <c r="S308" i="1"/>
  <c r="S659" i="1"/>
  <c r="S222" i="1"/>
  <c r="S200" i="1"/>
  <c r="S322" i="1"/>
  <c r="S294" i="1"/>
  <c r="S948" i="1"/>
  <c r="S379" i="1"/>
  <c r="S777" i="1"/>
  <c r="S173" i="1"/>
  <c r="S425" i="1"/>
  <c r="S238" i="1"/>
  <c r="S417" i="1"/>
  <c r="S531" i="1"/>
  <c r="S390" i="1"/>
  <c r="S640" i="1"/>
  <c r="S360" i="1"/>
  <c r="S65" i="1"/>
  <c r="S906" i="1"/>
  <c r="S564" i="1"/>
  <c r="S594" i="1"/>
  <c r="S745" i="1"/>
  <c r="S943" i="1"/>
  <c r="S376" i="1"/>
  <c r="S488" i="1"/>
  <c r="S613" i="1"/>
  <c r="S507" i="1"/>
  <c r="S380" i="1"/>
  <c r="S797" i="1"/>
  <c r="S347" i="1"/>
  <c r="S112" i="1"/>
  <c r="S536" i="1"/>
  <c r="S320" i="1"/>
  <c r="S545" i="1"/>
  <c r="S295" i="1"/>
  <c r="S484" i="1"/>
  <c r="S642" i="1"/>
  <c r="S436" i="1"/>
  <c r="S580" i="1"/>
  <c r="S148" i="1"/>
  <c r="S288" i="1"/>
  <c r="S730" i="1"/>
  <c r="S680" i="1"/>
  <c r="S928" i="1"/>
  <c r="S125" i="1"/>
  <c r="S285" i="1"/>
  <c r="S579" i="1"/>
  <c r="S369" i="1"/>
  <c r="S958" i="1"/>
  <c r="S319" i="1"/>
  <c r="S912" i="1"/>
  <c r="S10" i="1"/>
  <c r="S194" i="1"/>
  <c r="S909" i="1"/>
  <c r="S713" i="1"/>
  <c r="S312" i="1"/>
  <c r="S670" i="1"/>
  <c r="S141" i="1"/>
  <c r="S8" i="1"/>
  <c r="S211" i="1"/>
  <c r="S975" i="1"/>
  <c r="S516" i="1"/>
  <c r="S331" i="1"/>
  <c r="S258" i="1"/>
  <c r="S191" i="1"/>
  <c r="S871" i="1"/>
  <c r="S500" i="1"/>
  <c r="S494" i="1"/>
  <c r="S513" i="1"/>
  <c r="S71" i="1"/>
  <c r="S325" i="1"/>
  <c r="S543" i="1"/>
  <c r="S449" i="1"/>
  <c r="S717" i="1"/>
  <c r="S105" i="1"/>
  <c r="S443" i="1"/>
  <c r="S878" i="1"/>
  <c r="S793" i="1"/>
  <c r="S177" i="1"/>
  <c r="S459" i="1"/>
  <c r="S949" i="1"/>
  <c r="S272" i="1"/>
  <c r="S899" i="1"/>
  <c r="S973" i="1"/>
  <c r="S621" i="1"/>
  <c r="S889" i="1"/>
  <c r="S478" i="1"/>
  <c r="S742" i="1"/>
  <c r="S747" i="1"/>
  <c r="S810" i="1"/>
  <c r="S792" i="1"/>
  <c r="S464" i="1"/>
  <c r="S845" i="1"/>
  <c r="S487" i="1"/>
  <c r="S768" i="1"/>
  <c r="S263" i="1"/>
  <c r="S170" i="1"/>
  <c r="S304" i="1"/>
  <c r="S188" i="1"/>
  <c r="S190" i="1"/>
  <c r="S276" i="1"/>
  <c r="S947" i="1"/>
  <c r="S524" i="1"/>
  <c r="S738" i="1"/>
  <c r="S666" i="1"/>
  <c r="S676" i="1"/>
  <c r="S100" i="1"/>
  <c r="S317" i="1"/>
  <c r="S794" i="1"/>
  <c r="S54" i="1"/>
  <c r="S499" i="1"/>
  <c r="S762" i="1"/>
  <c r="S348" i="1"/>
  <c r="S445" i="1"/>
  <c r="S354" i="1"/>
  <c r="S750" i="1"/>
  <c r="S861" i="1"/>
  <c r="S297" i="1"/>
  <c r="S412" i="1"/>
  <c r="S918" i="1"/>
  <c r="S358" i="1"/>
  <c r="S722" i="1"/>
  <c r="S791" i="1"/>
  <c r="S880" i="1"/>
  <c r="S85" i="1"/>
  <c r="S540" i="1"/>
  <c r="S193" i="1"/>
  <c r="S329" i="1"/>
  <c r="S128" i="1"/>
  <c r="S321" i="1"/>
  <c r="S208" i="1"/>
  <c r="S883" i="1"/>
  <c r="S474" i="1"/>
  <c r="S389" i="1"/>
  <c r="S515" i="1"/>
  <c r="S509" i="1"/>
  <c r="S982" i="1"/>
  <c r="S988" i="1"/>
  <c r="S404" i="1"/>
  <c r="S381" i="1"/>
  <c r="S426" i="1"/>
  <c r="S470" i="1"/>
  <c r="S23" i="1"/>
  <c r="S649" i="1"/>
  <c r="S237" i="1"/>
  <c r="S346" i="1"/>
  <c r="S658" i="1"/>
  <c r="S518" i="1"/>
  <c r="S634" i="1"/>
  <c r="S868" i="1"/>
  <c r="S675" i="1"/>
  <c r="S418" i="1"/>
  <c r="S555" i="1"/>
  <c r="S456" i="1"/>
  <c r="S568" i="1"/>
  <c r="S219" i="1"/>
  <c r="S68" i="1"/>
  <c r="S195" i="1"/>
  <c r="S929" i="1"/>
  <c r="S328" i="1"/>
  <c r="S411" i="1"/>
  <c r="S430" i="1"/>
  <c r="S79" i="1"/>
  <c r="S661" i="1"/>
  <c r="S17" i="1"/>
  <c r="S47" i="1"/>
  <c r="S501" i="1"/>
  <c r="S13" i="1"/>
  <c r="S28" i="1"/>
  <c r="S646" i="1"/>
  <c r="S93" i="1"/>
  <c r="S651" i="1"/>
  <c r="S21" i="1"/>
  <c r="S620" i="1"/>
  <c r="S779" i="1"/>
  <c r="S941" i="1"/>
  <c r="S773" i="1"/>
  <c r="S939" i="1"/>
  <c r="S727" i="1"/>
  <c r="S450" i="1"/>
  <c r="S915" i="1"/>
  <c r="S821" i="1"/>
  <c r="S783" i="1"/>
  <c r="S41" i="1"/>
  <c r="S807" i="1"/>
  <c r="S854" i="1"/>
  <c r="S831" i="1"/>
  <c r="S301" i="1"/>
  <c r="S129" i="1"/>
  <c r="S11" i="1"/>
  <c r="S584" i="1"/>
  <c r="S990" i="1"/>
  <c r="S900" i="1"/>
  <c r="S996" i="1"/>
  <c r="S159" i="1"/>
  <c r="S485" i="1"/>
  <c r="S351" i="1"/>
  <c r="S201" i="1"/>
  <c r="S345" i="1"/>
  <c r="S253" i="1"/>
  <c r="S704" i="1"/>
  <c r="S435" i="1"/>
  <c r="S663" i="1"/>
  <c r="S479" i="1"/>
  <c r="S574" i="1"/>
  <c r="S292" i="1"/>
  <c r="S377" i="1"/>
  <c r="S798" i="1"/>
  <c r="S298" i="1"/>
  <c r="S419" i="1"/>
  <c r="S517" i="1"/>
  <c r="S674" i="1"/>
  <c r="S641" i="1"/>
  <c r="S455" i="1"/>
  <c r="S1001" i="1"/>
  <c r="S1000" i="1"/>
  <c r="S769" i="1"/>
  <c r="S420" i="1"/>
  <c r="S916" i="1"/>
  <c r="S919" i="1"/>
  <c r="S553" i="1"/>
  <c r="S921" i="1"/>
  <c r="S156" i="1"/>
  <c r="S357" i="1"/>
  <c r="S5" i="1"/>
  <c r="S698" i="1"/>
  <c r="S111" i="1"/>
  <c r="S955" i="1"/>
  <c r="S660" i="1"/>
  <c r="S130" i="1"/>
  <c r="S95" i="1"/>
  <c r="S999" i="1"/>
  <c r="S972" i="1"/>
  <c r="S741" i="1"/>
  <c r="S183" i="1"/>
  <c r="S89" i="1"/>
  <c r="S415" i="1"/>
  <c r="S942" i="1"/>
  <c r="S632" i="1"/>
  <c r="S811" i="1"/>
  <c r="S577" i="1"/>
  <c r="S950" i="1"/>
  <c r="S650" i="1"/>
  <c r="S198" i="1"/>
  <c r="S454" i="1"/>
  <c r="S384" i="1"/>
  <c r="S401" i="1"/>
  <c r="S695" i="1"/>
  <c r="S423" i="1"/>
  <c r="S583" i="1"/>
  <c r="S668" i="1"/>
  <c r="S886" i="1"/>
  <c r="S153" i="1"/>
  <c r="S124" i="1"/>
  <c r="S638" i="1"/>
  <c r="S631" i="1"/>
  <c r="S944" i="1"/>
  <c r="S591" i="1"/>
  <c r="S578" i="1"/>
  <c r="S157" i="1"/>
  <c r="S778" i="1"/>
  <c r="S394" i="1"/>
  <c r="S344" i="1"/>
  <c r="S318" i="1"/>
  <c r="S16" i="1"/>
  <c r="S20" i="1"/>
  <c r="S987" i="1"/>
  <c r="S212" i="1"/>
  <c r="S687" i="1"/>
  <c r="S432" i="1"/>
  <c r="S373" i="1"/>
  <c r="S761" i="1"/>
  <c r="S192" i="1"/>
  <c r="S830" i="1"/>
  <c r="S185" i="1"/>
  <c r="S877" i="1"/>
  <c r="S6" i="1"/>
  <c r="S860" i="1"/>
  <c r="S81" i="1"/>
  <c r="S954" i="1"/>
  <c r="S503" i="1"/>
  <c r="S511" i="1"/>
  <c r="S137" i="1"/>
  <c r="S350" i="1"/>
  <c r="S187" i="1"/>
  <c r="S933" i="1"/>
  <c r="S541" i="1"/>
  <c r="S589" i="1"/>
  <c r="S998" i="1"/>
  <c r="S158" i="1"/>
  <c r="S979" i="1"/>
  <c r="S310" i="1"/>
  <c r="S178" i="1"/>
  <c r="S838" i="1"/>
  <c r="S311" i="1"/>
  <c r="S388" i="1"/>
  <c r="S233" i="1"/>
  <c r="S268" i="1"/>
  <c r="S813" i="1"/>
  <c r="S665" i="1"/>
  <c r="S627" i="1"/>
  <c r="S879" i="1"/>
  <c r="S995" i="1"/>
  <c r="S78" i="1"/>
  <c r="S163" i="1"/>
  <c r="S636" i="1"/>
  <c r="S92" i="1"/>
  <c r="S204" i="1"/>
  <c r="S590" i="1"/>
  <c r="S639" i="1"/>
  <c r="S29" i="1"/>
  <c r="S341" i="1"/>
  <c r="S530" i="1"/>
  <c r="S781" i="1"/>
  <c r="S483" i="1"/>
  <c r="S946" i="1"/>
  <c r="S662" i="1"/>
  <c r="S592" i="1"/>
  <c r="S448" i="1"/>
  <c r="S305" i="1"/>
  <c r="S434" i="1"/>
  <c r="S174" i="1"/>
  <c r="S635" i="1"/>
  <c r="S286" i="1"/>
  <c r="S679" i="1"/>
  <c r="S566" i="1"/>
  <c r="S526" i="1"/>
  <c r="S696" i="1"/>
  <c r="S527" i="1"/>
  <c r="S701" i="1"/>
  <c r="S343" i="1"/>
  <c r="S965" i="1"/>
  <c r="S416" i="1"/>
  <c r="S888" i="1"/>
  <c r="S984" i="1"/>
  <c r="S962" i="1"/>
  <c r="S405" i="1"/>
  <c r="S683" i="1"/>
  <c r="S34" i="1"/>
  <c r="S771" i="1"/>
  <c r="S801" i="1"/>
  <c r="S117" i="1"/>
  <c r="S992" i="1"/>
  <c r="S118" i="1"/>
  <c r="S790" i="1"/>
  <c r="S653" i="1"/>
  <c r="S648" i="1"/>
  <c r="S547" i="1"/>
  <c r="S728" i="1"/>
  <c r="S255" i="1"/>
  <c r="S14" i="1"/>
  <c r="S407" i="1"/>
  <c r="S136" i="1"/>
  <c r="S837" i="1"/>
  <c r="S56" i="1"/>
  <c r="S872" i="1"/>
  <c r="S461" i="1"/>
  <c r="S733" i="1"/>
  <c r="S694" i="1"/>
  <c r="S431" i="1"/>
  <c r="S327" i="1"/>
  <c r="S283" i="1"/>
  <c r="S532" i="1"/>
  <c r="S53" i="1"/>
  <c r="S734" i="1"/>
  <c r="S816" i="1"/>
  <c r="S506" i="1"/>
  <c r="S754" i="1"/>
  <c r="S63" i="1"/>
  <c r="S647" i="1"/>
  <c r="S155" i="1"/>
  <c r="S225" i="1"/>
  <c r="S573" i="1"/>
  <c r="S323" i="1"/>
  <c r="S299" i="1"/>
  <c r="S342" i="1"/>
  <c r="S213" i="1"/>
  <c r="S533" i="1"/>
  <c r="S140" i="1"/>
  <c r="S180" i="1"/>
  <c r="S278" i="1"/>
  <c r="S338" i="1"/>
  <c r="S682" i="1"/>
  <c r="S66" i="1"/>
  <c r="S241" i="1"/>
  <c r="S290" i="1"/>
  <c r="S664" i="1"/>
  <c r="S554" i="1"/>
  <c r="S223" i="1"/>
  <c r="S707" i="1"/>
  <c r="S846" i="1"/>
  <c r="S529" i="1"/>
  <c r="S789" i="1"/>
  <c r="S598" i="1"/>
  <c r="S161" i="1"/>
  <c r="S166" i="1"/>
  <c r="S720" i="1"/>
  <c r="S842" i="1"/>
  <c r="S482" i="1"/>
  <c r="S691" i="1"/>
  <c r="S133" i="1"/>
  <c r="S561" i="1"/>
  <c r="S581" i="1"/>
  <c r="S210" i="1"/>
  <c r="S491" i="1"/>
  <c r="S143" i="1"/>
  <c r="S521" i="1"/>
  <c r="S243" i="1"/>
  <c r="S857" i="1"/>
  <c r="S458" i="1"/>
  <c r="S413" i="1"/>
  <c r="S30" i="1"/>
  <c r="S863" i="1"/>
  <c r="S782" i="1"/>
  <c r="S805" i="1"/>
  <c r="S284" i="1"/>
  <c r="S73" i="1"/>
  <c r="S465" i="1"/>
  <c r="S971" i="1"/>
  <c r="S833" i="1"/>
  <c r="S236" i="1"/>
  <c r="S799" i="1"/>
  <c r="S940" i="1"/>
  <c r="S575" i="1"/>
  <c r="S519" i="1"/>
  <c r="S510" i="1"/>
  <c r="S22" i="1"/>
  <c r="S932" i="1"/>
  <c r="S149" i="1"/>
  <c r="S26" i="1"/>
  <c r="S429" i="1"/>
  <c r="S97" i="1"/>
  <c r="S993" i="1"/>
  <c r="S765" i="1"/>
  <c r="S774" i="1"/>
  <c r="S856" i="1"/>
  <c r="S477" i="1"/>
  <c r="S637" i="1"/>
  <c r="S337" i="1"/>
  <c r="S48" i="1"/>
  <c r="S786" i="1"/>
  <c r="S892" i="1"/>
  <c r="S134" i="1"/>
  <c r="S437" i="1"/>
  <c r="S539" i="1"/>
  <c r="S930" i="1"/>
  <c r="S120" i="1"/>
  <c r="S887" i="1"/>
  <c r="S457" i="1"/>
  <c r="S512" i="1"/>
  <c r="S963" i="1"/>
  <c r="S586" i="1"/>
  <c r="S605" i="1"/>
  <c r="S230" i="1"/>
  <c r="S113" i="1"/>
  <c r="S643" i="1"/>
  <c r="S257" i="1"/>
  <c r="S611" i="1"/>
  <c r="S150" i="1"/>
  <c r="S167" i="1"/>
  <c r="S673" i="1"/>
  <c r="S391" i="1"/>
  <c r="S76" i="1"/>
  <c r="S196" i="1"/>
  <c r="S706" i="1"/>
  <c r="S339" i="1"/>
  <c r="S453" i="1"/>
  <c r="S677" i="1"/>
  <c r="S439" i="1"/>
  <c r="S267" i="1"/>
  <c r="S421" i="1"/>
  <c r="S356" i="1"/>
  <c r="S72" i="1"/>
  <c r="S335" i="1"/>
  <c r="S796" i="1"/>
  <c r="S826" i="1"/>
  <c r="S654" i="1"/>
  <c r="S959" i="1"/>
  <c r="S424" i="1"/>
  <c r="S353" i="1"/>
  <c r="S244" i="1"/>
  <c r="S708" i="1"/>
  <c r="S24" i="1"/>
  <c r="S895" i="1"/>
  <c r="S604" i="1"/>
  <c r="S422" i="1"/>
  <c r="S146" i="1"/>
  <c r="S397" i="1"/>
  <c r="S817" i="1"/>
  <c r="S87" i="1"/>
  <c r="S609" i="1"/>
  <c r="S4" i="1"/>
  <c r="S410" i="1"/>
  <c r="S309" i="1"/>
  <c r="S86" i="1"/>
  <c r="S851" i="1"/>
  <c r="S466" i="1"/>
  <c r="S330" i="1"/>
  <c r="S697" i="1"/>
  <c r="S726" i="1"/>
  <c r="S205" i="1"/>
  <c r="S776" i="1"/>
  <c r="S145" i="1"/>
  <c r="S739" i="1"/>
  <c r="S969" i="1"/>
  <c r="S168" i="1"/>
  <c r="S275" i="1"/>
  <c r="S560" i="1"/>
  <c r="S224" i="1"/>
  <c r="S565" i="1"/>
  <c r="S840" i="1"/>
  <c r="S514" i="1"/>
  <c r="S614" i="1"/>
  <c r="S859" i="1"/>
  <c r="S39" i="1"/>
  <c r="S55" i="1"/>
  <c r="S463" i="1"/>
  <c r="S785" i="1"/>
  <c r="S693" i="1"/>
  <c r="S711" i="1"/>
  <c r="S843" i="1"/>
  <c r="S106" i="1"/>
  <c r="S981" i="1"/>
  <c r="S58" i="1"/>
  <c r="S300" i="1"/>
  <c r="S62" i="1"/>
  <c r="S107" i="1"/>
  <c r="S644" i="1"/>
  <c r="S523" i="1"/>
  <c r="S985" i="1"/>
  <c r="S259" i="1"/>
  <c r="S387" i="1"/>
  <c r="S587" i="1"/>
  <c r="S712" i="1"/>
  <c r="S122" i="1"/>
  <c r="S164" i="1"/>
  <c r="S538" i="1"/>
  <c r="S684" i="1"/>
  <c r="S37" i="1"/>
  <c r="S77" i="1"/>
  <c r="S36" i="1"/>
  <c r="S556" i="1"/>
  <c r="S630" i="1"/>
  <c r="S214" i="1"/>
  <c r="S986" i="1"/>
  <c r="S699" i="1"/>
  <c r="S721" i="1"/>
  <c r="S836" i="1"/>
  <c r="S595" i="1"/>
  <c r="S977" i="1"/>
  <c r="S218" i="1"/>
  <c r="S132" i="1"/>
  <c r="S616" i="1"/>
  <c r="S917" i="1"/>
  <c r="S528" i="1"/>
  <c r="S903" i="1"/>
  <c r="S724" i="1"/>
  <c r="S38" i="1"/>
  <c r="S751" i="1"/>
  <c r="S997" i="1"/>
  <c r="S835" i="1"/>
  <c r="S262" i="1"/>
  <c r="S235" i="1"/>
  <c r="S709" i="1"/>
  <c r="S535" i="1"/>
  <c r="S372" i="1"/>
  <c r="S239" i="1"/>
  <c r="S19" i="1"/>
  <c r="S945" i="1"/>
  <c r="S127" i="1"/>
  <c r="S625" i="1"/>
  <c r="S365" i="1"/>
  <c r="S382" i="1"/>
  <c r="S32" i="1"/>
  <c r="S951" i="1"/>
  <c r="S442" i="1"/>
  <c r="S715" i="1"/>
  <c r="S600" i="1"/>
  <c r="S162" i="1"/>
  <c r="S69" i="1"/>
  <c r="S869" i="1"/>
  <c r="S908" i="1"/>
  <c r="S175" i="1"/>
  <c r="S548" i="1"/>
  <c r="S907" i="1"/>
  <c r="S326" i="1"/>
  <c r="S937" i="1"/>
  <c r="S729" i="1"/>
  <c r="S324" i="1"/>
  <c r="S757" i="1"/>
  <c r="S398" i="1"/>
  <c r="S88" i="1"/>
  <c r="S756" i="1"/>
  <c r="S229" i="1"/>
  <c r="S42" i="1"/>
  <c r="S891" i="1"/>
  <c r="S874" i="1"/>
  <c r="S617" i="1"/>
  <c r="S281" i="1"/>
  <c r="S606" i="1"/>
  <c r="S234" i="1"/>
  <c r="S462" i="1"/>
  <c r="S386" i="1"/>
  <c r="S363" i="1"/>
  <c r="S7" i="1"/>
  <c r="S399" i="1"/>
  <c r="S119" i="1"/>
  <c r="S615" i="1"/>
  <c r="S703" i="1"/>
  <c r="S924" i="1"/>
  <c r="S669" i="1"/>
  <c r="S446" i="1"/>
  <c r="S764" i="1"/>
  <c r="S57" i="1"/>
  <c r="S475" i="1"/>
  <c r="S983" i="1"/>
  <c r="S489" i="1"/>
  <c r="S440" i="1"/>
  <c r="S340" i="1"/>
  <c r="S505" i="1"/>
  <c r="S270" i="1"/>
  <c r="S936" i="1"/>
  <c r="S408" i="1"/>
  <c r="S922" i="1"/>
  <c r="S383" i="1"/>
  <c r="S471" i="1"/>
  <c r="S870" i="1"/>
  <c r="S256" i="1"/>
  <c r="S359" i="1"/>
  <c r="S332" i="1"/>
  <c r="S731" i="1"/>
  <c r="S867" i="1"/>
  <c r="S45" i="1"/>
  <c r="S570" i="1"/>
  <c r="S109" i="1"/>
  <c r="S392" i="1"/>
  <c r="S336" i="1"/>
  <c r="S607" i="1"/>
  <c r="S864" i="1"/>
  <c r="S467" i="1"/>
  <c r="S875" i="1"/>
  <c r="S608" i="1"/>
  <c r="S800" i="1"/>
  <c r="S896" i="1"/>
  <c r="S618" i="1"/>
  <c r="S51" i="1"/>
  <c r="S678" i="1"/>
  <c r="S841" i="1"/>
  <c r="S775" i="1"/>
  <c r="S657" i="1"/>
  <c r="S492" i="1"/>
  <c r="S688" i="1"/>
  <c r="S433" i="1"/>
  <c r="S787" i="1"/>
  <c r="S812" i="1"/>
  <c r="S231" i="1"/>
  <c r="S215" i="1"/>
  <c r="S101" i="1"/>
  <c r="S804" i="1"/>
  <c r="S847" i="1"/>
  <c r="S444" i="1"/>
  <c r="S913" i="1"/>
  <c r="S559" i="1"/>
  <c r="S334" i="1"/>
  <c r="S599" i="1"/>
  <c r="S803" i="1"/>
  <c r="S313" i="1"/>
  <c r="S567" i="1"/>
  <c r="S628" i="1"/>
  <c r="S603" i="1"/>
  <c r="S853" i="1"/>
  <c r="S767" i="1"/>
  <c r="S597" i="1"/>
  <c r="S289" i="1"/>
  <c r="S890" i="1"/>
  <c r="S250" i="1"/>
  <c r="S934" i="1"/>
  <c r="S748" i="1"/>
  <c r="S43" i="1"/>
  <c r="S121" i="1"/>
  <c r="S59" i="1"/>
  <c r="S784" i="1"/>
  <c r="S220" i="1"/>
  <c r="S27" i="1"/>
  <c r="S989" i="1"/>
  <c r="S931" i="1"/>
  <c r="S98" i="1"/>
  <c r="S569" i="1"/>
  <c r="S123" i="1"/>
  <c r="S151" i="1"/>
  <c r="S490" i="1"/>
  <c r="S160" i="1"/>
  <c r="S645" i="1"/>
  <c r="S142" i="1"/>
  <c r="S557" i="1"/>
  <c r="S927" i="1"/>
  <c r="S83" i="1"/>
  <c r="S385" i="1"/>
  <c r="S814" i="1"/>
  <c r="S362" i="1"/>
  <c r="S692" i="1"/>
  <c r="S60" i="1"/>
  <c r="S974" i="1"/>
  <c r="S882" i="1"/>
  <c r="S749" i="1"/>
  <c r="S395" i="1"/>
  <c r="S189" i="1"/>
  <c r="S144" i="1"/>
  <c r="S894" i="1"/>
  <c r="S770" i="1"/>
  <c r="S753" i="1"/>
  <c r="S269" i="1"/>
  <c r="S67" i="1"/>
  <c r="S480" i="1"/>
  <c r="S147" i="1"/>
  <c r="S571" i="1"/>
  <c r="S920" i="1"/>
  <c r="S849" i="1"/>
  <c r="S925" i="1"/>
  <c r="S885" i="1"/>
  <c r="S815" i="1"/>
  <c r="S667" i="1"/>
  <c r="S935" i="1"/>
  <c r="S558" i="1"/>
  <c r="S277" i="1"/>
  <c r="S15" i="1"/>
  <c r="S719" i="1"/>
  <c r="S619" i="1"/>
  <c r="S862" i="1"/>
  <c r="S904" i="1"/>
  <c r="S91" i="1"/>
  <c r="S271" i="1"/>
  <c r="S165" i="1"/>
  <c r="S70" i="1"/>
  <c r="S755" i="1"/>
  <c r="S893" i="1"/>
  <c r="S94" i="1"/>
  <c r="S227" i="1"/>
  <c r="S486" i="1"/>
  <c r="S90" i="1"/>
  <c r="S139" i="1"/>
  <c r="S809" i="1"/>
  <c r="S542" i="1"/>
  <c r="S12" i="1"/>
  <c r="S829" i="1"/>
  <c r="S622" i="1"/>
  <c r="S260" i="1"/>
  <c r="S806" i="1"/>
  <c r="S114" i="1"/>
  <c r="S725" i="1"/>
  <c r="S772" i="1"/>
  <c r="S550" i="1"/>
  <c r="S873" i="1"/>
  <c r="S371" i="1"/>
  <c r="S251" i="1"/>
  <c r="S61" i="1"/>
  <c r="S546" i="1"/>
  <c r="S370" i="1"/>
  <c r="S626" i="1"/>
  <c r="S104" i="1"/>
  <c r="S610" i="1"/>
  <c r="S551" i="1"/>
  <c r="S472" i="1"/>
  <c r="S307" i="1"/>
  <c r="S427" i="1"/>
  <c r="S823" i="1"/>
  <c r="S186" i="1"/>
  <c r="S316" i="1"/>
  <c r="S964" i="1"/>
  <c r="S199" i="1"/>
  <c r="S361" i="1"/>
  <c r="S80" i="1"/>
  <c r="S96" i="1"/>
  <c r="S274" i="1"/>
  <c r="S493" i="1"/>
  <c r="S572" i="1"/>
  <c r="S182" i="1"/>
  <c r="S33" i="1"/>
  <c r="S314" i="1"/>
  <c r="S633" i="1"/>
  <c r="S135" i="1"/>
  <c r="S705" i="1"/>
  <c r="S264" i="1"/>
  <c r="S834" i="1"/>
  <c r="S406" i="1"/>
  <c r="S473" i="1"/>
  <c r="S736" i="1"/>
  <c r="S910" i="1"/>
  <c r="S978" i="1"/>
  <c r="S585" i="1"/>
  <c r="S40" i="1"/>
  <c r="S248" i="1"/>
  <c r="S280" i="1"/>
  <c r="S9" i="1"/>
  <c r="S31" i="1"/>
  <c r="S468" i="1"/>
  <c r="S25" i="1"/>
  <c r="S221" i="1"/>
  <c r="S970" i="1"/>
  <c r="S850" i="1"/>
  <c r="S582" i="1"/>
  <c r="S876" i="1"/>
  <c r="S866" i="1"/>
  <c r="S824" i="1"/>
  <c r="S460" i="1"/>
  <c r="S737" i="1"/>
  <c r="S441" i="1"/>
  <c r="S966" i="1"/>
  <c r="S409" i="1"/>
  <c r="S858" i="1"/>
  <c r="S825" i="1"/>
  <c r="S181" i="1"/>
  <c r="S685" i="1"/>
  <c r="S671" i="1"/>
  <c r="S108" i="1"/>
  <c r="S378" i="1"/>
  <c r="S197" i="1"/>
  <c r="S266" i="1"/>
  <c r="S476" i="1"/>
  <c r="S228" i="1"/>
  <c r="S956" i="1"/>
  <c r="S126" i="1"/>
  <c r="S819" i="1"/>
  <c r="S576" i="1"/>
  <c r="S563" i="1"/>
  <c r="S884" i="1"/>
  <c r="S265" i="1"/>
  <c r="S364" i="1"/>
  <c r="S976" i="1"/>
  <c r="S115" i="1"/>
  <c r="S35" i="1"/>
  <c r="S967" i="1"/>
  <c r="S865" i="1"/>
  <c r="S50" i="1"/>
  <c r="S827" i="1"/>
  <c r="S315" i="1"/>
  <c r="S226" i="1"/>
  <c r="S759" i="1"/>
  <c r="S901" i="1"/>
  <c r="S355" i="1"/>
  <c r="S732" i="1"/>
  <c r="S497" i="1"/>
  <c r="S169" i="1"/>
  <c r="S179" i="1"/>
  <c r="S242" i="1"/>
  <c r="S612" i="1"/>
  <c r="S232" i="1"/>
  <c r="S240" i="1"/>
  <c r="S154" i="1"/>
  <c r="S171" i="1"/>
  <c r="S209" i="1"/>
  <c r="S522" i="1"/>
  <c r="S994" i="1"/>
  <c r="S690" i="1"/>
  <c r="S207" i="1"/>
  <c r="S333" i="1"/>
  <c r="S44" i="1"/>
  <c r="S245" i="1"/>
  <c r="S700" i="1"/>
  <c r="S293" i="1"/>
  <c r="S828" i="1"/>
  <c r="S672" i="1"/>
  <c r="S396" i="1"/>
  <c r="S716" i="1"/>
  <c r="S49" i="1"/>
  <c r="S911" i="1"/>
  <c r="S537" i="1"/>
  <c r="S926" i="1"/>
  <c r="S991" i="1"/>
  <c r="S534" i="1"/>
  <c r="S656" i="1"/>
  <c r="S848" i="1"/>
  <c r="S247" i="1"/>
  <c r="S447" i="1"/>
  <c r="S481" i="1"/>
  <c r="S718" i="1"/>
  <c r="S735" i="1"/>
  <c r="S504" i="1"/>
  <c r="S686" i="1"/>
  <c r="S881" i="1"/>
  <c r="S306" i="1"/>
  <c r="S496" i="1"/>
  <c r="S844" i="1"/>
  <c r="S760" i="1"/>
  <c r="S246" i="1"/>
  <c r="S428" i="1"/>
  <c r="S469" i="1"/>
  <c r="S282" i="1"/>
  <c r="S368" i="1"/>
  <c r="S110" i="1"/>
  <c r="S261" i="1"/>
  <c r="S818" i="1"/>
  <c r="S623" i="1"/>
  <c r="S254" i="1"/>
  <c r="S82" i="1"/>
  <c r="S18" i="1"/>
  <c r="S855" i="1"/>
  <c r="S763" i="1"/>
  <c r="S46" i="1"/>
  <c r="S75" i="1"/>
  <c r="S414" i="1"/>
  <c r="S74" i="1"/>
  <c r="S203" i="1"/>
  <c r="S629" i="1"/>
  <c r="S525" i="1"/>
  <c r="S287" i="1"/>
  <c r="S710" i="1"/>
  <c r="S746" i="1"/>
  <c r="S400" i="1"/>
  <c r="S184" i="1"/>
  <c r="S64" i="1"/>
  <c r="S495" i="1"/>
  <c r="S116" i="1"/>
  <c r="S766" i="1"/>
  <c r="S788" i="1"/>
  <c r="S375" i="1"/>
  <c r="S367" i="1"/>
  <c r="S960" i="1"/>
  <c r="S758" i="1"/>
  <c r="S898" i="1"/>
  <c r="S780" i="1"/>
  <c r="S968" i="1"/>
  <c r="S562" i="1"/>
  <c r="S914" i="1"/>
  <c r="S822" i="1"/>
  <c r="S839" i="1"/>
  <c r="S980" i="1"/>
  <c r="S176" i="1"/>
  <c r="S99" i="1"/>
  <c r="S508" i="1"/>
  <c r="S689" i="1"/>
  <c r="S249" i="1"/>
  <c r="S588" i="1"/>
  <c r="S451" i="1"/>
  <c r="S549" i="1"/>
  <c r="S103" i="1"/>
  <c r="S216" i="1"/>
  <c r="S681" i="1"/>
  <c r="S593" i="1"/>
  <c r="S3" i="1"/>
  <c r="S438" i="1"/>
  <c r="S279" i="1"/>
  <c r="S820" i="1"/>
  <c r="S953" i="1"/>
  <c r="S957" i="1"/>
  <c r="S744" i="1"/>
  <c r="S743" i="1"/>
  <c r="S808" i="1"/>
  <c r="S795" i="1"/>
  <c r="S296" i="1"/>
  <c r="S303" i="1"/>
  <c r="S349" i="1"/>
  <c r="S84" i="1"/>
  <c r="S403" i="1"/>
  <c r="S374" i="1"/>
  <c r="S366" i="1"/>
  <c r="S291" i="1"/>
  <c r="S714" i="1"/>
  <c r="I714" i="1"/>
  <c r="I291" i="1"/>
  <c r="I366" i="1"/>
  <c r="I374" i="1"/>
  <c r="I403" i="1"/>
  <c r="I84" i="1"/>
  <c r="I349" i="1"/>
  <c r="I303" i="1"/>
  <c r="I296" i="1"/>
  <c r="I795" i="1"/>
  <c r="I808" i="1"/>
  <c r="I743" i="1"/>
  <c r="I744" i="1"/>
  <c r="I957" i="1"/>
  <c r="I953" i="1"/>
  <c r="I820" i="1"/>
  <c r="I279" i="1"/>
  <c r="I438" i="1"/>
  <c r="I3" i="1"/>
  <c r="I593" i="1"/>
  <c r="I681" i="1"/>
  <c r="I216" i="1"/>
  <c r="I103" i="1"/>
  <c r="I549" i="1"/>
  <c r="I451" i="1"/>
  <c r="I588" i="1"/>
  <c r="I249" i="1"/>
  <c r="I689" i="1"/>
  <c r="I508" i="1"/>
  <c r="I99" i="1"/>
  <c r="I176" i="1"/>
  <c r="I980" i="1"/>
  <c r="I839" i="1"/>
  <c r="I822" i="1"/>
  <c r="I914" i="1"/>
  <c r="I562" i="1"/>
  <c r="I968" i="1"/>
  <c r="I780" i="1"/>
  <c r="I898" i="1"/>
  <c r="I758" i="1"/>
  <c r="I960" i="1"/>
  <c r="I367" i="1"/>
  <c r="I375" i="1"/>
  <c r="I788" i="1"/>
  <c r="I766" i="1"/>
  <c r="I116" i="1"/>
  <c r="I495" i="1"/>
  <c r="I64" i="1"/>
  <c r="I184" i="1"/>
  <c r="I400" i="1"/>
  <c r="I746" i="1"/>
  <c r="I710" i="1"/>
  <c r="I287" i="1"/>
  <c r="I525" i="1"/>
  <c r="I629" i="1"/>
  <c r="I203" i="1"/>
  <c r="I74" i="1"/>
  <c r="I414" i="1"/>
  <c r="I75" i="1"/>
  <c r="I46" i="1"/>
  <c r="I763" i="1"/>
  <c r="I855" i="1"/>
  <c r="I18" i="1"/>
  <c r="I82" i="1"/>
  <c r="I254" i="1"/>
  <c r="I623" i="1"/>
  <c r="I818" i="1"/>
  <c r="I261" i="1"/>
  <c r="I110" i="1"/>
  <c r="I368" i="1"/>
  <c r="I282" i="1"/>
  <c r="I469" i="1"/>
  <c r="I428" i="1"/>
  <c r="I246" i="1"/>
  <c r="I760" i="1"/>
  <c r="I844" i="1"/>
  <c r="I496" i="1"/>
  <c r="I306" i="1"/>
  <c r="I881" i="1"/>
  <c r="I686" i="1"/>
  <c r="I504" i="1"/>
  <c r="I735" i="1"/>
  <c r="I718" i="1"/>
  <c r="I481" i="1"/>
  <c r="I447" i="1"/>
  <c r="I247" i="1"/>
  <c r="I848" i="1"/>
  <c r="I656" i="1"/>
  <c r="I534" i="1"/>
  <c r="I991" i="1"/>
  <c r="I926" i="1"/>
  <c r="I537" i="1"/>
  <c r="I911" i="1"/>
  <c r="I49" i="1"/>
  <c r="I716" i="1"/>
  <c r="I396" i="1"/>
  <c r="I672" i="1"/>
  <c r="I828" i="1"/>
  <c r="I293" i="1"/>
  <c r="I700" i="1"/>
  <c r="I245" i="1"/>
  <c r="I44" i="1"/>
  <c r="I333" i="1"/>
  <c r="I207" i="1"/>
  <c r="I690" i="1"/>
  <c r="I994" i="1"/>
  <c r="I522" i="1"/>
  <c r="I209" i="1"/>
  <c r="I171" i="1"/>
  <c r="I154" i="1"/>
  <c r="I240" i="1"/>
  <c r="I232" i="1"/>
  <c r="I612" i="1"/>
  <c r="I242" i="1"/>
  <c r="I179" i="1"/>
  <c r="I169" i="1"/>
  <c r="I497" i="1"/>
  <c r="I732" i="1"/>
  <c r="I355" i="1"/>
  <c r="I901" i="1"/>
  <c r="I759" i="1"/>
  <c r="I226" i="1"/>
  <c r="I315" i="1"/>
  <c r="I827" i="1"/>
  <c r="I50" i="1"/>
  <c r="I865" i="1"/>
  <c r="I967" i="1"/>
  <c r="I35" i="1"/>
  <c r="I115" i="1"/>
  <c r="I976" i="1"/>
  <c r="I364" i="1"/>
  <c r="I265" i="1"/>
  <c r="I884" i="1"/>
  <c r="I563" i="1"/>
  <c r="I576" i="1"/>
  <c r="I819" i="1"/>
  <c r="I126" i="1"/>
  <c r="I956" i="1"/>
  <c r="I228" i="1"/>
  <c r="I476" i="1"/>
  <c r="I266" i="1"/>
  <c r="I197" i="1"/>
  <c r="I378" i="1"/>
  <c r="I108" i="1"/>
  <c r="I671" i="1"/>
  <c r="I685" i="1"/>
  <c r="I181" i="1"/>
  <c r="I825" i="1"/>
  <c r="I858" i="1"/>
  <c r="I409" i="1"/>
  <c r="I966" i="1"/>
  <c r="I441" i="1"/>
  <c r="I737" i="1"/>
  <c r="I460" i="1"/>
  <c r="I824" i="1"/>
  <c r="I866" i="1"/>
  <c r="I876" i="1"/>
  <c r="I582" i="1"/>
  <c r="I850" i="1"/>
  <c r="I970" i="1"/>
  <c r="I221" i="1"/>
  <c r="I25" i="1"/>
  <c r="I468" i="1"/>
  <c r="I31" i="1"/>
  <c r="I9" i="1"/>
  <c r="I280" i="1"/>
  <c r="I248" i="1"/>
  <c r="I40" i="1"/>
  <c r="I585" i="1"/>
  <c r="I978" i="1"/>
  <c r="I910" i="1"/>
  <c r="I736" i="1"/>
  <c r="I473" i="1"/>
  <c r="I406" i="1"/>
  <c r="I834" i="1"/>
  <c r="I264" i="1"/>
  <c r="I705" i="1"/>
  <c r="I135" i="1"/>
  <c r="I633" i="1"/>
  <c r="I314" i="1"/>
  <c r="I33" i="1"/>
  <c r="I182" i="1"/>
  <c r="I572" i="1"/>
  <c r="I493" i="1"/>
  <c r="I274" i="1"/>
  <c r="I96" i="1"/>
  <c r="I80" i="1"/>
  <c r="I361" i="1"/>
  <c r="I199" i="1"/>
  <c r="I964" i="1"/>
  <c r="I316" i="1"/>
  <c r="I186" i="1"/>
  <c r="I823" i="1"/>
  <c r="I427" i="1"/>
  <c r="I307" i="1"/>
  <c r="I472" i="1"/>
  <c r="I551" i="1"/>
  <c r="I610" i="1"/>
  <c r="I104" i="1"/>
  <c r="I626" i="1"/>
  <c r="I370" i="1"/>
  <c r="I546" i="1"/>
  <c r="I61" i="1"/>
  <c r="I251" i="1"/>
  <c r="I371" i="1"/>
  <c r="I873" i="1"/>
  <c r="I550" i="1"/>
  <c r="I772" i="1"/>
  <c r="I725" i="1"/>
  <c r="I114" i="1"/>
  <c r="I806" i="1"/>
  <c r="I260" i="1"/>
  <c r="I622" i="1"/>
  <c r="I829" i="1"/>
  <c r="I12" i="1"/>
  <c r="I542" i="1"/>
  <c r="I809" i="1"/>
  <c r="I139" i="1"/>
  <c r="I90" i="1"/>
  <c r="I486" i="1"/>
  <c r="I227" i="1"/>
  <c r="I94" i="1"/>
  <c r="I893" i="1"/>
  <c r="I755" i="1"/>
  <c r="I70" i="1"/>
  <c r="I165" i="1"/>
  <c r="I271" i="1"/>
  <c r="I91" i="1"/>
  <c r="I904" i="1"/>
  <c r="I862" i="1"/>
  <c r="I619" i="1"/>
  <c r="I719" i="1"/>
  <c r="I15" i="1"/>
  <c r="I277" i="1"/>
  <c r="I558" i="1"/>
  <c r="I935" i="1"/>
  <c r="I667" i="1"/>
  <c r="I815" i="1"/>
  <c r="I885" i="1"/>
  <c r="I925" i="1"/>
  <c r="I849" i="1"/>
  <c r="I920" i="1"/>
  <c r="I571" i="1"/>
  <c r="I147" i="1"/>
  <c r="I480" i="1"/>
  <c r="I67" i="1"/>
  <c r="I269" i="1"/>
  <c r="I753" i="1"/>
  <c r="I770" i="1"/>
  <c r="I894" i="1"/>
  <c r="I144" i="1"/>
  <c r="I189" i="1"/>
  <c r="I395" i="1"/>
  <c r="I749" i="1"/>
  <c r="I882" i="1"/>
  <c r="I974" i="1"/>
  <c r="I60" i="1"/>
  <c r="I692" i="1"/>
  <c r="I362" i="1"/>
  <c r="I814" i="1"/>
  <c r="I385" i="1"/>
  <c r="I83" i="1"/>
  <c r="I927" i="1"/>
  <c r="I557" i="1"/>
  <c r="I142" i="1"/>
  <c r="I645" i="1"/>
  <c r="I160" i="1"/>
  <c r="I490" i="1"/>
  <c r="I151" i="1"/>
  <c r="I123" i="1"/>
  <c r="I569" i="1"/>
  <c r="I98" i="1"/>
  <c r="I931" i="1"/>
  <c r="I989" i="1"/>
  <c r="I27" i="1"/>
  <c r="I220" i="1"/>
  <c r="I784" i="1"/>
  <c r="I59" i="1"/>
  <c r="I121" i="1"/>
  <c r="I43" i="1"/>
  <c r="I748" i="1"/>
  <c r="I934" i="1"/>
  <c r="I250" i="1"/>
  <c r="I890" i="1"/>
  <c r="I289" i="1"/>
  <c r="I597" i="1"/>
  <c r="I767" i="1"/>
  <c r="I853" i="1"/>
  <c r="I603" i="1"/>
  <c r="I628" i="1"/>
  <c r="I567" i="1"/>
  <c r="I313" i="1"/>
  <c r="I803" i="1"/>
  <c r="I599" i="1"/>
  <c r="I334" i="1"/>
  <c r="I559" i="1"/>
  <c r="I913" i="1"/>
  <c r="I444" i="1"/>
  <c r="I847" i="1"/>
  <c r="I804" i="1"/>
  <c r="I101" i="1"/>
  <c r="I215" i="1"/>
  <c r="I231" i="1"/>
  <c r="I812" i="1"/>
  <c r="I787" i="1"/>
  <c r="I433" i="1"/>
  <c r="I688" i="1"/>
  <c r="I492" i="1"/>
  <c r="I657" i="1"/>
  <c r="I775" i="1"/>
  <c r="I841" i="1"/>
  <c r="I678" i="1"/>
  <c r="I51" i="1"/>
  <c r="I618" i="1"/>
  <c r="I896" i="1"/>
  <c r="I800" i="1"/>
  <c r="I608" i="1"/>
  <c r="I875" i="1"/>
  <c r="I467" i="1"/>
  <c r="I864" i="1"/>
  <c r="I607" i="1"/>
  <c r="I336" i="1"/>
  <c r="I392" i="1"/>
  <c r="I109" i="1"/>
  <c r="I570" i="1"/>
  <c r="I45" i="1"/>
  <c r="I867" i="1"/>
  <c r="I731" i="1"/>
  <c r="I332" i="1"/>
  <c r="I359" i="1"/>
  <c r="I256" i="1"/>
  <c r="I870" i="1"/>
  <c r="I471" i="1"/>
  <c r="I383" i="1"/>
  <c r="I922" i="1"/>
  <c r="I408" i="1"/>
  <c r="I936" i="1"/>
  <c r="I270" i="1"/>
  <c r="I505" i="1"/>
  <c r="I340" i="1"/>
  <c r="I440" i="1"/>
  <c r="I489" i="1"/>
  <c r="I983" i="1"/>
  <c r="I475" i="1"/>
  <c r="I57" i="1"/>
  <c r="I764" i="1"/>
  <c r="I446" i="1"/>
  <c r="I669" i="1"/>
  <c r="I924" i="1"/>
  <c r="I703" i="1"/>
  <c r="I615" i="1"/>
  <c r="I119" i="1"/>
  <c r="I399" i="1"/>
  <c r="I7" i="1"/>
  <c r="I363" i="1"/>
  <c r="I386" i="1"/>
  <c r="I462" i="1"/>
  <c r="I234" i="1"/>
  <c r="I606" i="1"/>
  <c r="I281" i="1"/>
  <c r="I617" i="1"/>
  <c r="I874" i="1"/>
  <c r="I891" i="1"/>
  <c r="I42" i="1"/>
  <c r="I229" i="1"/>
  <c r="I756" i="1"/>
  <c r="I88" i="1"/>
  <c r="I398" i="1"/>
  <c r="I757" i="1"/>
  <c r="I324" i="1"/>
  <c r="I729" i="1"/>
  <c r="I937" i="1"/>
  <c r="I326" i="1"/>
  <c r="I907" i="1"/>
  <c r="I548" i="1"/>
  <c r="I175" i="1"/>
  <c r="I908" i="1"/>
  <c r="I869" i="1"/>
  <c r="I69" i="1"/>
  <c r="I162" i="1"/>
  <c r="I600" i="1"/>
  <c r="I715" i="1"/>
  <c r="I442" i="1"/>
  <c r="I951" i="1"/>
  <c r="I32" i="1"/>
  <c r="I382" i="1"/>
  <c r="I365" i="1"/>
  <c r="I625" i="1"/>
  <c r="I127" i="1"/>
  <c r="I945" i="1"/>
  <c r="I19" i="1"/>
  <c r="I239" i="1"/>
  <c r="I372" i="1"/>
  <c r="I535" i="1"/>
  <c r="I709" i="1"/>
  <c r="I235" i="1"/>
  <c r="I262" i="1"/>
  <c r="I835" i="1"/>
  <c r="I997" i="1"/>
  <c r="I751" i="1"/>
  <c r="I38" i="1"/>
  <c r="I724" i="1"/>
  <c r="I903" i="1"/>
  <c r="I528" i="1"/>
  <c r="I917" i="1"/>
  <c r="I616" i="1"/>
  <c r="I132" i="1"/>
  <c r="I218" i="1"/>
  <c r="I977" i="1"/>
  <c r="I595" i="1"/>
  <c r="I836" i="1"/>
  <c r="I721" i="1"/>
  <c r="I699" i="1"/>
  <c r="I986" i="1"/>
  <c r="I214" i="1"/>
  <c r="I630" i="1"/>
  <c r="I556" i="1"/>
  <c r="I36" i="1"/>
  <c r="I77" i="1"/>
  <c r="I37" i="1"/>
  <c r="I684" i="1"/>
  <c r="I538" i="1"/>
  <c r="I164" i="1"/>
  <c r="I122" i="1"/>
  <c r="I712" i="1"/>
  <c r="I587" i="1"/>
  <c r="I387" i="1"/>
  <c r="I259" i="1"/>
  <c r="I985" i="1"/>
  <c r="I523" i="1"/>
  <c r="I644" i="1"/>
  <c r="I107" i="1"/>
  <c r="I62" i="1"/>
  <c r="I300" i="1"/>
  <c r="I58" i="1"/>
  <c r="I981" i="1"/>
  <c r="I106" i="1"/>
  <c r="I843" i="1"/>
  <c r="I711" i="1"/>
  <c r="I693" i="1"/>
  <c r="I785" i="1"/>
  <c r="I463" i="1"/>
  <c r="I55" i="1"/>
  <c r="I39" i="1"/>
  <c r="I859" i="1"/>
  <c r="I614" i="1"/>
  <c r="I514" i="1"/>
  <c r="I840" i="1"/>
  <c r="I565" i="1"/>
  <c r="I224" i="1"/>
  <c r="I560" i="1"/>
  <c r="I275" i="1"/>
  <c r="I168" i="1"/>
  <c r="I969" i="1"/>
  <c r="I739" i="1"/>
  <c r="I145" i="1"/>
  <c r="I776" i="1"/>
  <c r="I205" i="1"/>
  <c r="I726" i="1"/>
  <c r="I697" i="1"/>
  <c r="I330" i="1"/>
  <c r="I466" i="1"/>
  <c r="I851" i="1"/>
  <c r="I86" i="1"/>
  <c r="I309" i="1"/>
  <c r="I410" i="1"/>
  <c r="I4" i="1"/>
  <c r="I609" i="1"/>
  <c r="I87" i="1"/>
  <c r="I817" i="1"/>
  <c r="I397" i="1"/>
  <c r="I146" i="1"/>
  <c r="I422" i="1"/>
  <c r="I604" i="1"/>
  <c r="I895" i="1"/>
  <c r="I24" i="1"/>
  <c r="I708" i="1"/>
  <c r="I244" i="1"/>
  <c r="I353" i="1"/>
  <c r="I424" i="1"/>
  <c r="I959" i="1"/>
  <c r="I654" i="1"/>
  <c r="I826" i="1"/>
  <c r="I796" i="1"/>
  <c r="I335" i="1"/>
  <c r="I72" i="1"/>
  <c r="I356" i="1"/>
  <c r="I421" i="1"/>
  <c r="I267" i="1"/>
  <c r="I439" i="1"/>
  <c r="I677" i="1"/>
  <c r="I453" i="1"/>
  <c r="I339" i="1"/>
  <c r="I706" i="1"/>
  <c r="I196" i="1"/>
  <c r="I76" i="1"/>
  <c r="I391" i="1"/>
  <c r="I673" i="1"/>
  <c r="I167" i="1"/>
  <c r="I150" i="1"/>
  <c r="I611" i="1"/>
  <c r="I257" i="1"/>
  <c r="I643" i="1"/>
  <c r="I113" i="1"/>
  <c r="I230" i="1"/>
  <c r="I605" i="1"/>
  <c r="I586" i="1"/>
  <c r="I963" i="1"/>
  <c r="I512" i="1"/>
  <c r="I457" i="1"/>
  <c r="I887" i="1"/>
  <c r="I120" i="1"/>
  <c r="I930" i="1"/>
  <c r="I539" i="1"/>
  <c r="I437" i="1"/>
  <c r="I134" i="1"/>
  <c r="I892" i="1"/>
  <c r="I786" i="1"/>
  <c r="I48" i="1"/>
  <c r="I337" i="1"/>
  <c r="I637" i="1"/>
  <c r="I477" i="1"/>
  <c r="I856" i="1"/>
  <c r="I774" i="1"/>
  <c r="I765" i="1"/>
  <c r="I993" i="1"/>
  <c r="I97" i="1"/>
  <c r="I429" i="1"/>
  <c r="I26" i="1"/>
  <c r="I149" i="1"/>
  <c r="I932" i="1"/>
  <c r="I22" i="1"/>
  <c r="I510" i="1"/>
  <c r="I519" i="1"/>
  <c r="I575" i="1"/>
  <c r="I940" i="1"/>
  <c r="I799" i="1"/>
  <c r="I236" i="1"/>
  <c r="I833" i="1"/>
  <c r="I971" i="1"/>
  <c r="I465" i="1"/>
  <c r="I73" i="1"/>
  <c r="I284" i="1"/>
  <c r="I805" i="1"/>
  <c r="I782" i="1"/>
  <c r="I863" i="1"/>
  <c r="I30" i="1"/>
  <c r="I413" i="1"/>
  <c r="I458" i="1"/>
  <c r="I857" i="1"/>
  <c r="I243" i="1"/>
  <c r="I521" i="1"/>
  <c r="I143" i="1"/>
  <c r="I491" i="1"/>
  <c r="I210" i="1"/>
  <c r="I581" i="1"/>
  <c r="I561" i="1"/>
  <c r="I133" i="1"/>
  <c r="I691" i="1"/>
  <c r="I482" i="1"/>
  <c r="I842" i="1"/>
  <c r="I720" i="1"/>
  <c r="I166" i="1"/>
  <c r="I161" i="1"/>
  <c r="I598" i="1"/>
  <c r="I789" i="1"/>
  <c r="I529" i="1"/>
  <c r="I846" i="1"/>
  <c r="I707" i="1"/>
  <c r="I223" i="1"/>
  <c r="I554" i="1"/>
  <c r="I664" i="1"/>
  <c r="I290" i="1"/>
  <c r="I241" i="1"/>
  <c r="I66" i="1"/>
  <c r="I682" i="1"/>
  <c r="I338" i="1"/>
  <c r="I278" i="1"/>
  <c r="I180" i="1"/>
  <c r="I140" i="1"/>
  <c r="I533" i="1"/>
  <c r="I213" i="1"/>
  <c r="I342" i="1"/>
  <c r="I299" i="1"/>
  <c r="I323" i="1"/>
  <c r="I573" i="1"/>
  <c r="I225" i="1"/>
  <c r="I155" i="1"/>
  <c r="I647" i="1"/>
  <c r="I63" i="1"/>
  <c r="I754" i="1"/>
  <c r="I506" i="1"/>
  <c r="I816" i="1"/>
  <c r="I734" i="1"/>
  <c r="I53" i="1"/>
  <c r="I532" i="1"/>
  <c r="I283" i="1"/>
  <c r="I327" i="1"/>
  <c r="I431" i="1"/>
  <c r="I694" i="1"/>
  <c r="I733" i="1"/>
  <c r="I461" i="1"/>
  <c r="I872" i="1"/>
  <c r="I56" i="1"/>
  <c r="I837" i="1"/>
  <c r="I136" i="1"/>
  <c r="I407" i="1"/>
  <c r="I14" i="1"/>
  <c r="I255" i="1"/>
  <c r="I728" i="1"/>
  <c r="I547" i="1"/>
  <c r="I648" i="1"/>
  <c r="I653" i="1"/>
  <c r="I790" i="1"/>
  <c r="I118" i="1"/>
  <c r="I992" i="1"/>
  <c r="I117" i="1"/>
  <c r="I801" i="1"/>
  <c r="I771" i="1"/>
  <c r="I34" i="1"/>
  <c r="I683" i="1"/>
  <c r="I405" i="1"/>
  <c r="I962" i="1"/>
  <c r="I984" i="1"/>
  <c r="I888" i="1"/>
  <c r="I416" i="1"/>
  <c r="I965" i="1"/>
  <c r="I343" i="1"/>
  <c r="I701" i="1"/>
  <c r="I527" i="1"/>
  <c r="I696" i="1"/>
  <c r="I526" i="1"/>
  <c r="I566" i="1"/>
  <c r="I679" i="1"/>
  <c r="I286" i="1"/>
  <c r="I635" i="1"/>
  <c r="I174" i="1"/>
  <c r="I434" i="1"/>
  <c r="I305" i="1"/>
  <c r="I448" i="1"/>
  <c r="I592" i="1"/>
  <c r="I662" i="1"/>
  <c r="I946" i="1"/>
  <c r="I483" i="1"/>
  <c r="I781" i="1"/>
  <c r="I530" i="1"/>
  <c r="I341" i="1"/>
  <c r="I29" i="1"/>
  <c r="I639" i="1"/>
  <c r="I590" i="1"/>
  <c r="I204" i="1"/>
  <c r="I92" i="1"/>
  <c r="I636" i="1"/>
  <c r="I163" i="1"/>
  <c r="I78" i="1"/>
  <c r="I995" i="1"/>
  <c r="I879" i="1"/>
  <c r="I627" i="1"/>
  <c r="I665" i="1"/>
  <c r="I813" i="1"/>
  <c r="I268" i="1"/>
  <c r="I233" i="1"/>
  <c r="I388" i="1"/>
  <c r="I311" i="1"/>
  <c r="I838" i="1"/>
  <c r="I178" i="1"/>
  <c r="I310" i="1"/>
  <c r="I979" i="1"/>
  <c r="I158" i="1"/>
  <c r="I998" i="1"/>
  <c r="I589" i="1"/>
  <c r="I541" i="1"/>
  <c r="I933" i="1"/>
  <c r="I187" i="1"/>
  <c r="I350" i="1"/>
  <c r="I137" i="1"/>
  <c r="I511" i="1"/>
  <c r="I503" i="1"/>
  <c r="I954" i="1"/>
  <c r="I81" i="1"/>
  <c r="I860" i="1"/>
  <c r="I6" i="1"/>
  <c r="I877" i="1"/>
  <c r="I185" i="1"/>
  <c r="I830" i="1"/>
  <c r="I192" i="1"/>
  <c r="I761" i="1"/>
  <c r="I373" i="1"/>
  <c r="I432" i="1"/>
  <c r="I687" i="1"/>
  <c r="I212" i="1"/>
  <c r="I987" i="1"/>
  <c r="I20" i="1"/>
  <c r="I16" i="1"/>
  <c r="I318" i="1"/>
  <c r="I344" i="1"/>
  <c r="I394" i="1"/>
  <c r="I778" i="1"/>
  <c r="I157" i="1"/>
  <c r="I578" i="1"/>
  <c r="I591" i="1"/>
  <c r="I944" i="1"/>
  <c r="I631" i="1"/>
  <c r="I638" i="1"/>
  <c r="I124" i="1"/>
  <c r="I153" i="1"/>
  <c r="I886" i="1"/>
  <c r="I668" i="1"/>
  <c r="I583" i="1"/>
  <c r="I423" i="1"/>
  <c r="I695" i="1"/>
  <c r="I401" i="1"/>
  <c r="I384" i="1"/>
  <c r="I454" i="1"/>
  <c r="I198" i="1"/>
  <c r="I650" i="1"/>
  <c r="I950" i="1"/>
  <c r="I577" i="1"/>
  <c r="I811" i="1"/>
  <c r="I632" i="1"/>
  <c r="I942" i="1"/>
  <c r="I415" i="1"/>
  <c r="I89" i="1"/>
  <c r="I183" i="1"/>
  <c r="I741" i="1"/>
  <c r="I972" i="1"/>
  <c r="I999" i="1"/>
  <c r="I95" i="1"/>
  <c r="I130" i="1"/>
  <c r="I660" i="1"/>
  <c r="I955" i="1"/>
  <c r="I111" i="1"/>
  <c r="I698" i="1"/>
  <c r="I5" i="1"/>
  <c r="I357" i="1"/>
  <c r="I156" i="1"/>
  <c r="I921" i="1"/>
  <c r="I553" i="1"/>
  <c r="I919" i="1"/>
  <c r="I916" i="1"/>
  <c r="I420" i="1"/>
  <c r="I769" i="1"/>
  <c r="I1000" i="1"/>
  <c r="I1001" i="1"/>
  <c r="I455" i="1"/>
  <c r="I641" i="1"/>
  <c r="I674" i="1"/>
  <c r="I517" i="1"/>
  <c r="I419" i="1"/>
  <c r="I298" i="1"/>
  <c r="I798" i="1"/>
  <c r="I377" i="1"/>
  <c r="I292" i="1"/>
  <c r="I574" i="1"/>
  <c r="I479" i="1"/>
  <c r="I663" i="1"/>
  <c r="I435" i="1"/>
  <c r="I704" i="1"/>
  <c r="I253" i="1"/>
  <c r="I345" i="1"/>
  <c r="I201" i="1"/>
  <c r="I351" i="1"/>
  <c r="I485" i="1"/>
  <c r="I159" i="1"/>
  <c r="I996" i="1"/>
  <c r="I900" i="1"/>
  <c r="I990" i="1"/>
  <c r="I584" i="1"/>
  <c r="I11" i="1"/>
  <c r="I129" i="1"/>
  <c r="I301" i="1"/>
  <c r="I831" i="1"/>
  <c r="I854" i="1"/>
  <c r="I807" i="1"/>
  <c r="I41" i="1"/>
  <c r="I783" i="1"/>
  <c r="I821" i="1"/>
  <c r="I915" i="1"/>
  <c r="I450" i="1"/>
  <c r="I727" i="1"/>
  <c r="I939" i="1"/>
  <c r="I773" i="1"/>
  <c r="I941" i="1"/>
  <c r="I779" i="1"/>
  <c r="I620" i="1"/>
  <c r="I21" i="1"/>
  <c r="I651" i="1"/>
  <c r="I93" i="1"/>
  <c r="I646" i="1"/>
  <c r="I28" i="1"/>
  <c r="I13" i="1"/>
  <c r="I501" i="1"/>
  <c r="I47" i="1"/>
  <c r="I17" i="1"/>
  <c r="I661" i="1"/>
  <c r="I79" i="1"/>
  <c r="I430" i="1"/>
  <c r="I411" i="1"/>
  <c r="I328" i="1"/>
  <c r="I929" i="1"/>
  <c r="I195" i="1"/>
  <c r="I68" i="1"/>
  <c r="I219" i="1"/>
  <c r="I568" i="1"/>
  <c r="I456" i="1"/>
  <c r="I555" i="1"/>
  <c r="I418" i="1"/>
  <c r="I675" i="1"/>
  <c r="I868" i="1"/>
  <c r="I634" i="1"/>
  <c r="I518" i="1"/>
  <c r="I658" i="1"/>
  <c r="I346" i="1"/>
  <c r="I237" i="1"/>
  <c r="I649" i="1"/>
  <c r="I23" i="1"/>
  <c r="I470" i="1"/>
  <c r="I426" i="1"/>
  <c r="I381" i="1"/>
  <c r="I404" i="1"/>
  <c r="I988" i="1"/>
  <c r="I982" i="1"/>
  <c r="I509" i="1"/>
  <c r="I515" i="1"/>
  <c r="I389" i="1"/>
  <c r="I474" i="1"/>
  <c r="I883" i="1"/>
  <c r="I208" i="1"/>
  <c r="I321" i="1"/>
  <c r="I128" i="1"/>
  <c r="I329" i="1"/>
  <c r="I193" i="1"/>
  <c r="I540" i="1"/>
  <c r="I85" i="1"/>
  <c r="I880" i="1"/>
  <c r="I791" i="1"/>
  <c r="I722" i="1"/>
  <c r="I358" i="1"/>
  <c r="I918" i="1"/>
  <c r="I412" i="1"/>
  <c r="I297" i="1"/>
  <c r="I861" i="1"/>
  <c r="I750" i="1"/>
  <c r="I354" i="1"/>
  <c r="I445" i="1"/>
  <c r="I348" i="1"/>
  <c r="I762" i="1"/>
  <c r="I499" i="1"/>
  <c r="I54" i="1"/>
  <c r="I794" i="1"/>
  <c r="I317" i="1"/>
  <c r="I100" i="1"/>
  <c r="I676" i="1"/>
  <c r="I666" i="1"/>
  <c r="I738" i="1"/>
  <c r="I524" i="1"/>
  <c r="I947" i="1"/>
  <c r="I276" i="1"/>
  <c r="I190" i="1"/>
  <c r="I188" i="1"/>
  <c r="I304" i="1"/>
  <c r="I170" i="1"/>
  <c r="I263" i="1"/>
  <c r="I768" i="1"/>
  <c r="I487" i="1"/>
  <c r="I845" i="1"/>
  <c r="I464" i="1"/>
  <c r="I792" i="1"/>
  <c r="I810" i="1"/>
  <c r="I747" i="1"/>
  <c r="I742" i="1"/>
  <c r="I478" i="1"/>
  <c r="I889" i="1"/>
  <c r="I621" i="1"/>
  <c r="I973" i="1"/>
  <c r="I899" i="1"/>
  <c r="I272" i="1"/>
  <c r="I949" i="1"/>
  <c r="I459" i="1"/>
  <c r="I177" i="1"/>
  <c r="I793" i="1"/>
  <c r="I878" i="1"/>
  <c r="I443" i="1"/>
  <c r="I105" i="1"/>
  <c r="I717" i="1"/>
  <c r="I449" i="1"/>
  <c r="I543" i="1"/>
  <c r="I325" i="1"/>
  <c r="I71" i="1"/>
  <c r="I513" i="1"/>
  <c r="I494" i="1"/>
  <c r="I500" i="1"/>
  <c r="I871" i="1"/>
  <c r="I191" i="1"/>
  <c r="I258" i="1"/>
  <c r="I331" i="1"/>
  <c r="I516" i="1"/>
  <c r="I975" i="1"/>
  <c r="I211" i="1"/>
  <c r="I8" i="1"/>
  <c r="I141" i="1"/>
  <c r="I670" i="1"/>
  <c r="I312" i="1"/>
  <c r="I713" i="1"/>
  <c r="I909" i="1"/>
  <c r="I194" i="1"/>
  <c r="I10" i="1"/>
  <c r="I912" i="1"/>
  <c r="I319" i="1"/>
  <c r="I958" i="1"/>
  <c r="I369" i="1"/>
  <c r="I579" i="1"/>
  <c r="I285" i="1"/>
  <c r="I125" i="1"/>
  <c r="I928" i="1"/>
  <c r="I680" i="1"/>
  <c r="I730" i="1"/>
  <c r="I288" i="1"/>
  <c r="I148" i="1"/>
  <c r="I580" i="1"/>
  <c r="I436" i="1"/>
  <c r="I642" i="1"/>
  <c r="I484" i="1"/>
  <c r="I295" i="1"/>
  <c r="I545" i="1"/>
  <c r="I320" i="1"/>
  <c r="I536" i="1"/>
  <c r="I112" i="1"/>
  <c r="I347" i="1"/>
  <c r="I797" i="1"/>
  <c r="I380" i="1"/>
  <c r="I507" i="1"/>
  <c r="I613" i="1"/>
  <c r="I488" i="1"/>
  <c r="I376" i="1"/>
  <c r="I943" i="1"/>
  <c r="I745" i="1"/>
  <c r="I594" i="1"/>
  <c r="I564" i="1"/>
  <c r="I906" i="1"/>
  <c r="I65" i="1"/>
  <c r="I360" i="1"/>
  <c r="I640" i="1"/>
  <c r="I390" i="1"/>
  <c r="I531" i="1"/>
  <c r="I417" i="1"/>
  <c r="I238" i="1"/>
  <c r="I425" i="1"/>
  <c r="I173" i="1"/>
  <c r="I777" i="1"/>
  <c r="I379" i="1"/>
  <c r="I948" i="1"/>
  <c r="I294" i="1"/>
  <c r="I322" i="1"/>
  <c r="I200" i="1"/>
  <c r="I222" i="1"/>
  <c r="I659" i="1"/>
  <c r="I308" i="1"/>
  <c r="I393" i="1"/>
  <c r="I596" i="1"/>
  <c r="I520" i="1"/>
  <c r="I897" i="1"/>
  <c r="I302" i="1"/>
  <c r="I352" i="1"/>
  <c r="I602" i="1"/>
  <c r="I952" i="1"/>
  <c r="I961" i="1"/>
  <c r="I723" i="1"/>
  <c r="I452" i="1"/>
  <c r="I552" i="1"/>
  <c r="I217" i="1"/>
  <c r="I601" i="1"/>
  <c r="I206" i="1"/>
  <c r="I138" i="1"/>
  <c r="I131" i="1"/>
  <c r="I624" i="1"/>
  <c r="I252" i="1"/>
  <c r="I702" i="1"/>
  <c r="I172" i="1"/>
  <c r="I544" i="1"/>
  <c r="I740" i="1"/>
  <c r="I52" i="1"/>
  <c r="I202" i="1"/>
  <c r="I402" i="1"/>
  <c r="I652" i="1"/>
  <c r="I902" i="1"/>
  <c r="I905" i="1"/>
  <c r="I938" i="1"/>
  <c r="I273" i="1"/>
  <c r="I832" i="1"/>
  <c r="I102" i="1"/>
  <c r="I152" i="1"/>
  <c r="I752" i="1"/>
  <c r="I802" i="1"/>
  <c r="I852" i="1"/>
  <c r="I498" i="1"/>
  <c r="I923" i="1"/>
  <c r="I2" i="1"/>
  <c r="I502" i="1"/>
  <c r="I655" i="1"/>
  <c r="G6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H3" i="6" l="1"/>
</calcChain>
</file>

<file path=xl/sharedStrings.xml><?xml version="1.0" encoding="utf-8"?>
<sst xmlns="http://schemas.openxmlformats.org/spreadsheetml/2006/main" count="7130" uniqueCount="2115">
  <si>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</si>
  <si>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</si>
  <si>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</si>
  <si>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</si>
  <si>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</si>
  <si>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</si>
  <si>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</si>
  <si>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</si>
  <si>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</si>
  <si>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</si>
  <si>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</si>
  <si>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</si>
  <si>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</si>
  <si>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</si>
  <si>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</si>
  <si>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</si>
  <si>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</si>
  <si>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</si>
  <si>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</si>
  <si>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</si>
  <si>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</si>
  <si>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</si>
  <si>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</si>
  <si>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</si>
  <si>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</si>
  <si>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</si>
  <si>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</si>
  <si>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</si>
  <si>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</si>
  <si>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</si>
  <si>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</si>
  <si>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</si>
  <si>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</si>
  <si>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</si>
  <si>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</si>
  <si>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</si>
  <si>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</si>
  <si>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</si>
  <si>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</si>
  <si>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</si>
  <si>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</si>
  <si>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</si>
  <si>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</si>
  <si>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</si>
  <si>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</si>
  <si>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</si>
  <si>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</si>
  <si>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</si>
  <si>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</si>
  <si>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</si>
  <si>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</si>
  <si>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</si>
  <si>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</si>
  <si>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</si>
  <si>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</si>
  <si>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</si>
  <si>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</si>
  <si>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</si>
  <si>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</si>
  <si>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</si>
  <si>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</si>
  <si>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</si>
  <si>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</si>
  <si>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</si>
  <si>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</si>
  <si>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</si>
  <si>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</si>
  <si>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</si>
  <si>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</si>
  <si>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</si>
  <si>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</si>
  <si>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</si>
  <si>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</si>
  <si>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</si>
  <si>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</si>
  <si>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</si>
  <si>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</si>
  <si>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</si>
  <si>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</si>
  <si>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</si>
  <si>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</si>
  <si>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</si>
  <si>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</si>
  <si>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</si>
  <si>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</si>
  <si>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</si>
  <si>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</si>
  <si>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</si>
  <si>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</si>
  <si>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</si>
  <si>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</si>
  <si>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</si>
  <si>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</si>
  <si>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</si>
  <si>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</si>
  <si>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</si>
  <si>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</si>
  <si>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</si>
  <si>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</si>
  <si>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</si>
  <si>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</si>
  <si>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</si>
  <si>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</si>
  <si>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</si>
  <si>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</si>
  <si>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</si>
  <si>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</si>
  <si>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</si>
  <si>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</si>
  <si>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</si>
  <si>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</si>
  <si>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</si>
  <si>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</si>
  <si>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</si>
  <si>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</si>
  <si>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</si>
  <si>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</si>
  <si>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</si>
  <si>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</si>
  <si>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</si>
  <si>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</si>
  <si>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</si>
  <si>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</si>
  <si>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</si>
  <si>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</si>
  <si>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</si>
  <si>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</si>
  <si>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</si>
  <si>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</si>
  <si>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</si>
  <si>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</si>
  <si>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</si>
  <si>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</si>
  <si>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</si>
  <si>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</si>
  <si>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</si>
  <si>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</si>
  <si>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</si>
  <si>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</si>
  <si>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</si>
  <si>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</si>
  <si>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</si>
  <si>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</si>
  <si>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</si>
  <si>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</si>
  <si>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</si>
  <si>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</si>
  <si>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</si>
  <si>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</si>
  <si>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</si>
  <si>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</si>
  <si>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</si>
  <si>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</si>
  <si>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</si>
  <si>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</si>
  <si>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</si>
  <si>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</si>
  <si>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</si>
  <si>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</si>
  <si>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</si>
  <si>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</si>
  <si>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</si>
  <si>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</si>
  <si>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</si>
  <si>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</si>
  <si>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</si>
  <si>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</si>
  <si>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</si>
  <si>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</si>
  <si>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</si>
  <si>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</si>
  <si>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</si>
  <si>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</si>
  <si>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</si>
  <si>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</si>
  <si>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</si>
  <si>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</si>
  <si>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</si>
  <si>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</si>
  <si>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</si>
  <si>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</si>
  <si>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</si>
  <si>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</si>
  <si>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</si>
  <si>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</si>
  <si>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</si>
  <si>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</si>
  <si>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</si>
  <si>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</si>
  <si>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</si>
  <si>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</si>
  <si>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</si>
  <si>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</si>
  <si>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</si>
  <si>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</si>
  <si>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</si>
  <si>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</si>
  <si>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</si>
  <si>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</si>
  <si>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</si>
  <si>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</si>
  <si>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</si>
  <si>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</si>
  <si>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</si>
  <si>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</si>
  <si>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</si>
  <si>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</si>
  <si>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</si>
  <si>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</si>
  <si>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</si>
  <si>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</si>
  <si>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</si>
  <si>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</si>
  <si>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</si>
  <si>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</si>
  <si>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</si>
  <si>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</si>
  <si>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</si>
  <si>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</si>
  <si>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</si>
  <si>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</si>
  <si>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</si>
  <si>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</si>
  <si>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</si>
  <si>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</si>
  <si>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</si>
  <si>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</si>
  <si>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</si>
  <si>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</si>
  <si>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</si>
  <si>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</si>
  <si>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</si>
  <si>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</si>
  <si>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</si>
  <si>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</si>
  <si>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</si>
  <si>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</si>
  <si>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</si>
  <si>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</si>
  <si>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</si>
  <si>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</si>
  <si>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</si>
  <si>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</si>
  <si>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</si>
  <si>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</si>
  <si>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</si>
  <si>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</si>
  <si>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</si>
  <si>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</si>
  <si>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</si>
  <si>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</si>
  <si>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</si>
  <si>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</si>
  <si>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</si>
  <si>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</si>
  <si>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</si>
  <si>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</si>
  <si>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</si>
  <si>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</si>
  <si>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</si>
  <si>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</si>
  <si>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</si>
  <si>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</si>
  <si>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</si>
  <si>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</si>
  <si>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</si>
  <si>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</si>
  <si>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</si>
  <si>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</si>
  <si>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</si>
  <si>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</si>
  <si>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</si>
  <si>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</si>
  <si>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</si>
  <si>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</si>
  <si>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</si>
  <si>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</si>
  <si>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</si>
  <si>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</si>
  <si>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</si>
  <si>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</si>
  <si>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</si>
  <si>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</si>
  <si>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</si>
  <si>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</si>
  <si>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</si>
  <si>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</si>
  <si>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</si>
  <si>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</si>
  <si>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</si>
  <si>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</si>
  <si>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</si>
  <si>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</si>
  <si>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</si>
  <si>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</si>
  <si>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</si>
  <si>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</si>
  <si>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</si>
  <si>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</si>
  <si>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</si>
  <si>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</si>
  <si>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</si>
  <si>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</si>
  <si>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</si>
  <si>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</si>
  <si>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</si>
  <si>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</si>
  <si>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</si>
  <si>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</si>
  <si>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</si>
  <si>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</si>
  <si>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</si>
  <si>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</si>
  <si>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</si>
  <si>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</si>
  <si>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</si>
  <si>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</si>
  <si>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</si>
  <si>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</si>
  <si>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</si>
  <si>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</si>
  <si>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</si>
  <si>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</si>
  <si>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</si>
  <si>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</si>
  <si>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</si>
  <si>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</si>
  <si>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</si>
  <si>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</si>
  <si>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</si>
  <si>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</si>
  <si>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</si>
  <si>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</si>
  <si>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</si>
  <si>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</si>
  <si>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</si>
  <si>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</si>
  <si>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</si>
  <si>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</si>
  <si>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</si>
  <si>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</si>
  <si>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</si>
  <si>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</si>
  <si>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</si>
  <si>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</si>
  <si>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</si>
  <si>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</si>
  <si>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</si>
  <si>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</si>
  <si>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</si>
  <si>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</si>
  <si>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</si>
  <si>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</si>
  <si>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</si>
  <si>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</si>
  <si>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</si>
  <si>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</si>
  <si>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</si>
  <si>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</si>
  <si>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</si>
  <si>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</si>
  <si>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</si>
  <si>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</si>
  <si>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</si>
  <si>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</si>
  <si>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</si>
  <si>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</si>
  <si>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</si>
  <si>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</si>
  <si>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</si>
  <si>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</si>
  <si>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</si>
  <si>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</si>
  <si>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</si>
  <si>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</si>
  <si>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</si>
  <si>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</si>
  <si>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</si>
  <si>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</si>
  <si>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</si>
  <si>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</si>
  <si>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</si>
  <si>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</si>
  <si>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</si>
  <si>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</si>
  <si>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</si>
  <si>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</si>
  <si>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</si>
  <si>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</si>
  <si>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</si>
  <si>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</si>
  <si>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</si>
  <si>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</si>
  <si>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</si>
  <si>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</si>
  <si>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</si>
  <si>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</si>
  <si>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</si>
  <si>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</si>
  <si>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</si>
  <si>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</si>
  <si>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</si>
  <si>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</si>
  <si>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</si>
  <si>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</si>
  <si>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</si>
  <si>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</si>
  <si>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</si>
  <si>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</si>
  <si>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</si>
  <si>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</si>
  <si>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</si>
  <si>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</si>
  <si>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</si>
  <si>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</si>
  <si>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</si>
  <si>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</si>
  <si>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</si>
  <si>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</si>
  <si>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</si>
  <si>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</si>
  <si>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</si>
  <si>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</si>
  <si>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</si>
  <si>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</si>
  <si>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</si>
  <si>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</si>
  <si>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</si>
  <si>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</si>
  <si>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</si>
  <si>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</si>
  <si>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</si>
  <si>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</si>
  <si>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</si>
  <si>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</si>
  <si>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</si>
  <si>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</si>
  <si>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</si>
  <si>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</si>
  <si>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</si>
  <si>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</si>
  <si>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</si>
  <si>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</si>
  <si>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</si>
  <si>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</si>
  <si>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</si>
  <si>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</si>
  <si>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</si>
  <si>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</si>
  <si>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</si>
  <si>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</si>
  <si>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</si>
  <si>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</si>
  <si>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</si>
  <si>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</si>
  <si>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</si>
  <si>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</si>
  <si>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</si>
  <si>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</si>
  <si>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</si>
  <si>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</si>
  <si>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</si>
  <si>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</si>
  <si>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</si>
  <si>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</si>
  <si>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</si>
  <si>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</si>
  <si>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</si>
  <si>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</si>
  <si>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</si>
  <si>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</si>
  <si>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</si>
  <si>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</si>
  <si>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</si>
  <si>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</si>
  <si>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</si>
  <si>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</si>
  <si>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</si>
  <si>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</si>
  <si>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</si>
  <si>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</si>
  <si>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</si>
  <si>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</si>
  <si>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</si>
  <si>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</si>
  <si>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</si>
  <si>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</si>
  <si>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</si>
  <si>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</si>
  <si>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</si>
  <si>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</si>
  <si>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</si>
  <si>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</si>
  <si>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</si>
  <si>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</si>
  <si>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</si>
  <si>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</si>
  <si>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</si>
  <si>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</si>
  <si>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</si>
  <si>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</si>
  <si>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</si>
  <si>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</si>
  <si>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</si>
  <si>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</si>
  <si>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</si>
  <si>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</si>
  <si>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</si>
  <si>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</si>
  <si>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</si>
  <si>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</si>
  <si>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</si>
  <si>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</si>
  <si>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</si>
  <si>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</si>
  <si>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</si>
  <si>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</si>
  <si>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</si>
  <si>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</si>
  <si>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</si>
  <si>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</si>
  <si>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</si>
  <si>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</si>
  <si>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</si>
  <si>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</si>
  <si>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</si>
  <si>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</si>
  <si>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</si>
  <si>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</si>
  <si>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</si>
  <si>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</si>
  <si>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</si>
  <si>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</si>
  <si>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</si>
  <si>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</si>
  <si>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</si>
  <si>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</si>
  <si>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</si>
  <si>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</si>
  <si>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</si>
  <si>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</si>
  <si>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</si>
  <si>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</si>
  <si>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</si>
  <si>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</si>
  <si>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</si>
  <si>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</si>
  <si>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</si>
  <si>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</si>
  <si>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</si>
  <si>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</si>
  <si>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</si>
  <si>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</si>
  <si>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</si>
  <si>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</si>
  <si>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</si>
  <si>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</si>
  <si>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</si>
  <si>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</si>
  <si>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</si>
  <si>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</si>
  <si>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</si>
  <si>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</si>
  <si>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</si>
  <si>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</si>
  <si>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</si>
  <si>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</si>
  <si>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</si>
  <si>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</si>
  <si>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</si>
  <si>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</si>
  <si>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</si>
  <si>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</si>
  <si>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</si>
  <si>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</si>
  <si>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</si>
  <si>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</si>
  <si>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</si>
  <si>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</si>
  <si>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</si>
  <si>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</si>
  <si>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</si>
  <si>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</si>
  <si>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</si>
  <si>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</si>
  <si>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</si>
  <si>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</si>
  <si>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</si>
  <si>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</si>
  <si>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</si>
  <si>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</si>
  <si>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</si>
  <si>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</si>
  <si>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</si>
  <si>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</si>
  <si>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</si>
  <si>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</si>
  <si>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</si>
  <si>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</si>
  <si>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</si>
  <si>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</si>
  <si>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</si>
  <si>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</si>
  <si>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</si>
  <si>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</si>
  <si>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</si>
  <si>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</si>
  <si>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</si>
  <si>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</si>
  <si>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</si>
  <si>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</si>
  <si>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</si>
  <si>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</si>
  <si>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</si>
  <si>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</si>
  <si>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</si>
  <si>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</si>
  <si>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</si>
  <si>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</si>
  <si>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</si>
  <si>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</si>
  <si>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</si>
  <si>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</si>
  <si>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</si>
  <si>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</si>
  <si>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</si>
  <si>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</si>
  <si>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</si>
  <si>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</si>
  <si>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</si>
  <si>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</si>
  <si>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</si>
  <si>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</si>
  <si>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</si>
  <si>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</si>
  <si>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</si>
  <si>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</si>
  <si>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</si>
  <si>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</si>
  <si>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</si>
  <si>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</si>
  <si>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</si>
  <si>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</si>
  <si>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</si>
  <si>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</si>
  <si>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</si>
  <si>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</si>
  <si>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</si>
  <si>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</si>
  <si>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</si>
  <si>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</si>
  <si>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</si>
  <si>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</si>
  <si>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</si>
  <si>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</si>
  <si>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</si>
  <si>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</si>
  <si>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</si>
  <si>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</si>
  <si>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</si>
  <si>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</si>
  <si>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</si>
  <si>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</si>
  <si>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</si>
  <si>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</si>
  <si>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</si>
  <si>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</si>
  <si>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</si>
  <si>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</si>
  <si>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</si>
  <si>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</si>
  <si>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</si>
  <si>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</si>
  <si>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</si>
  <si>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</si>
  <si>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</si>
  <si>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</si>
  <si>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</si>
  <si>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</si>
  <si>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</si>
  <si>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</si>
  <si>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</si>
  <si>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</si>
  <si>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</si>
  <si>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</si>
  <si>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</si>
  <si>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</si>
  <si>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</si>
  <si>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</si>
  <si>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</si>
  <si>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</si>
  <si>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</si>
  <si>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</si>
  <si>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</si>
  <si>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</si>
  <si>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</si>
  <si>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</si>
  <si>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</si>
  <si>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</si>
  <si>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</si>
  <si>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</si>
  <si>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</si>
  <si>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</si>
  <si>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</si>
  <si>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</si>
  <si>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</si>
  <si>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</si>
  <si>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</si>
  <si>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</si>
  <si>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</si>
  <si>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</si>
  <si>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</si>
  <si>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</si>
  <si>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</si>
  <si>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</si>
  <si>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</si>
  <si>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</si>
  <si>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</si>
  <si>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</si>
  <si>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</si>
  <si>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</si>
  <si>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</si>
  <si>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</si>
  <si>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</si>
  <si>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</si>
  <si>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</si>
  <si>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</si>
  <si>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</si>
  <si>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</si>
  <si>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</si>
  <si>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</si>
  <si>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</si>
  <si>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</si>
  <si>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</si>
  <si>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</si>
  <si>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</si>
  <si>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</si>
  <si>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</si>
  <si>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</si>
  <si>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</si>
  <si>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</si>
  <si>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</si>
  <si>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</si>
  <si>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</si>
  <si>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</si>
  <si>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</si>
  <si>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</si>
  <si>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</si>
  <si>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</si>
  <si>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</si>
  <si>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</si>
  <si>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</si>
  <si>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</si>
  <si>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</si>
  <si>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</si>
  <si>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</si>
  <si>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</si>
  <si>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</si>
  <si>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</si>
  <si>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</si>
  <si>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</si>
  <si>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</si>
  <si>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</si>
  <si>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</si>
  <si>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</si>
  <si>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</si>
  <si>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</si>
  <si>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</si>
  <si>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</si>
  <si>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</si>
  <si>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</si>
  <si>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</si>
  <si>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</si>
  <si>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</si>
  <si>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</si>
  <si>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</si>
  <si>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</si>
  <si>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</si>
  <si>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</si>
  <si>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</si>
  <si>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</si>
  <si>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</si>
  <si>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</si>
  <si>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</si>
  <si>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</si>
  <si>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</si>
  <si>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</si>
  <si>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</si>
  <si>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</si>
  <si>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</si>
  <si>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</si>
  <si>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</si>
  <si>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</si>
  <si>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</si>
  <si>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</si>
  <si>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</si>
  <si>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</si>
  <si>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</si>
  <si>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</si>
  <si>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</si>
  <si>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</si>
  <si>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</si>
  <si>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</si>
  <si>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</si>
  <si>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</si>
  <si>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</si>
  <si>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</si>
  <si>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</si>
  <si>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</si>
  <si>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</si>
  <si>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</si>
  <si>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</si>
  <si>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</si>
  <si>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</si>
  <si>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</si>
  <si>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</si>
  <si>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</si>
  <si>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</si>
  <si>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</si>
  <si>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</si>
  <si>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</si>
  <si>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</si>
  <si>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</si>
  <si>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</si>
  <si>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</si>
  <si>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</si>
  <si>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</si>
  <si>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</si>
  <si>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</si>
  <si>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</si>
  <si>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</si>
  <si>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</si>
  <si>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</si>
  <si>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</si>
  <si>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</si>
  <si>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</si>
  <si>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</si>
  <si>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</si>
  <si>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</si>
  <si>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</si>
  <si>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</si>
  <si>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</si>
  <si>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</si>
  <si>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</si>
  <si>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</si>
  <si>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</si>
  <si>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</si>
  <si>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</si>
  <si>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</si>
  <si>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</si>
  <si>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</si>
  <si>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</si>
  <si>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</si>
  <si>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</si>
  <si>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</si>
  <si>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</si>
  <si>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</si>
  <si>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</si>
  <si>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</si>
  <si>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</si>
  <si>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</si>
  <si>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</si>
  <si>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</si>
  <si>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</si>
  <si>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</si>
  <si>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</si>
  <si>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</si>
  <si>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</si>
  <si>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</si>
  <si>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</si>
  <si>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</si>
  <si>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</si>
  <si>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</si>
  <si>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</si>
  <si>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</si>
  <si>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</si>
  <si>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</si>
  <si>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</si>
  <si>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</si>
  <si>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</si>
  <si>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</si>
  <si>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</si>
  <si>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</si>
  <si>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</si>
  <si>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</si>
  <si>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</si>
  <si>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</si>
  <si>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</si>
  <si>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</si>
  <si>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</si>
  <si>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</si>
  <si>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</si>
  <si>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</si>
  <si>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</si>
  <si>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</si>
  <si>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</si>
  <si>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</si>
  <si>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</si>
  <si>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</si>
  <si>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</si>
  <si>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</si>
  <si>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</si>
  <si>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</si>
  <si>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</si>
  <si>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</si>
  <si>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</si>
  <si>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</si>
  <si>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</si>
  <si>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</si>
  <si>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</si>
  <si>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</si>
  <si>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</si>
  <si>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</si>
  <si>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</si>
  <si>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</si>
  <si>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</si>
  <si>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</si>
  <si>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</si>
  <si>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</si>
  <si>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</si>
  <si>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</si>
  <si>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</si>
  <si>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</si>
  <si>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</si>
  <si>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</si>
  <si>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</si>
  <si>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</si>
  <si>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</si>
  <si>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</si>
  <si>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</si>
  <si>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</si>
  <si>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</si>
  <si>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</si>
  <si>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</si>
  <si>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</si>
  <si>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</si>
  <si>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</si>
  <si>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</si>
  <si>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</si>
  <si>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</si>
  <si>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</si>
  <si>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</si>
  <si>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</si>
  <si>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</si>
  <si>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</si>
  <si>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</si>
  <si>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</si>
  <si>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</si>
  <si>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</si>
  <si>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</si>
  <si>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</si>
  <si>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</si>
  <si>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</si>
  <si>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</si>
  <si>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</si>
  <si>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</si>
  <si>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</si>
  <si>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</si>
  <si>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</si>
  <si>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</si>
  <si>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</si>
  <si>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</si>
  <si>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</si>
  <si>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</si>
  <si>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</si>
  <si>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</si>
  <si>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</si>
  <si>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</si>
  <si>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</si>
  <si>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</si>
  <si>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</si>
  <si>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</si>
  <si>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</si>
  <si>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</si>
  <si>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</si>
  <si>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</si>
  <si>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</si>
  <si>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</si>
  <si>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</si>
  <si>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</si>
  <si>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</si>
  <si>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</si>
  <si>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</si>
  <si>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</si>
  <si>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</si>
  <si>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</si>
  <si>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</si>
  <si>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</si>
  <si>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</si>
  <si>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</si>
  <si>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</si>
  <si>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</si>
  <si>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</si>
  <si>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</si>
  <si>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</si>
  <si>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</si>
  <si>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</si>
  <si>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</si>
  <si>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</si>
  <si>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</si>
  <si>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</si>
  <si>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</si>
  <si>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</si>
  <si>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</si>
  <si>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</si>
  <si>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</si>
  <si>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</si>
  <si>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</si>
  <si>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</si>
  <si>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</si>
  <si>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</si>
  <si>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</si>
  <si>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</si>
  <si>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</si>
  <si>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</si>
  <si>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</si>
  <si>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</si>
  <si>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</si>
  <si>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</si>
  <si>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</si>
  <si>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</si>
  <si>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</si>
  <si>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</si>
  <si>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</si>
  <si>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</si>
  <si>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</si>
  <si>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</si>
  <si>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</si>
  <si>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</si>
  <si>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</si>
  <si>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</si>
  <si>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</si>
  <si>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</si>
  <si>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</si>
  <si>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</si>
  <si>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</si>
  <si>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</si>
  <si>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</si>
  <si>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</si>
  <si>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</si>
  <si>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</si>
  <si>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</si>
  <si>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</si>
  <si>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</si>
  <si>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</si>
  <si>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</si>
  <si>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</si>
  <si>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</si>
  <si>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</si>
  <si>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</si>
  <si>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</si>
  <si>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</si>
  <si>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</si>
  <si>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</si>
  <si>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</si>
  <si>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</si>
  <si>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</si>
  <si>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</si>
  <si>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</si>
  <si>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</si>
  <si>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</si>
  <si>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</si>
  <si>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</si>
  <si>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</si>
  <si>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</si>
  <si>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</si>
  <si>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</si>
  <si>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</si>
  <si>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</si>
  <si>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</si>
  <si>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</si>
  <si>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</si>
  <si>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</si>
  <si>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</si>
  <si>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</si>
  <si>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</si>
  <si>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</si>
  <si>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</si>
  <si>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</si>
  <si>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</si>
  <si>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</si>
  <si>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</si>
  <si>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</si>
  <si>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</si>
  <si>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</si>
  <si>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</si>
  <si>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</si>
  <si>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</si>
  <si>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</si>
  <si>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</si>
  <si>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</si>
  <si>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</si>
  <si>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</si>
  <si>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</si>
  <si>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</si>
  <si>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</si>
  <si>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</si>
  <si>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</si>
  <si>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</si>
  <si>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</si>
  <si>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</si>
  <si>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</si>
  <si>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</si>
  <si>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</si>
  <si>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</si>
  <si>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</si>
  <si>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</si>
  <si>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</si>
  <si>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</si>
  <si>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</si>
  <si>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</si>
  <si>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</si>
  <si>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</si>
  <si>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</si>
  <si>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</si>
  <si>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</si>
  <si>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</si>
  <si>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</si>
  <si>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</si>
  <si>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</si>
  <si>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</si>
  <si>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</si>
  <si>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</si>
  <si>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</si>
  <si>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</si>
  <si>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</si>
  <si>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</si>
  <si>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</si>
  <si>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</si>
  <si>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</si>
  <si>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</si>
  <si>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</si>
  <si>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</si>
  <si>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</si>
  <si>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</si>
  <si>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</si>
  <si>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</si>
  <si>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</si>
  <si>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</si>
  <si>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</si>
  <si>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</si>
  <si>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</si>
  <si>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</si>
  <si>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</si>
  <si>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</si>
  <si>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</si>
  <si>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</si>
  <si>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</si>
  <si>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</si>
  <si>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</si>
  <si>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</si>
  <si>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</si>
  <si>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</si>
  <si>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</si>
  <si>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</si>
  <si>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</si>
  <si>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</si>
  <si>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</si>
  <si>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</si>
  <si>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</si>
  <si>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</si>
  <si>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</si>
  <si>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</si>
  <si>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</si>
  <si>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</si>
  <si>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</si>
  <si>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</si>
  <si>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</si>
  <si>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</si>
  <si>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</si>
  <si>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</si>
  <si>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</si>
  <si>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</si>
  <si>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</si>
  <si>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</si>
  <si>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</si>
  <si>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</si>
  <si>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</si>
  <si>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</si>
  <si>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</si>
  <si>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</si>
  <si>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</si>
  <si>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</si>
  <si>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</si>
  <si>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</si>
  <si>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</si>
  <si>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</si>
  <si>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</si>
  <si>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</si>
  <si>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</si>
  <si>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</si>
  <si>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</si>
  <si>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</si>
  <si>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</si>
  <si>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</si>
  <si>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</si>
  <si>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</si>
  <si>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</si>
  <si>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</si>
  <si>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</si>
  <si>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</si>
  <si>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</si>
  <si>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</si>
  <si>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</si>
  <si>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</si>
  <si>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</si>
  <si>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</si>
  <si>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</si>
  <si>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</si>
  <si>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</si>
  <si>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</si>
  <si>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</si>
  <si>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</si>
  <si>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</si>
  <si>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</si>
  <si>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</si>
  <si>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</si>
  <si>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</si>
  <si>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</si>
  <si>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</si>
  <si>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</si>
  <si>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</si>
  <si>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</si>
  <si>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</si>
  <si>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</si>
  <si>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</si>
  <si>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</si>
  <si>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</si>
  <si>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</si>
  <si>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</si>
  <si>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</si>
  <si>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</si>
  <si>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</si>
  <si>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</si>
  <si>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</si>
  <si>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</si>
  <si>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</si>
  <si>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</si>
  <si>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</si>
  <si>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</si>
  <si>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</si>
  <si>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</si>
  <si>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</si>
  <si>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</si>
  <si>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</si>
  <si>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</si>
  <si>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</si>
  <si>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</si>
  <si>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</si>
  <si>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</si>
  <si>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</si>
  <si>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</si>
  <si>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</si>
  <si>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</si>
  <si>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</si>
  <si>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</si>
  <si>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</si>
  <si>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</si>
  <si>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</si>
  <si>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</si>
  <si>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</si>
  <si>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</si>
  <si>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</si>
  <si>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</si>
  <si>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</si>
  <si>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</si>
  <si>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</si>
  <si>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</si>
  <si>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</si>
  <si>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</si>
  <si>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</si>
  <si>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</si>
  <si>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</si>
  <si>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</si>
  <si>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</si>
  <si>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</si>
  <si>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</si>
  <si>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</si>
  <si>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</si>
  <si>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</si>
  <si>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</si>
  <si>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</si>
  <si>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</si>
  <si>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</si>
  <si>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</si>
  <si>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</si>
  <si>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</si>
  <si>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</si>
  <si>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</si>
  <si>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</si>
  <si>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</si>
  <si>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</si>
  <si>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</si>
  <si>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</si>
  <si>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</si>
  <si>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</si>
  <si>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</si>
  <si>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</si>
  <si>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</si>
  <si>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</si>
  <si>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</si>
  <si>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</si>
  <si>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</si>
  <si>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</si>
  <si>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</si>
  <si>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</si>
  <si>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</si>
  <si>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</si>
  <si>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</si>
  <si>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</si>
  <si>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</si>
  <si>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</si>
  <si>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</si>
  <si>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</si>
  <si>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</si>
  <si>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</si>
  <si>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</si>
  <si>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</si>
  <si>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</si>
  <si>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</si>
  <si>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</si>
  <si>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</si>
  <si>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</si>
  <si>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</si>
  <si>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</si>
  <si>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</si>
  <si>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</si>
  <si>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</si>
  <si>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</si>
  <si>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</si>
  <si>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</si>
  <si>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</si>
  <si>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</si>
  <si>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</si>
  <si>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</si>
  <si>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</si>
  <si>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</si>
  <si>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</si>
  <si>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</si>
  <si>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</si>
  <si>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</si>
  <si>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</si>
  <si>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</si>
  <si>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</si>
  <si>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</si>
  <si>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</si>
  <si>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</si>
  <si>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</si>
  <si>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</si>
  <si>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</si>
  <si>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</si>
  <si>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</si>
  <si>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</si>
  <si>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</si>
  <si>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</si>
  <si>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</si>
  <si>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</si>
  <si>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</si>
  <si>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</si>
  <si>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</si>
  <si>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</si>
  <si>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</si>
  <si>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</si>
  <si>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</si>
  <si>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</si>
  <si>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</si>
  <si>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</si>
  <si>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</si>
  <si>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</si>
  <si>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</si>
  <si>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</si>
  <si>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</si>
  <si>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</si>
  <si>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</si>
  <si>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</si>
  <si>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</si>
  <si>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</si>
  <si>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</si>
  <si>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</si>
  <si>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</si>
  <si>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</si>
  <si>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</si>
  <si>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</si>
  <si>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</si>
  <si>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</si>
  <si>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</si>
  <si>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</si>
  <si>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</si>
  <si>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</si>
  <si>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</si>
  <si>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</si>
  <si>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</si>
  <si>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</si>
  <si>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</si>
  <si>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</si>
  <si>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</si>
  <si>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</si>
  <si>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</si>
  <si>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</si>
  <si>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</si>
  <si>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</si>
  <si>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</si>
  <si>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</si>
  <si>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</si>
  <si>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</si>
  <si>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</si>
  <si>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</si>
  <si>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</si>
  <si>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</si>
  <si>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</si>
  <si>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</si>
  <si>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</si>
  <si>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</si>
  <si>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</si>
  <si>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</si>
  <si>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</si>
  <si>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</si>
  <si>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</si>
  <si>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</si>
  <si>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</si>
  <si>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</si>
  <si>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</si>
  <si>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</si>
  <si>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</si>
  <si>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</si>
  <si>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</si>
  <si>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</si>
  <si>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</si>
  <si>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</si>
  <si>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</si>
  <si>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</si>
  <si>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</si>
  <si>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</si>
  <si>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</si>
  <si>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</si>
  <si>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</si>
  <si>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</si>
  <si>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</si>
  <si>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</si>
  <si>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</si>
  <si>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</si>
  <si>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</si>
  <si>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</si>
  <si>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</si>
  <si>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</si>
  <si>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</si>
  <si>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</si>
  <si>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</si>
  <si>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</si>
  <si>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</si>
  <si>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</si>
  <si>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</si>
  <si>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</si>
  <si>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</si>
  <si>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</si>
  <si>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</si>
  <si>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</si>
  <si>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</si>
  <si>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</si>
  <si>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</si>
  <si>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</si>
  <si>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</si>
  <si>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</si>
  <si>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</si>
  <si>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</si>
  <si>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</si>
  <si>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</si>
  <si>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</si>
  <si>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</si>
  <si>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</si>
  <si>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</si>
  <si>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</si>
  <si>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</si>
  <si>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</si>
  <si>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</si>
  <si>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</si>
  <si>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</si>
  <si>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</si>
  <si>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</si>
  <si>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</si>
  <si>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</si>
  <si>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</si>
  <si>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</si>
  <si>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</si>
  <si>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</si>
  <si>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</si>
  <si>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</si>
  <si>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</si>
  <si>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</si>
  <si>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</si>
  <si>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</si>
  <si>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</si>
  <si>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</si>
  <si>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</si>
  <si>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</si>
  <si>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</si>
  <si>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</si>
  <si>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</si>
  <si>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</si>
  <si>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</si>
  <si>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</si>
  <si>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</si>
  <si>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</si>
  <si>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</si>
  <si>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</si>
  <si>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</si>
  <si>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</si>
  <si>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</si>
  <si>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</si>
  <si>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</si>
  <si>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</si>
  <si>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</si>
  <si>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</si>
  <si>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</si>
  <si>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</si>
  <si>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</si>
  <si>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</si>
  <si>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</si>
  <si>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</si>
  <si>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</si>
  <si>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</si>
  <si>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</si>
  <si>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</si>
  <si>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</si>
  <si>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</si>
  <si>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</si>
  <si>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</si>
  <si>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</si>
  <si>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</si>
  <si>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</si>
  <si>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</si>
  <si>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</si>
  <si>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</si>
  <si>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</si>
  <si>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</si>
  <si>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</si>
  <si>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</si>
  <si>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</si>
  <si>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</si>
  <si>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</si>
  <si>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</si>
  <si>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</si>
  <si>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</si>
  <si>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</si>
  <si>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</si>
  <si>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</si>
  <si>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</si>
  <si>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</si>
  <si>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</si>
  <si>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</si>
  <si>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</si>
  <si>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</si>
  <si>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</si>
  <si>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</si>
  <si>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</si>
  <si>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</si>
  <si>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</si>
  <si>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</si>
  <si>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</si>
  <si>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</si>
  <si>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</si>
  <si>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</si>
  <si>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</si>
  <si>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</si>
  <si>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</si>
  <si>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</si>
  <si>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</si>
  <si>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</si>
  <si>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</si>
  <si>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</si>
  <si>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</si>
  <si>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</si>
  <si>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</si>
  <si>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</si>
  <si>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</si>
  <si>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</si>
  <si>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</si>
  <si>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</si>
  <si>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</si>
  <si>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</si>
  <si>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</si>
  <si>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</si>
  <si>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</si>
  <si>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</si>
  <si>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</si>
  <si>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</si>
  <si>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</si>
  <si>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</si>
  <si>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</si>
  <si>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</si>
  <si>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</si>
  <si>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</si>
  <si>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</si>
  <si>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</si>
  <si>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</si>
  <si>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</si>
  <si>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</si>
  <si>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</si>
  <si>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</si>
  <si>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</si>
  <si>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</si>
  <si>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</si>
  <si>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</si>
  <si>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</si>
  <si>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</si>
  <si>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</si>
  <si>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</si>
  <si>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</si>
  <si>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</si>
  <si>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</si>
  <si>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</si>
  <si>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</si>
  <si>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</si>
  <si>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</si>
  <si>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</si>
  <si>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</si>
  <si>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</si>
  <si>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</si>
  <si>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</si>
  <si>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</si>
  <si>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</si>
  <si>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</si>
  <si>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</si>
  <si>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</si>
  <si>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</si>
  <si>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</si>
  <si>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</si>
  <si>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</si>
  <si>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</si>
  <si>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</si>
  <si>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</si>
  <si>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</si>
  <si>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</si>
  <si>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</si>
  <si>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</si>
  <si>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</si>
  <si>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</si>
  <si>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</si>
  <si>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</si>
  <si>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</si>
  <si>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</si>
  <si>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</si>
  <si>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</si>
  <si>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</si>
  <si>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</si>
  <si>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</si>
  <si>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</si>
  <si>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</si>
  <si>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</si>
  <si>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</si>
  <si>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</si>
  <si>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</si>
  <si>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</si>
  <si>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</si>
  <si>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</si>
  <si>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</si>
  <si>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</si>
  <si>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</si>
  <si>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</si>
  <si>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</si>
  <si>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</si>
  <si>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</si>
  <si>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</si>
  <si>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</si>
  <si>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</si>
  <si>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</si>
  <si>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</si>
  <si>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</si>
  <si>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</si>
  <si>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</si>
  <si>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</si>
  <si>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</si>
  <si>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</si>
  <si>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</si>
  <si>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</si>
  <si>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</si>
  <si>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</si>
  <si>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</si>
  <si>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</si>
  <si>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</si>
  <si>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</si>
  <si>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</si>
  <si>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</si>
  <si>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</si>
  <si>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</si>
  <si>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</si>
  <si>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</si>
  <si>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</si>
  <si>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</si>
  <si>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</si>
  <si>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</si>
  <si>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</si>
  <si>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</si>
  <si>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</si>
  <si>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</si>
  <si>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</si>
  <si>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</si>
  <si>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</si>
  <si>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</si>
  <si>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</si>
  <si>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</si>
  <si>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</si>
  <si>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</si>
  <si>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</si>
  <si>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</si>
  <si>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</si>
  <si>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</si>
  <si>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</si>
  <si>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</si>
  <si>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</si>
  <si>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</si>
  <si>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</si>
  <si>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</si>
  <si>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</si>
  <si>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</si>
  <si>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</si>
  <si>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</si>
  <si>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</si>
  <si>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</si>
  <si>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</si>
  <si>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</si>
  <si>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</si>
  <si>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</si>
  <si>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</si>
  <si>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</si>
  <si>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</si>
  <si>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</si>
  <si>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</si>
  <si>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</si>
  <si>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</si>
  <si>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</si>
  <si>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</si>
  <si>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</si>
  <si>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</si>
  <si>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</si>
  <si>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</si>
  <si>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</si>
  <si>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</si>
  <si>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</si>
  <si>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</si>
  <si>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</si>
  <si>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</si>
  <si>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</si>
  <si>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</si>
  <si>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</si>
  <si>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</si>
  <si>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</si>
  <si>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</si>
  <si>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</si>
  <si>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</si>
  <si>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</si>
  <si>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</si>
  <si>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</si>
  <si>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</si>
  <si>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</si>
  <si>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</si>
  <si>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</si>
  <si>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</si>
  <si>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</si>
  <si>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</si>
  <si>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</si>
  <si>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</si>
  <si>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</si>
  <si>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</si>
  <si>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</si>
  <si>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</si>
  <si>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</si>
  <si>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</si>
  <si>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</si>
  <si>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</si>
  <si>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</si>
  <si>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</si>
  <si>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</si>
  <si>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</si>
  <si>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</si>
  <si>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</si>
  <si>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</si>
  <si>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</si>
  <si>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</si>
  <si>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</si>
  <si>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</si>
  <si>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</si>
  <si>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</si>
  <si>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</si>
  <si>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</si>
  <si>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</si>
  <si>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</si>
  <si>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</si>
  <si>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</si>
  <si>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</si>
  <si>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</si>
  <si>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</si>
  <si>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</si>
  <si>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</si>
  <si>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</si>
  <si>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</si>
  <si>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</si>
  <si>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</si>
  <si>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</si>
  <si>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</si>
  <si>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</si>
  <si>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</si>
  <si>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</si>
  <si>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</si>
  <si>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</si>
  <si>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</si>
  <si>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</si>
  <si>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</si>
  <si>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</si>
  <si>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</si>
  <si>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</si>
  <si>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</si>
  <si>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</si>
  <si>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</si>
  <si>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</si>
  <si>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</si>
  <si>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</si>
  <si>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</si>
  <si>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</si>
  <si>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</si>
  <si>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</si>
  <si>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</si>
  <si>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</si>
  <si>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</si>
  <si>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</si>
  <si>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</si>
  <si>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</si>
  <si>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</si>
  <si>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</si>
  <si>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</si>
  <si>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</si>
  <si>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</si>
  <si>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</si>
  <si>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</si>
  <si>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</si>
  <si>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</si>
  <si>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</si>
  <si>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</si>
  <si>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</si>
  <si>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</si>
  <si>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</si>
  <si>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</si>
  <si>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</si>
  <si>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</si>
  <si>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</si>
  <si>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</si>
  <si>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</si>
  <si>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</si>
  <si>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</si>
  <si>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</si>
  <si>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</si>
  <si>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</si>
  <si>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</si>
  <si>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</si>
  <si>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</si>
  <si>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</si>
  <si>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</si>
  <si>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</si>
  <si>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</si>
  <si>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</si>
  <si>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</si>
  <si>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</si>
  <si>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</si>
  <si>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</si>
  <si>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</si>
  <si>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</si>
  <si>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</si>
  <si>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</si>
  <si>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</si>
  <si>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</si>
  <si>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</si>
  <si>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</si>
  <si>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</si>
  <si>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</si>
  <si>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</si>
  <si>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</si>
  <si>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</si>
  <si>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</si>
  <si>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</si>
  <si>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</si>
  <si>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</si>
  <si>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</si>
  <si>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</si>
  <si>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</si>
  <si>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</si>
  <si>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</si>
  <si>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</si>
  <si>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</si>
  <si>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</si>
  <si>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</si>
  <si>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</si>
  <si>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</si>
  <si>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</si>
  <si>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</si>
  <si>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</si>
  <si>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</si>
  <si>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</si>
  <si>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</si>
  <si>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</si>
  <si>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</si>
  <si>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</si>
  <si>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</si>
  <si>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</si>
  <si>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</si>
  <si>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</si>
  <si>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</si>
  <si>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</si>
  <si>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</si>
  <si>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</si>
  <si>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</si>
  <si>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</si>
  <si>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</si>
  <si>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</si>
  <si>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</si>
  <si>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</si>
  <si>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</si>
  <si>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</si>
  <si>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</si>
  <si>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</si>
  <si>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</si>
  <si>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</si>
  <si>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</si>
  <si>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</si>
  <si>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</si>
  <si>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</si>
  <si>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</si>
  <si>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</si>
  <si>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</si>
  <si>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</si>
  <si>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</si>
  <si>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</si>
  <si>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</si>
  <si>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</si>
  <si>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</si>
  <si>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</si>
  <si>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</si>
  <si>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</si>
  <si>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</si>
  <si>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</si>
  <si>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</si>
  <si>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</si>
  <si>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</si>
  <si>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</si>
  <si>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</si>
  <si>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</si>
  <si>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</si>
  <si>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</si>
  <si>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</si>
  <si>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</si>
  <si>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</si>
  <si>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</si>
  <si>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</si>
  <si>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</si>
  <si>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</si>
  <si>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</si>
  <si>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</si>
  <si>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</si>
  <si>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</si>
  <si>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</si>
  <si>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</si>
  <si>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</si>
  <si>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</si>
  <si>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</si>
  <si>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</si>
  <si>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</si>
  <si>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</si>
  <si>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</si>
  <si>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</si>
  <si>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</si>
  <si>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</si>
  <si>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</si>
  <si>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</si>
  <si>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</si>
  <si>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</si>
  <si>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</si>
  <si>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</si>
  <si>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</si>
  <si>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</si>
  <si>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</si>
  <si>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</si>
  <si>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</si>
  <si>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</si>
  <si>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</si>
  <si>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</si>
  <si>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</si>
  <si>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</si>
  <si>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</si>
  <si>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</si>
  <si>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</si>
  <si>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</si>
  <si>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</si>
  <si>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</si>
  <si>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</si>
  <si>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</si>
  <si>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</si>
  <si>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</si>
  <si>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</si>
  <si>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</si>
  <si>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</si>
  <si>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</si>
  <si>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</si>
  <si>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</si>
  <si>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</si>
  <si>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</si>
  <si>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</si>
  <si>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</si>
  <si>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</si>
  <si>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</si>
  <si>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</si>
  <si>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</si>
  <si>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</si>
  <si>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</si>
  <si>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</si>
  <si>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</si>
  <si>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</si>
  <si>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</si>
  <si>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</si>
  <si>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</si>
  <si>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</si>
  <si>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</si>
  <si>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</si>
  <si>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</si>
  <si>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</si>
  <si>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</si>
  <si>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</si>
  <si>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</si>
  <si>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</si>
  <si>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</si>
  <si>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</si>
  <si>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</si>
  <si>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</si>
  <si>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</si>
  <si>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</si>
  <si>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technology</t>
  </si>
  <si>
    <t>web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</si>
  <si>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</si>
  <si>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</si>
  <si>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</si>
  <si>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</si>
  <si>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</si>
  <si>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</si>
  <si>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</si>
  <si>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</si>
  <si>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</si>
  <si>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theater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</si>
  <si>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</si>
  <si>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</si>
  <si>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</si>
  <si>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</si>
  <si>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</si>
  <si>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</si>
  <si>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</si>
  <si>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</si>
  <si>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</si>
  <si>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</si>
  <si>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</si>
  <si>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</si>
  <si>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</si>
  <si>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</si>
  <si>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</si>
  <si>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</si>
  <si>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</si>
  <si>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</si>
  <si>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</si>
  <si>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</si>
  <si>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</si>
  <si>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</si>
  <si>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</si>
  <si>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</si>
  <si>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world music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</si>
  <si>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</si>
  <si>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</si>
  <si>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</si>
  <si>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</si>
  <si>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</si>
  <si>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</si>
  <si>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</si>
  <si>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</si>
  <si>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</si>
  <si>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</si>
  <si>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</si>
  <si>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</si>
  <si>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</si>
  <si>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</si>
  <si>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</si>
  <si>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</si>
  <si>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 rate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</si>
  <si>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</si>
  <si>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</si>
  <si>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</si>
  <si>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</si>
  <si>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</si>
  <si>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</si>
  <si>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</si>
  <si>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</si>
  <si>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</si>
  <si>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</si>
  <si>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</si>
  <si>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</si>
  <si>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</si>
  <si>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</si>
  <si>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</si>
  <si>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</si>
  <si>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</si>
  <si>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</si>
  <si>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</si>
  <si>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</si>
  <si>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successful_backers</t>
  </si>
  <si>
    <t>unsuccessful_backers</t>
  </si>
  <si>
    <t>mean</t>
  </si>
  <si>
    <t>median</t>
  </si>
  <si>
    <t>minimum</t>
  </si>
  <si>
    <t>maximum</t>
  </si>
  <si>
    <t>variance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</si>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</sst>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7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4" applyNumberFormat="0" applyAlignment="0" applyProtection="0"/>
    <xf numFmtId="0" fontId="10" fillId="5" borderId="5" applyNumberFormat="0" applyAlignment="0" applyProtection="0"/>
    <xf numFmtId="0" fontId="11" fillId="5" borderId="4" applyNumberFormat="0" applyAlignment="0" applyProtection="0"/>
    <xf numFmtId="0" fontId="12" fillId="0" borderId="6" applyNumberFormat="0" applyFill="0" applyAlignment="0" applyProtection="0"/>
    <xf numFmtId="0" fontId="13" fillId="6" borderId="7" applyNumberFormat="0" applyAlignment="0" applyProtection="0"/>
    <xf numFmtId="0" fontId="14" fillId="0" borderId="0" applyNumberFormat="0" applyFill="0" applyBorder="0" applyAlignment="0" applyProtection="0"/>
    <xf numFmtId="0" fontId="1" fillId="7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" fontId="0" fillId="0" borderId="0" xfId="0" applyNumberFormat="1"/>
    <xf numFmtId="2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77" fontId="0" fillId="0" borderId="0" xfId="0" applyNumberFormat="1"/>
    <xf numFmtId="0" fontId="0" fillId="0" borderId="0" xfId="42" applyNumberFormat="1" applyFont="1"/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EB9C"/>
      <color rgb="FF9C5700"/>
      <color rgb="FFFFC7CE"/>
      <color rgb="FF9C0006"/>
      <color rgb="FF006100"/>
      <color rgb="FFC6EFCE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[Solution_CrowdfundingBook.xlsx]Pivot_1!PivotTable1</c:name>
    <c:fmtId val="0"/>
  </c:pivotSource>
  <c:chart>
    <c:autoTitleDeleted val="0"/>
    <c:pivotFmts>
      <c:pivotFmt>
        <c:idx val="0"/>
        <c:spPr>
          <a:solidFill>
            <a:srgbClr val="FFEB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B9C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1-47C3-B64B-D67F7A18ABA6}"/>
            </c:ext>
          </c:extLst>
        </c:ser>
        <c:ser>
          <c:idx val="1"/>
          <c:order val="1"/>
          <c:tx>
            <c:strRef>
              <c:f>Pivot_1!$C$3:$C$4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1-47C3-B64B-D67F7A18ABA6}"/>
            </c:ext>
          </c:extLst>
        </c:ser>
        <c:ser>
          <c:idx val="2"/>
          <c:order val="2"/>
          <c:tx>
            <c:strRef>
              <c:f>Pivot_1!$D$3:$D$4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1-47C3-B64B-D67F7A18ABA6}"/>
            </c:ext>
          </c:extLst>
        </c:ser>
        <c:ser>
          <c:idx val="3"/>
          <c:order val="3"/>
          <c:tx>
            <c:strRef>
              <c:f>Pivot_1!$E$3:$E$4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1-47C3-B64B-D67F7A18A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0428168"/>
        <c:axId val="240428528"/>
      </c:barChart>
      <c:catAx>
        <c:axId val="24042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28528"/>
        <c:crosses val="autoZero"/>
        <c:auto val="1"/>
        <c:lblAlgn val="ctr"/>
        <c:lblOffset val="100"/>
        <c:noMultiLvlLbl val="0"/>
      </c:catAx>
      <c:valAx>
        <c:axId val="2404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2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[Solution_CrowdfundingBook.xlsx]Pivot_2!PivotTable2</c:name>
    <c:fmtId val="2"/>
  </c:pivotSource>
  <c:chart>
    <c:autoTitleDeleted val="0"/>
    <c:pivotFmts>
      <c:pivotFmt>
        <c:idx val="0"/>
        <c:spPr>
          <a:solidFill>
            <a:srgbClr val="FFEB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EB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EB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B9C"/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D-4F54-8044-61C3DC77AFC3}"/>
            </c:ext>
          </c:extLst>
        </c:ser>
        <c:ser>
          <c:idx val="1"/>
          <c:order val="1"/>
          <c:tx>
            <c:strRef>
              <c:f>Pivot_2!$C$4:$C$5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D-4F54-8044-61C3DC77AFC3}"/>
            </c:ext>
          </c:extLst>
        </c:ser>
        <c:ser>
          <c:idx val="2"/>
          <c:order val="2"/>
          <c:tx>
            <c:strRef>
              <c:f>Pivot_2!$D$4:$D$5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D-4F54-8044-61C3DC77AFC3}"/>
            </c:ext>
          </c:extLst>
        </c:ser>
        <c:ser>
          <c:idx val="3"/>
          <c:order val="3"/>
          <c:tx>
            <c:strRef>
              <c:f>Pivot_2!$E$4:$E$5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D-4F54-8044-61C3DC77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22130392"/>
        <c:axId val="622135432"/>
      </c:barChart>
      <c:catAx>
        <c:axId val="62213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35432"/>
        <c:crosses val="autoZero"/>
        <c:auto val="1"/>
        <c:lblAlgn val="ctr"/>
        <c:lblOffset val="100"/>
        <c:noMultiLvlLbl val="0"/>
      </c:catAx>
      <c:valAx>
        <c:axId val="6221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3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[Solution_CrowdfundingBook.xlsx]Pivot_3!PivotTable3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3-44B8-8E8B-B75158E91BD7}"/>
            </c:ext>
          </c:extLst>
        </c:ser>
        <c:ser>
          <c:idx val="1"/>
          <c:order val="1"/>
          <c:tx>
            <c:strRef>
              <c:f>Pivot_3!$C$4:$C$5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Pivot_3!$A$6:$A$18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3-44B8-8E8B-B75158E91BD7}"/>
            </c:ext>
          </c:extLst>
        </c:ser>
        <c:ser>
          <c:idx val="2"/>
          <c:order val="2"/>
          <c:tx>
            <c:strRef>
              <c:f>Pivot_3!$D$4:$D$5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3-44B8-8E8B-B75158E9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33208"/>
        <c:axId val="240433568"/>
      </c:lineChart>
      <c:catAx>
        <c:axId val="2404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33568"/>
        <c:crosses val="autoZero"/>
        <c:auto val="1"/>
        <c:lblAlgn val="ctr"/>
        <c:lblOffset val="100"/>
        <c:noMultiLvlLbl val="0"/>
      </c:catAx>
      <c:valAx>
        <c:axId val="2404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3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4-4535-B9EE-8D564294A9A1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4-4535-B9EE-8D564294A9A1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4-4535-B9EE-8D564294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98800"/>
        <c:axId val="62329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44-4535-B9EE-8D564294A9A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944-4535-B9EE-8D564294A9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44-4535-B9EE-8D564294A9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944-4535-B9EE-8D564294A9A1}"/>
                  </c:ext>
                </c:extLst>
              </c15:ser>
            </c15:filteredLineSeries>
          </c:ext>
        </c:extLst>
      </c:lineChart>
      <c:catAx>
        <c:axId val="6232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97360"/>
        <c:crosses val="autoZero"/>
        <c:auto val="1"/>
        <c:lblAlgn val="ctr"/>
        <c:lblOffset val="100"/>
        <c:noMultiLvlLbl val="0"/>
      </c:catAx>
      <c:valAx>
        <c:axId val="6232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275395</xdr:colOff>
      <xdr:row>1</xdr:row>
      <xdr:rowOff>182218</xdr:rowOff>
    </xdr:from>
    <xdr:to>
      <xdr:col>18</xdr:col>
      <xdr:colOff>380170</xdr:colOff>
      <xdr:row>30</xdr:row>
      <xdr:rowOff>154886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75976-E53C-5FC2-5ACA-246F27501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448514</xdr:colOff>
      <xdr:row>3</xdr:row>
      <xdr:rowOff>134469</xdr:rowOff>
    </xdr:from>
    <xdr:to>
      <xdr:col>20</xdr:col>
      <xdr:colOff>129428</xdr:colOff>
      <xdr:row>31</xdr:row>
      <xdr:rowOff>143995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C6195-307F-4FA1-B361-255203F02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440013</xdr:colOff>
      <xdr:row>1</xdr:row>
      <xdr:rowOff>130450</xdr:rowOff>
    </xdr:from>
    <xdr:to>
      <xdr:col>17</xdr:col>
      <xdr:colOff>125481</xdr:colOff>
      <xdr:row>23</xdr:row>
      <xdr:rowOff>101875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18E94-7A6C-4234-1258-8C5F86A63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152400</xdr:rowOff>
    </xdr:from>
    <xdr:to>
      <xdr:col>7</xdr:col>
      <xdr:colOff>1362074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5F755-54EF-839D-59C3-5D85FCE1A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 Sprecher" refreshedDate="45015.976545138888" createdVersion="8" refreshedVersion="8" minRefreshableVersion="3" recordCount="1000" xr:uid="{5BBA257E-78A1-4841-B2AB-72C6D129A4A6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successful"/>
        <s v="failed"/>
        <s v="canceled"/>
        <s v="live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/>
    </cacheField>
    <cacheField name="country" numFmtId="0">
      <sharedItems count="7">
        <s v="US"/>
        <s v="CA"/>
        <s v="GB"/>
        <s v="CH"/>
        <s v="DK"/>
        <s v="AU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6-04-08T05:00:00"/>
        <d v="2016-07-08T05:00:00"/>
        <d v="2015-08-03T05:00:00"/>
        <d v="2018-03-05T06:00:00"/>
        <d v="2015-01-08T06:00:00"/>
        <d v="2019-10-27T05:00:00"/>
        <d v="2019-01-17T06:00:00"/>
        <d v="2015-02-11T06:00:00"/>
        <d v="2015-02-26T06:00:00"/>
        <d v="2018-10-26T05:00:00"/>
        <d v="2013-06-25T05:00:00"/>
        <d v="2012-03-05T06:00:00"/>
        <d v="2010-05-23T05:00:00"/>
        <d v="2010-01-19T06:00:00"/>
        <d v="2012-11-25T06:00:00"/>
        <d v="2016-12-26T06:00:00"/>
        <d v="2019-01-21T06:00:00"/>
        <d v="2010-07-19T05:00:00"/>
        <d v="2019-04-20T05:00:00"/>
        <d v="2014-08-19T05:00:00"/>
        <d v="2010-07-14T05:00:00"/>
        <d v="2019-10-18T05:00:00"/>
        <d v="2010-08-19T05:00:00"/>
        <d v="2015-02-21T06:00:00"/>
        <d v="2015-01-25T06:00:00"/>
        <d v="2019-03-06T06:00:00"/>
        <d v="2010-11-17T06:00:00"/>
        <d v="2016-12-22T06:00:00"/>
        <d v="2017-03-12T06:00:00"/>
        <d v="2017-11-23T06:00:00"/>
        <d v="2015-06-25T05:00:00"/>
        <d v="2015-10-05T05:00:00"/>
        <d v="2016-11-12T06:00:00"/>
        <d v="2011-03-27T05:00:00"/>
        <d v="2018-07-29T05:00:00"/>
        <d v="2012-09-05T05:00:00"/>
        <d v="2011-11-18T06:00:00"/>
        <d v="2017-06-15T05:00:00"/>
        <d v="2011-08-13T05:00:00"/>
        <d v="2011-07-14T05:00:00"/>
        <d v="2015-01-20T06:00:00"/>
        <d v="2010-06-21T05:00:00"/>
        <d v="2016-12-29T06:00:00"/>
        <d v="2017-08-17T05:00:00"/>
        <d v="2018-03-27T05:00:00"/>
        <d v="2011-05-13T05:00:00"/>
        <d v="2019-04-09T05:00:00"/>
        <d v="2019-06-29T05:00:00"/>
        <d v="2015-06-05T05:00:00"/>
        <d v="2019-06-15T05:00:00"/>
        <d v="2018-05-08T05:00:00"/>
        <d v="2018-08-10T05:00:00"/>
        <d v="2017-05-22T05:00:00"/>
        <d v="2016-09-10T05:00:00"/>
        <d v="2010-03-04T06:00:00"/>
        <d v="2010-06-16T05:00:00"/>
        <d v="2014-07-25T05:00:00"/>
        <d v="2015-07-01T05:00:00"/>
        <d v="2014-01-03T06:00:00"/>
        <d v="2016-11-27T06:00:00"/>
        <d v="2019-03-17T05:00:00"/>
        <d v="2017-07-22T05:00:00"/>
        <d v="2011-06-20T05:00:00"/>
        <d v="2014-01-22T06:00:00"/>
        <d v="2017-08-29T05:00:00"/>
        <d v="2013-10-25T05:00:00"/>
        <d v="2016-09-13T05:00:00"/>
        <d v="2014-02-10T06:00:00"/>
        <d v="2012-12-08T06:00:00"/>
        <d v="2012-04-06T05:00:00"/>
        <d v="2011-01-03T06:00:00"/>
        <d v="2017-11-21T06:00:00"/>
        <d v="2015-11-23T06:00:00"/>
        <d v="2013-02-27T06:00:00"/>
        <d v="2014-07-14T05:00:00"/>
        <d v="2014-10-24T05:00:00"/>
        <d v="2018-06-15T05:00:00"/>
        <d v="2012-03-22T05:00:00"/>
        <d v="2016-08-07T05:00:00"/>
        <d v="2017-02-22T06:00:00"/>
        <d v="2010-06-29T05:00:00"/>
        <d v="2012-07-27T05:00:00"/>
        <d v="2014-07-24T05:00:00"/>
        <d v="2013-07-10T05:00:00"/>
        <d v="2017-07-29T05:00:00"/>
        <d v="2010-12-03T06:00:00"/>
        <d v="2014-04-07T05:00:00"/>
        <d v="2018-07-21T05:00:00"/>
        <d v="2015-08-24T05:00:00"/>
        <d v="2018-01-25T06:00:00"/>
        <d v="2019-04-16T05:00:00"/>
        <d v="2019-10-31T05:00:00"/>
        <d v="2018-06-08T05:00:00"/>
        <d v="2018-06-04T05:00:00"/>
        <d v="2014-03-29T05:00:00"/>
        <d v="2013-07-29T05:00:00"/>
        <d v="2016-02-25T06:00:00"/>
        <d v="2010-12-13T06:00:00"/>
        <d v="2011-10-15T05:00:00"/>
        <d v="2011-11-24T06:00:00"/>
        <d v="2018-03-04T06:00:00"/>
        <d v="2011-07-04T05:00:00"/>
        <d v="2011-12-19T06:00:00"/>
        <d v="2018-10-17T05:00:00"/>
        <d v="2019-01-10T06:00:00"/>
        <d v="2018-05-07T05:00:00"/>
        <d v="2019-04-19T05:00:00"/>
        <d v="2018-08-28T05:00:00"/>
        <d v="2012-06-17T05:00:00"/>
        <d v="2017-02-17T06:00:00"/>
        <d v="2017-12-14T06:00:00"/>
        <d v="2019-12-06T06:00:00"/>
        <d v="2012-12-16T06:00:00"/>
        <d v="2010-08-06T05:00:00"/>
        <d v="2010-11-15T06:00:00"/>
        <d v="2013-06-10T05:00:00"/>
        <d v="2014-06-10T05:00:00"/>
        <d v="2015-05-23T05:00:00"/>
        <d v="2019-07-05T05:00:00"/>
        <d v="2013-10-07T05:00:00"/>
        <d v="2011-05-12T05:00:00"/>
        <d v="2014-09-24T05:00:00"/>
        <d v="2012-02-27T06:00:00"/>
        <d v="2017-07-25T05:00:00"/>
        <d v="2015-06-17T05:00:00"/>
        <d v="2010-01-25T06:00:00"/>
        <d v="2014-10-05T05:00:00"/>
        <d v="2017-09-12T05:00:00"/>
        <d v="2013-05-18T05:00:00"/>
        <d v="2011-01-27T06:00:00"/>
        <d v="2010-01-09T06:00:00"/>
        <d v="2015-01-21T06:00:00"/>
        <d v="2011-10-17T05:00:00"/>
        <d v="2019-12-07T06:00:00"/>
        <d v="2019-05-04T05:00:00"/>
        <d v="2019-05-13T05:00:00"/>
        <d v="2012-09-22T05:00:00"/>
        <d v="2010-04-08T05:00:00"/>
        <d v="2014-12-16T06:00:00"/>
        <d v="2013-02-12T06:00:00"/>
        <d v="2014-07-06T05:00:00"/>
        <d v="2019-09-08T05:00:00"/>
        <d v="2017-06-26T05:00:00"/>
        <d v="2018-09-16T05:00:00"/>
        <d v="2013-03-17T05:00:00"/>
        <d v="2014-09-10T05:00:00"/>
        <d v="2012-04-24T05:00:00"/>
        <d v="2019-10-13T05:00:00"/>
        <d v="2015-05-11T05:00:00"/>
        <d v="2016-11-06T05:00:00"/>
        <d v="2016-03-30T05:00:00"/>
        <d v="2010-03-28T05:00:00"/>
        <d v="2014-02-28T06:00:00"/>
        <d v="2016-08-19T05:00:00"/>
        <d v="2010-04-23T05:00:00"/>
        <d v="2014-02-26T06:00:00"/>
        <d v="2010-06-12T05:00:00"/>
        <d v="2011-01-01T06:00:00"/>
        <d v="2012-08-16T05:00:00"/>
        <d v="2019-02-14T06:00:00"/>
        <d v="2013-05-15T05:00:00"/>
        <d v="2018-07-20T05:00:00"/>
        <d v="2015-08-13T05:00:00"/>
        <d v="2012-11-26T06:00:00"/>
        <d v="2013-08-05T05:00:00"/>
        <d v="2010-10-18T05:00:00"/>
        <d v="2012-02-20T06:00:00"/>
        <d v="2011-01-28T06:00:00"/>
        <d v="2012-05-02T05:00:00"/>
        <d v="2017-01-28T06:00:00"/>
        <d v="2017-11-14T06:00:00"/>
        <d v="2015-10-22T05:00:00"/>
        <d v="2011-04-05T05:00:00"/>
        <d v="2012-04-21T05:00:00"/>
        <d v="2011-08-12T05:00:00"/>
        <d v="2019-03-26T05:00:00"/>
        <d v="2016-01-05T06:00:00"/>
        <d v="2010-03-22T05:00:00"/>
        <d v="2014-12-20T06:00:00"/>
        <d v="2013-07-01T05:00:00"/>
        <d v="2019-07-10T05:00:00"/>
        <d v="2019-04-07T05:00:00"/>
        <d v="2018-04-16T05:00:00"/>
        <d v="2011-08-27T05:00:00"/>
        <d v="2017-06-23T05:00:00"/>
        <d v="2013-11-14T06:00:00"/>
        <d v="2019-03-12T05:00:00"/>
        <d v="2019-05-03T05:00:00"/>
        <d v="2017-02-28T06:00:00"/>
        <d v="2015-07-28T05:00:00"/>
        <d v="2016-03-19T05:00:00"/>
        <d v="2016-12-12T06:00:00"/>
        <d v="2013-05-28T05:00:00"/>
        <d v="2018-05-14T05:00:00"/>
        <d v="2010-10-13T05:00:00"/>
        <d v="2016-01-08T06:00:00"/>
        <d v="2017-06-12T05:00:00"/>
        <d v="2015-01-02T06:00:00"/>
        <d v="2013-02-03T06:00:00"/>
        <d v="2017-11-01T05:00:00"/>
        <d v="2016-04-01T05:00:00"/>
        <d v="2014-04-14T05:00:00"/>
        <d v="2016-03-02T06:00:00"/>
        <d v="2014-08-24T05:00:00"/>
        <d v="2018-01-02T06:00:00"/>
        <d v="2016-12-08T06:00:00"/>
        <d v="2011-05-03T05:00:00"/>
        <d v="2010-08-14T05:00:00"/>
        <d v="2018-05-05T05:00:00"/>
        <d v="2019-10-15T05:00:00"/>
        <d v="2010-10-06T05:00:00"/>
        <d v="2015-04-16T05:00:00"/>
        <d v="2014-08-04T05:00:00"/>
        <d v="2014-05-03T05:00:00"/>
        <d v="2010-06-23T05:00:00"/>
        <d v="2011-12-03T06:00:00"/>
        <d v="2017-07-27T05:00:00"/>
        <d v="2017-10-20T05:00:00"/>
        <d v="2019-01-31T06:00:00"/>
        <d v="2010-04-15T05:00:00"/>
        <d v="2016-01-30T06:00:00"/>
        <d v="2019-02-19T06:00:00"/>
        <d v="2014-06-04T05:00:00"/>
        <d v="2011-08-22T05:00:00"/>
        <d v="2016-06-11T05:00:00"/>
        <d v="2019-04-06T05:00:00"/>
        <d v="2011-09-06T05:00:00"/>
        <d v="2013-04-08T05:00:00"/>
        <d v="2011-07-09T05:00:00"/>
        <d v="2012-08-27T05:00:00"/>
        <d v="2010-05-25T05:00:00"/>
        <d v="2018-01-07T06:00:00"/>
        <d v="2011-01-11T06:00:00"/>
        <d v="2014-09-07T05:00:00"/>
        <d v="2015-03-09T05:00:00"/>
        <d v="2012-10-24T05:00:00"/>
        <d v="2016-03-17T05:00:00"/>
        <d v="2013-12-11T06:00:00"/>
        <d v="2010-05-21T05:00:00"/>
        <d v="2013-02-23T06:00:00"/>
        <d v="2017-07-17T05:00:00"/>
        <d v="2010-09-02T05:00:00"/>
        <d v="2019-07-21T05:00:00"/>
        <d v="2014-06-02T05:00:00"/>
        <d v="2015-09-21T05:00:00"/>
        <d v="2011-11-27T06:00:00"/>
        <d v="2019-02-13T06:00:00"/>
        <d v="2017-09-22T05:00:00"/>
        <d v="2014-04-02T05:00:00"/>
        <d v="2018-02-25T06:00:00"/>
        <d v="2017-03-01T06:00:00"/>
        <d v="2015-12-08T06:00:00"/>
        <d v="2016-02-03T06:00:00"/>
        <d v="2013-01-01T06:00:00"/>
        <d v="2014-07-10T05:00:00"/>
        <d v="2011-03-10T06:00:00"/>
        <d v="2017-05-03T05:00:00"/>
        <d v="2017-04-27T05:00:00"/>
        <d v="2011-05-18T05:00:00"/>
        <d v="2011-11-11T06:00:00"/>
        <d v="2011-03-01T06:00:00"/>
        <d v="2017-09-01T05:00:00"/>
        <d v="2014-06-16T05:00:00"/>
        <d v="2012-09-04T05:00:00"/>
        <d v="2011-10-09T05:00:00"/>
        <d v="2014-03-11T05:00:00"/>
        <d v="2014-12-31T06:00:00"/>
        <d v="2017-04-11T05:00:00"/>
        <d v="2015-04-28T05:00:00"/>
        <d v="2010-03-16T05:00:00"/>
        <d v="2017-04-15T05:00:00"/>
        <d v="2014-05-30T05:00:00"/>
        <d v="2010-09-28T05:00:00"/>
        <d v="2011-11-15T06:00:00"/>
        <d v="2011-02-16T06:00:00"/>
        <d v="2019-12-31T06:00:00"/>
        <d v="2019-11-17T06:00:00"/>
        <d v="2013-03-28T05:00:00"/>
        <d v="2015-10-02T05:00:00"/>
        <d v="2019-09-09T05:00:00"/>
        <d v="2017-09-02T05:00:00"/>
        <d v="2018-05-15T05:00:00"/>
        <d v="2019-07-04T05:00:00"/>
        <d v="2014-11-25T06:00:00"/>
        <d v="2010-11-06T05:00:00"/>
        <d v="2017-06-01T05:00:00"/>
        <d v="2017-11-28T06:00:00"/>
        <d v="2019-04-27T05:00:00"/>
        <d v="2018-06-22T05:00:00"/>
        <d v="2017-03-02T06:00:00"/>
        <d v="2017-04-13T05:00:00"/>
        <d v="2014-03-17T05:00:00"/>
        <d v="2012-09-26T05:00:00"/>
        <d v="2019-10-20T05:00:00"/>
        <d v="2013-09-20T05:00:00"/>
        <d v="2013-07-11T05:00:00"/>
        <d v="2012-05-31T05:00:00"/>
        <d v="2016-03-07T06:00:00"/>
        <d v="2014-01-08T06:00:00"/>
        <d v="2018-01-27T06:00:00"/>
        <d v="2011-08-01T05:00:00"/>
        <d v="2015-10-03T05:00:00"/>
        <d v="2018-01-10T06:00:00"/>
        <d v="2013-09-13T05:00:00"/>
        <d v="2018-04-23T05:00:00"/>
        <d v="2010-07-15T05:00:00"/>
        <d v="2014-09-15T05:00:00"/>
        <d v="2013-02-04T06:00:00"/>
        <d v="2017-12-08T06:00:00"/>
        <d v="2015-09-03T05:00:00"/>
        <d v="2017-02-21T06:00:00"/>
        <d v="2013-10-12T05:00:00"/>
        <d v="2015-05-18T05:00:00"/>
        <d v="2015-06-08T05:00:00"/>
        <d v="2019-02-07T06:00:00"/>
        <d v="2013-01-30T06:00:00"/>
        <d v="2016-02-22T06:00:00"/>
        <d v="2012-10-04T05:00:00"/>
        <d v="2011-10-05T05:00:00"/>
        <d v="2013-03-04T06:00:00"/>
        <d v="2017-04-20T05:00:00"/>
        <d v="2017-12-25T06:00:00"/>
        <d v="2018-06-26T05:00:00"/>
        <d v="2018-07-30T05:00:00"/>
        <d v="2012-11-28T06:00:00"/>
        <d v="2011-07-24T05:00:00"/>
        <d v="2018-12-09T06:00:00"/>
        <d v="2017-08-26T05:00:00"/>
        <d v="2011-09-22T05:00:00"/>
        <d v="2013-05-23T05:00:00"/>
        <d v="2012-08-28T05:00:00"/>
        <d v="2017-10-07T05:00:00"/>
        <d v="2017-02-10T06:00:00"/>
        <d v="2010-08-09T05:00:00"/>
        <d v="2016-07-25T05:00:00"/>
        <d v="2011-01-22T06:00:00"/>
        <d v="2018-09-03T05:00:00"/>
        <d v="2016-04-29T05:00:00"/>
        <d v="2014-03-12T05:00:00"/>
        <d v="2010-06-05T05:00:00"/>
        <d v="2015-05-15T05:00:00"/>
        <d v="2012-10-28T05:00:00"/>
        <d v="2015-05-04T05:00:00"/>
        <d v="2018-10-05T05:00:00"/>
        <d v="2017-12-27T06:00:00"/>
        <d v="2010-11-25T06:00:00"/>
        <d v="2019-01-20T06:00:00"/>
        <d v="2015-07-24T05:00:00"/>
        <d v="2015-06-21T05:00:00"/>
        <d v="2013-09-19T05:00:00"/>
        <d v="2018-09-17T05:00:00"/>
        <d v="2017-05-13T05:00:00"/>
        <d v="2018-10-09T05:00:00"/>
        <d v="2010-06-15T05:00:00"/>
        <d v="2016-08-22T05:00:00"/>
        <d v="2017-06-30T05:00:00"/>
        <d v="2015-04-18T05:00:00"/>
        <d v="2019-05-24T05:00:00"/>
        <d v="2013-06-23T05:00:00"/>
        <d v="2011-12-27T06:00:00"/>
        <d v="2015-07-16T05:00:00"/>
        <d v="2018-09-19T05:00:00"/>
        <d v="2011-01-12T06:00:00"/>
        <d v="2014-04-25T05:00:00"/>
        <d v="2019-04-15T05:00:00"/>
        <d v="2013-07-24T05:00:00"/>
        <d v="2018-12-08T06:00:00"/>
        <d v="2011-06-12T05:00:00"/>
        <d v="2012-09-28T05:00:00"/>
        <d v="2011-02-14T06:00:00"/>
        <d v="2018-11-04T05:00:00"/>
        <d v="2014-10-08T05:00:00"/>
        <d v="2011-02-26T06:00:00"/>
        <d v="2017-11-06T06:00:00"/>
        <d v="2018-07-17T05:00:00"/>
        <d v="2015-12-26T06:00:00"/>
        <d v="2017-01-11T06:00:00"/>
        <d v="2011-10-26T05:00:00"/>
        <d v="2011-11-22T06:00:00"/>
        <d v="2015-11-29T06:00:00"/>
        <d v="2014-03-26T05:00:00"/>
        <d v="2012-05-29T05:00:00"/>
        <d v="2018-03-31T05:00:00"/>
        <d v="2019-12-15T06:00:00"/>
        <d v="2010-10-04T05:00:00"/>
        <d v="2016-12-19T06:00:00"/>
        <d v="2017-03-23T05:00:00"/>
        <d v="2018-07-15T05:00:00"/>
        <d v="2019-01-19T06:00:00"/>
        <d v="2010-08-24T05:00:00"/>
        <d v="2015-04-17T05:00:00"/>
        <d v="2018-07-14T05:00:00"/>
        <d v="2010-03-18T05:00:00"/>
        <d v="2019-03-29T05:00:00"/>
        <d v="2013-03-05T06:00:00"/>
        <d v="2019-08-04T05:00:00"/>
        <d v="2016-08-23T05:00:00"/>
        <d v="2018-12-17T06:00:00"/>
        <d v="2013-04-02T05:00:00"/>
        <d v="2012-07-17T05:00:00"/>
        <d v="2016-02-26T06:00:00"/>
        <d v="2015-01-10T06:00:00"/>
        <d v="2015-03-15T05:00:00"/>
        <d v="2017-05-23T05:00:00"/>
        <d v="2016-02-19T06:00:00"/>
        <d v="2012-04-19T05:00:00"/>
        <d v="2012-10-03T05:00:00"/>
        <d v="2013-12-17T06:00:00"/>
        <d v="2014-04-28T05:00:00"/>
        <d v="2014-05-20T05:00:00"/>
        <d v="2019-10-06T05:00:00"/>
        <d v="2012-02-05T06:00:00"/>
        <d v="2010-10-23T05:00:00"/>
        <d v="2014-07-05T05:00:00"/>
        <d v="2018-09-27T05:00:00"/>
        <d v="2018-11-13T06:00:00"/>
        <d v="2014-10-02T05:00:00"/>
        <d v="2016-02-24T06:00:00"/>
        <d v="2017-09-17T05:00:00"/>
        <d v="2010-12-22T06:00:00"/>
        <d v="2016-11-11T06:00:00"/>
        <d v="2010-06-28T05:00:00"/>
        <d v="2016-05-23T05:00:00"/>
        <d v="2017-01-17T06:00:00"/>
        <d v="2014-10-22T05:00:00"/>
        <d v="2015-11-14T06:00:00"/>
        <d v="2018-11-30T06:00:00"/>
        <d v="2018-02-11T06:00:00"/>
        <d v="2012-02-09T06:00:00"/>
        <d v="2012-07-28T05:00:00"/>
        <d v="2012-06-06T05:00:00"/>
        <d v="2016-06-20T05:00:00"/>
        <d v="2013-11-17T06:00:00"/>
        <d v="2014-03-23T05:00:00"/>
        <d v="2011-09-11T05:00:00"/>
        <d v="2017-11-29T06:00:00"/>
        <d v="2011-12-08T06:00:00"/>
        <d v="2019-06-17T05:00:00"/>
        <d v="2017-06-25T05:00:00"/>
        <d v="2015-06-15T05:00:00"/>
        <d v="2018-04-03T05:00:00"/>
        <d v="2019-01-06T06:00:00"/>
        <d v="2017-05-10T05:00:00"/>
        <d v="2010-04-17T05:00:00"/>
        <d v="2012-02-16T06:00:00"/>
        <d v="2016-08-05T05:00:00"/>
        <d v="2010-06-19T05:00:00"/>
        <d v="2017-12-22T06:00:00"/>
        <d v="2018-11-20T06:00:00"/>
        <d v="2010-11-02T05:00:00"/>
        <d v="2013-09-03T05:00:00"/>
        <d v="2011-12-22T06:00:00"/>
        <d v="2016-01-03T06:00:00"/>
        <d v="2015-09-13T05:00:00"/>
        <d v="2019-09-11T05:00:00"/>
        <d v="2017-07-19T05:00:00"/>
        <d v="2019-11-11T06:00:00"/>
        <d v="2016-07-04T05:00:00"/>
        <d v="2015-09-14T05:00:00"/>
        <d v="2016-03-27T05:00:00"/>
        <d v="2010-10-28T05:00:00"/>
        <d v="2010-07-31T05:00:00"/>
        <d v="2017-08-01T05:00:00"/>
        <d v="2019-01-16T06:00:00"/>
        <d v="2017-02-20T06:00:00"/>
        <d v="2016-08-31T05:00:00"/>
        <d v="2019-04-18T05:00:00"/>
        <d v="2012-04-25T05:00:00"/>
        <d v="2011-02-17T06:00:00"/>
        <d v="2018-05-31T05:00:00"/>
        <d v="2011-09-23T05:00:00"/>
        <d v="2010-06-06T05:00:00"/>
        <d v="2014-01-26T06:00:00"/>
        <d v="2013-12-29T06:00:00"/>
        <d v="2018-08-30T05:00:00"/>
        <d v="2014-12-15T06:00:00"/>
        <d v="2018-01-12T06:00:00"/>
        <d v="2019-06-24T05:00:00"/>
        <d v="2016-03-06T06:00:00"/>
        <d v="2010-07-08T05:00:00"/>
        <d v="2019-11-15T06:00:00"/>
        <d v="2013-02-09T06:00:00"/>
        <d v="2019-11-18T06:00:00"/>
        <d v="2019-02-09T06:00:00"/>
        <d v="2012-05-08T05:00:00"/>
        <d v="2014-09-25T05:00:00"/>
        <d v="2019-10-14T05:00:00"/>
        <d v="2014-09-13T05:00:00"/>
        <d v="2014-06-21T05:00:00"/>
        <d v="2016-06-13T05:00:00"/>
        <d v="2015-02-25T06:00:00"/>
        <d v="2014-07-28T05:00:00"/>
        <d v="2017-05-05T05:00:00"/>
        <d v="2014-05-02T05:00:00"/>
        <d v="2018-06-12T05:00:00"/>
        <d v="2018-12-30T06:00:00"/>
        <d v="2017-08-22T05:00:00"/>
        <d v="2012-03-26T05:00:00"/>
        <d v="2019-12-22T06:00:00"/>
        <d v="2013-12-31T06:00:00"/>
        <d v="2019-11-30T06:00:00"/>
        <d v="2019-01-27T06:00:00"/>
        <d v="2016-07-22T05:00:00"/>
        <d v="2010-03-21T05:00:00"/>
        <d v="2010-02-09T06:00:00"/>
        <d v="2017-05-29T05:00:00"/>
        <d v="2018-02-10T06:00:00"/>
        <d v="2011-06-18T05:00:00"/>
        <d v="2014-04-13T05:00:00"/>
        <d v="2015-06-12T05:00:00"/>
        <d v="2010-08-16T05:00:00"/>
        <d v="2017-11-09T06:00:00"/>
        <d v="2011-08-07T05:00:00"/>
        <d v="2016-08-02T05:00:00"/>
        <d v="2013-11-29T06:00:00"/>
        <d v="2013-10-29T05:00:00"/>
        <d v="2010-03-11T06:00:00"/>
        <d v="2014-07-16T05:00:00"/>
        <d v="2013-06-17T05:00:00"/>
        <d v="2017-10-08T05:00:00"/>
        <d v="2019-03-27T05:00:00"/>
        <d v="2016-03-05T06:00:00"/>
        <d v="2011-05-21T05:00:00"/>
        <d v="2016-02-05T06:00:00"/>
        <d v="2012-01-22T06:00:00"/>
        <d v="2012-06-21T05:00:00"/>
        <d v="2016-11-26T06:00:00"/>
        <d v="2012-03-14T05:00:00"/>
        <d v="2015-08-29T05:00:00"/>
        <d v="2018-07-02T05:00:00"/>
        <d v="2019-12-14T06:00:00"/>
        <d v="2010-12-15T06:00:00"/>
        <d v="2017-09-21T05:00:00"/>
        <d v="2013-11-11T06:00:00"/>
        <d v="2013-08-27T05:00:00"/>
        <d v="2011-12-12T06:00:00"/>
        <d v="2014-01-14T06:00:00"/>
        <d v="2011-04-01T05:00:00"/>
        <d v="2015-06-19T05:00:00"/>
        <d v="2016-03-16T05:00:00"/>
        <d v="2012-10-19T05:00:00"/>
        <d v="2018-09-26T05:00:00"/>
        <d v="2011-02-21T06:00:00"/>
        <d v="2010-08-05T05:00:00"/>
        <d v="2016-05-27T05:00:00"/>
        <d v="2017-03-22T05:00:00"/>
        <d v="2012-03-27T05:00:00"/>
        <d v="2010-08-31T05:00:00"/>
        <d v="2012-03-11T06:00:00"/>
        <d v="2018-06-16T05:00:00"/>
        <d v="2019-07-09T05:00:00"/>
        <d v="2017-07-23T05:00:00"/>
        <d v="2014-12-28T06:00:00"/>
        <d v="2018-03-11T06:00:00"/>
        <d v="2015-02-28T06:00:00"/>
        <d v="2011-06-19T05:00:00"/>
        <d v="2019-10-22T05:00:00"/>
        <d v="2011-04-08T05:00:00"/>
        <d v="2010-10-25T05:00:00"/>
        <d v="2019-12-25T06:00:00"/>
        <d v="2013-03-13T05:00:00"/>
        <d v="2014-02-22T06:00:00"/>
        <d v="2012-10-20T05:00:00"/>
        <d v="2015-09-18T05:00:00"/>
        <d v="2016-03-03T06:00:00"/>
        <d v="2017-11-17T06:00:00"/>
        <d v="2013-08-15T05:00:00"/>
        <d v="2011-12-21T06:00:00"/>
        <d v="2010-05-12T05:00:00"/>
        <d v="2016-02-08T06:00:00"/>
        <d v="2011-07-19T05:00:00"/>
        <d v="2010-08-26T05:00:00"/>
        <d v="2010-04-20T05:00:00"/>
        <d v="2011-03-05T06:00:00"/>
        <d v="2015-08-28T05:00:00"/>
        <d v="2019-06-25T05:00:00"/>
        <d v="2010-11-23T06:00:00"/>
        <d v="2017-11-27T06:00:00"/>
        <d v="2010-04-26T05:00:00"/>
        <d v="2016-07-10T05:00:00"/>
        <d v="2012-05-01T05:00:00"/>
        <d v="2015-11-07T06:00:00"/>
        <d v="2014-07-19T05:00:00"/>
        <d v="2016-01-07T06:00:00"/>
        <d v="2012-12-18T06:00:00"/>
        <d v="2014-12-21T06:00:00"/>
        <d v="2015-08-21T05:00:00"/>
        <d v="2014-10-01T05:00:00"/>
        <d v="2015-08-14T05:00:00"/>
        <d v="2013-11-23T06:00:00"/>
        <d v="2017-08-02T05:00:00"/>
        <d v="2016-11-14T06:00:00"/>
        <d v="2010-03-25T05:00:00"/>
        <d v="2011-10-02T05:00:00"/>
        <d v="2017-03-25T05:00:00"/>
        <d v="2015-09-23T05:00:00"/>
        <d v="2015-01-23T06:00:00"/>
        <d v="2015-12-24T06:00:00"/>
        <d v="2016-07-26T05:00:00"/>
        <d v="2020-01-27T06:00:00"/>
        <d v="2010-10-07T05:00:00"/>
        <d v="2016-01-09T06:00:00"/>
        <d v="2014-11-07T06:00:00"/>
        <d v="2013-05-21T05:00:00"/>
        <d v="2010-06-26T05:00:00"/>
        <d v="2011-09-21T05:00:00"/>
        <d v="2010-02-05T06:00:00"/>
        <d v="2016-09-03T05:00:00"/>
        <d v="2011-04-18T05:00:00"/>
        <d v="2018-02-07T06:00:00"/>
        <d v="2019-10-05T05:00:00"/>
        <d v="2013-01-02T06:00:00"/>
        <d v="2019-07-01T05:00:00"/>
        <d v="2014-06-28T05:00:00"/>
        <d v="2018-05-13T05:00:00"/>
        <d v="2017-02-16T06:00:00"/>
        <d v="2013-03-07T06:00:00"/>
        <d v="2012-05-05T05:00:00"/>
        <d v="2013-03-12T05:00:00"/>
        <d v="2016-08-09T05:00:00"/>
        <d v="2018-04-21T05:00:00"/>
        <d v="2011-01-13T06:00:00"/>
        <d v="2010-09-09T05:00:00"/>
        <d v="2013-06-04T05:00:00"/>
        <d v="2018-02-05T06:00:00"/>
        <d v="2015-02-08T06:00:00"/>
        <d v="2019-09-29T05:00:00"/>
        <d v="2015-08-23T05:00:00"/>
        <d v="2017-03-03T06:00:00"/>
        <d v="2013-12-06T06:00:00"/>
        <d v="2018-09-08T05:00:00"/>
        <d v="2012-03-06T06:00:00"/>
        <d v="2019-11-19T06:00:00"/>
        <d v="2013-07-20T05:00:00"/>
        <d v="2011-01-06T06:00:00"/>
        <d v="2015-07-05T05:00:00"/>
        <d v="2011-01-25T06:00:00"/>
        <d v="2016-07-06T05:00:00"/>
        <d v="2012-01-18T06:00:00"/>
        <d v="2014-11-27T06:00:00"/>
        <d v="2014-06-09T05:00:00"/>
        <d v="2014-05-04T05:00:00"/>
        <d v="2013-08-30T05:00:00"/>
        <d v="2011-04-29T05:00:00"/>
        <d v="2017-06-29T05:00:00"/>
        <d v="2017-10-17T05:00:00"/>
        <d v="2011-02-02T06:00:00"/>
        <d v="2017-10-16T05:00:00"/>
        <d v="2010-07-06T05:00:00"/>
        <d v="2017-07-06T05:00:00"/>
        <d v="2014-12-12T06:00:00"/>
        <d v="2012-08-14T05:00:00"/>
        <d v="2019-05-01T05:00:00"/>
        <d v="2012-12-01T06:00:00"/>
        <d v="2018-11-27T06:00:00"/>
        <d v="2011-03-08T06:00:00"/>
        <d v="2017-10-04T05:00:00"/>
        <d v="2012-06-29T05:00:00"/>
        <d v="2011-05-09T05:00:00"/>
        <d v="2014-01-20T06:00:00"/>
        <d v="2010-08-27T05:00:00"/>
        <d v="2015-08-30T05:00:00"/>
        <d v="2015-12-20T06:00:00"/>
        <d v="2014-01-12T06:00:00"/>
        <d v="2015-04-20T05:00:00"/>
        <d v="2019-08-11T05:00:00"/>
        <d v="2017-01-22T06:00:00"/>
        <d v="2016-05-12T05:00:00"/>
        <d v="2017-10-14T05:00:00"/>
        <d v="2011-06-28T05:00:00"/>
        <d v="2013-08-04T05:00:00"/>
        <d v="2012-05-06T05:00:00"/>
        <d v="2015-10-06T05:00:00"/>
        <d v="2010-02-11T06:00:00"/>
        <d v="2016-06-29T05:00:00"/>
        <d v="2016-12-01T06:00:00"/>
        <d v="2018-07-28T05:00:00"/>
        <d v="2018-03-21T05:00:00"/>
        <d v="2011-12-23T06:00:00"/>
        <d v="2018-11-03T05:00:00"/>
        <d v="2019-01-28T06:00:00"/>
        <d v="2014-08-08T05:00:00"/>
        <d v="2015-10-16T05:00:00"/>
        <d v="2013-05-10T05:00:00"/>
        <d v="2015-09-28T05:00:00"/>
        <d v="2011-06-26T05:00:00"/>
        <d v="2012-03-28T05:00:00"/>
        <d v="2013-11-25T06:00:00"/>
        <d v="2013-07-22T05:00:00"/>
        <d v="2012-12-09T06:00:00"/>
        <d v="2013-11-19T06:00:00"/>
        <d v="2015-07-07T05:00:00"/>
        <d v="2017-07-14T05:00:00"/>
        <d v="2019-12-12T06:00:00"/>
        <d v="2013-12-30T06:00:00"/>
        <d v="2014-10-17T05:00:00"/>
        <d v="2019-12-16T06:00:00"/>
        <d v="2015-06-10T05:00:00"/>
        <d v="2015-06-09T05:00:00"/>
        <d v="2011-07-16T05:00:00"/>
        <d v="2014-11-15T06:00:00"/>
        <d v="2013-02-25T06:00:00"/>
        <d v="2010-10-31T05:00:00"/>
        <d v="2012-11-24T06:00:00"/>
        <d v="2019-05-12T05:00:00"/>
        <d v="2013-04-14T05:00:00"/>
        <d v="2015-11-26T06:00:00"/>
        <d v="2019-01-26T06:00:00"/>
        <d v="2011-05-07T05:00:00"/>
        <d v="2013-05-02T05:00:00"/>
        <d v="2019-03-04T06:00:00"/>
        <d v="2010-10-20T05:00:00"/>
        <d v="2016-08-06T05:00:00"/>
        <d v="2018-12-18T06:00:00"/>
        <d v="2018-07-31T05:00:00"/>
        <d v="2010-09-21T05:00:00"/>
        <d v="2016-03-15T05:00:00"/>
        <d v="2016-11-02T05:00:00"/>
        <d v="2019-12-10T06:00:00"/>
        <d v="2010-09-27T05:00:00"/>
        <d v="2011-02-11T06:00:00"/>
        <d v="2017-04-18T05:00:00"/>
        <d v="2012-07-12T05:00:00"/>
        <d v="2018-04-08T05:00:00"/>
        <d v="2015-04-08T05:00:00"/>
        <d v="2019-04-28T05:00:00"/>
        <d v="2013-10-21T05:00:00"/>
        <d v="2011-01-02T06:00:00"/>
        <d v="2011-01-17T06:00:00"/>
        <d v="2016-04-15T05:00:00"/>
        <d v="2011-05-08T05:00:00"/>
        <d v="2014-11-02T05:00:00"/>
        <d v="2017-12-28T06:00:00"/>
        <d v="2018-01-22T06:00:00"/>
        <d v="2017-02-13T06:00:00"/>
        <d v="2018-04-09T05:00:00"/>
        <d v="2011-08-15T05:00:00"/>
        <d v="2019-04-14T05:00:00"/>
        <d v="2018-04-18T05:00:00"/>
        <d v="2011-10-27T05:00:00"/>
        <d v="2012-01-06T06:00:00"/>
        <d v="2015-10-30T05:00:00"/>
        <d v="2013-04-09T05:00:00"/>
        <d v="2012-06-12T05:00:00"/>
        <d v="2019-03-11T05:00:00"/>
        <d v="2015-07-09T05:00:00"/>
        <d v="2010-02-27T06:00:00"/>
        <d v="2010-08-12T05:00:00"/>
        <d v="2016-08-14T05:00:00"/>
        <d v="2019-08-28T05:00:00"/>
        <d v="2013-09-22T05:00:00"/>
        <d v="2016-07-28T05:00:00"/>
        <d v="2020-01-15T06:00:00"/>
        <d v="2014-05-27T05:00:00"/>
        <d v="2018-02-21T06:00:00"/>
        <d v="2012-01-14T06:00:00"/>
        <d v="2014-12-18T06:00:00"/>
        <d v="2013-10-15T05:00:00"/>
        <d v="2013-03-01T06:00:00"/>
        <d v="2010-03-01T06:00:00"/>
        <d v="2010-09-30T05:00:00"/>
        <d v="2017-08-24T05:00:00"/>
        <d v="2019-08-01T05:00:00"/>
        <d v="2016-12-20T06:00:00"/>
        <d v="2010-09-15T05:00:00"/>
        <d v="2013-06-26T05:00:00"/>
        <d v="2014-05-24T05:00:00"/>
        <d v="2015-07-27T05:00:00"/>
        <d v="2011-08-19T05:00:00"/>
        <d v="2015-02-20T06:00:00"/>
        <d v="2012-07-03T05:00:00"/>
        <d v="2012-04-05T05:00:00"/>
        <d v="2014-12-02T06:00:00"/>
        <d v="2014-05-23T05:00:00"/>
        <d v="2018-09-02T05:00:00"/>
        <d v="2019-02-22T06:00:00"/>
        <d v="2010-08-25T05:00:00"/>
        <d v="2019-06-10T05:00:00"/>
        <d v="2018-08-26T05:00:00"/>
        <d v="2010-02-14T06:00:00"/>
        <d v="2016-05-17T05:00:00"/>
        <d v="2010-05-30T05:00:00"/>
        <d v="2017-02-03T06:00:00"/>
        <d v="2015-07-17T05:00:00"/>
        <d v="2011-05-06T05:00:00"/>
        <d v="2013-10-08T05:00:00"/>
        <d v="2010-12-02T06:00:00"/>
        <d v="2014-09-26T05:00:00"/>
        <d v="2016-10-14T05:00:00"/>
        <d v="2016-12-11T06:00:00"/>
        <d v="2019-06-08T05:00:00"/>
        <d v="2012-04-26T05:00:00"/>
        <d v="2010-10-24T05:00:00"/>
        <d v="2010-08-07T05:00:00"/>
        <d v="2017-12-19T06:00:00"/>
        <d v="2014-03-27T05:00:00"/>
        <d v="2010-12-19T06:00:00"/>
        <d v="2019-07-25T05:00:00"/>
        <d v="2010-06-07T05:00:00"/>
        <d v="2015-01-01T06:00:00"/>
        <d v="2016-03-04T06:00:00"/>
        <d v="2016-01-24T06:00:00"/>
        <d v="2010-12-10T06:00:00"/>
        <d v="2016-05-06T05:00:00"/>
        <d v="2017-09-13T05:00:00"/>
        <d v="2015-04-21T05:00:00"/>
        <d v="2012-08-01T05:00:00"/>
        <d v="2010-04-09T05:00:00"/>
        <d v="2011-04-27T05:00:00"/>
        <d v="2014-06-27T05:00:00"/>
        <d v="2015-01-22T06:00:00"/>
        <d v="2017-05-14T05:00:00"/>
        <d v="2015-12-22T06:00:00"/>
        <d v="2014-10-18T05:00:00"/>
        <d v="2011-03-11T06:00:00"/>
        <d v="2016-05-30T05:00:00"/>
        <d v="2015-11-24T06:00:00"/>
        <d v="2016-05-25T05:00:00"/>
        <d v="2016-11-23T06:00:00"/>
        <d v="2011-11-08T06:00:00"/>
        <d v="2011-12-01T06:00:00"/>
        <d v="2016-01-18T06:00:00"/>
        <d v="2012-02-24T06:00:00"/>
        <d v="2010-10-05T05:00:00"/>
        <d v="2013-09-11T05:00:00"/>
        <d v="2014-02-14T06:00:00"/>
        <d v="2018-08-17T05:00:00"/>
        <d v="2018-09-11T05:00:00"/>
        <d v="2016-11-01T05:00:00"/>
        <d v="2018-05-21T05:00:00"/>
        <d v="2013-03-08T06:00:00"/>
        <d v="2013-07-25T05:00:00"/>
        <d v="2018-03-09T06:00:00"/>
        <d v="2019-01-11T06:00:00"/>
        <d v="2011-01-09T06:00:00"/>
        <d v="2015-10-21T05:00:00"/>
        <d v="2017-04-28T05:00:00"/>
        <d v="2010-07-27T05:00:00"/>
        <d v="2012-01-04T06:00:00"/>
        <d v="2014-05-10T05:00:00"/>
        <d v="2012-01-13T06:00:00"/>
        <d v="2014-03-20T05:00:00"/>
        <d v="2014-11-06T06:00:00"/>
        <d v="2011-06-16T05:00:00"/>
        <d v="2012-03-16T05:00:00"/>
        <d v="2011-05-10T05:00:00"/>
        <d v="2011-07-01T05:00:00"/>
        <d v="2016-06-27T05:00:00"/>
        <d v="2018-02-23T06:00:00"/>
        <d v="2018-02-03T06:00:00"/>
        <d v="2017-08-30T05:00:00"/>
        <d v="2015-05-20T05:00:00"/>
        <d v="2013-07-30T05:00:00"/>
        <d v="2018-04-04T05:00:00"/>
        <d v="2018-10-21T05:00:00"/>
        <d v="2012-02-29T06:00:00"/>
        <d v="2015-02-12T06:00:00"/>
        <d v="2011-04-03T05:00:00"/>
        <d v="2014-06-07T05:00:00"/>
        <d v="2015-02-03T06:00:00"/>
        <d v="2018-04-15T05:00:00"/>
        <d v="2017-08-03T05:00:00"/>
        <d v="2016-01-22T06:00:00"/>
        <d v="2014-11-16T06:00:00"/>
        <d v="2013-08-01T05:00:00"/>
        <d v="2013-08-16T05:00:00"/>
        <d v="2014-07-08T05:00:00"/>
        <d v="2014-09-19T05:00:00"/>
        <d v="2019-07-22T05:00:00"/>
        <d v="2015-12-07T06:00:00"/>
        <d v="2018-01-03T06:00:00"/>
        <d v="2011-10-19T05:00:00"/>
        <d v="2018-12-16T06:00:00"/>
        <d v="2010-07-01T05:00:00"/>
        <d v="2011-11-19T06:00:00"/>
        <d v="2017-05-21T05:00:00"/>
        <d v="2012-02-12T06:00:00"/>
        <d v="2015-11-28T06:00:00"/>
        <d v="2013-05-01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echnology"/>
        <s v="theater"/>
        <s v="music"/>
        <s v="film &amp; video"/>
        <s v="games"/>
        <s v="publishing"/>
        <s v="food"/>
        <s v="photography"/>
        <s v="journalism"/>
      </sharedItems>
    </cacheField>
    <cacheField name="Sub-Category" numFmtId="0">
      <sharedItems count="24">
        <s v="web"/>
        <s v="plays"/>
        <s v="indie rock"/>
        <s v="documentary"/>
        <s v="video games"/>
        <s v="nonfiction"/>
        <s v="drama"/>
        <s v="electric music"/>
        <s v="rock"/>
        <s v="jazz"/>
        <s v="food trucks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</sharedItems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53"/>
    <s v="Williams-Jones"/>
    <s v="Monitored incremental info-mediaries"/>
    <n v="600"/>
    <n v="14033"/>
    <x v="0"/>
    <n v="23.388333333333332"/>
    <n v="234"/>
    <s v="$60"/>
    <x v="0"/>
    <s v="USD"/>
    <n v="1460091600"/>
    <x v="0"/>
    <n v="1460264400"/>
    <d v="2016-04-10T05:00:00"/>
    <b v="0"/>
    <b v="0"/>
    <s v="technology/web"/>
    <x v="0"/>
    <x v="0"/>
  </r>
  <r>
    <n v="712"/>
    <s v="Garza-Bryant"/>
    <s v="Programmable leadingedge contingency"/>
    <n v="800"/>
    <n v="14725"/>
    <x v="0"/>
    <n v="18.40625"/>
    <n v="202"/>
    <s v="$73"/>
    <x v="0"/>
    <s v="USD"/>
    <n v="1467954000"/>
    <x v="1"/>
    <n v="1471496400"/>
    <d v="2016-08-18T05:00:00"/>
    <b v="0"/>
    <b v="0"/>
    <s v="theater/plays"/>
    <x v="1"/>
    <x v="1"/>
  </r>
  <r>
    <n v="289"/>
    <s v="Smith, Love and Smith"/>
    <s v="Grass-roots mission-critical capability"/>
    <n v="800"/>
    <n v="13474"/>
    <x v="0"/>
    <n v="16.842500000000001"/>
    <n v="337"/>
    <s v="$40"/>
    <x v="1"/>
    <s v="CAD"/>
    <n v="1438578000"/>
    <x v="2"/>
    <n v="1438837200"/>
    <d v="2015-08-06T05:00:00"/>
    <b v="0"/>
    <b v="0"/>
    <s v="theater/plays"/>
    <x v="1"/>
    <x v="1"/>
  </r>
  <r>
    <n v="364"/>
    <s v="Ramirez-Myers"/>
    <s v="Switchable intangible definition"/>
    <n v="900"/>
    <n v="14547"/>
    <x v="0"/>
    <n v="16.163333333333334"/>
    <n v="186"/>
    <s v="$78"/>
    <x v="0"/>
    <s v="USD"/>
    <n v="1520229600"/>
    <x v="3"/>
    <n v="1522818000"/>
    <d v="2018-04-04T05:00:00"/>
    <b v="0"/>
    <b v="0"/>
    <s v="music/indie rock"/>
    <x v="2"/>
    <x v="2"/>
  </r>
  <r>
    <n v="372"/>
    <s v="Green-Carr"/>
    <s v="Pre-emptive bifurcated artificial intelligence"/>
    <n v="900"/>
    <n v="14324"/>
    <x v="0"/>
    <n v="15.915555555555555"/>
    <n v="169"/>
    <s v="$85"/>
    <x v="0"/>
    <s v="USD"/>
    <n v="1420696800"/>
    <x v="4"/>
    <n v="1422424800"/>
    <d v="2015-01-28T06:00:00"/>
    <b v="0"/>
    <b v="1"/>
    <s v="film &amp; video/documentary"/>
    <x v="3"/>
    <x v="3"/>
  </r>
  <r>
    <n v="401"/>
    <s v="Smith-Schmidt"/>
    <s v="Inverse radical hierarchy"/>
    <n v="900"/>
    <n v="13772"/>
    <x v="0"/>
    <n v="15.302222222222222"/>
    <n v="299"/>
    <s v="$46"/>
    <x v="0"/>
    <s v="USD"/>
    <n v="1572152400"/>
    <x v="5"/>
    <n v="1572152400"/>
    <d v="2019-10-27T05:00:00"/>
    <b v="0"/>
    <b v="0"/>
    <s v="theater/plays"/>
    <x v="1"/>
    <x v="1"/>
  </r>
  <r>
    <n v="82"/>
    <s v="Porter-George"/>
    <s v="Reactive content-based framework"/>
    <n v="1000"/>
    <n v="14973"/>
    <x v="0"/>
    <n v="14.973000000000001"/>
    <n v="180"/>
    <s v="$83"/>
    <x v="2"/>
    <s v="GBP"/>
    <n v="1547704800"/>
    <x v="6"/>
    <n v="1548309600"/>
    <d v="2019-01-24T06:00:00"/>
    <b v="0"/>
    <b v="1"/>
    <s v="games/video games"/>
    <x v="4"/>
    <x v="4"/>
  </r>
  <r>
    <n v="347"/>
    <s v="Petersen and Sons"/>
    <s v="Open-source full-range portal"/>
    <n v="900"/>
    <n v="12607"/>
    <x v="0"/>
    <n v="14.007777777777777"/>
    <n v="191"/>
    <s v="$66"/>
    <x v="0"/>
    <s v="USD"/>
    <n v="1423634400"/>
    <x v="7"/>
    <n v="1425708000"/>
    <d v="2015-03-07T06:00:00"/>
    <b v="0"/>
    <b v="0"/>
    <s v="technology/web"/>
    <x v="0"/>
    <x v="0"/>
  </r>
  <r>
    <n v="301"/>
    <s v="Wong-Walker"/>
    <s v="Multi-channeled disintermediate policy"/>
    <n v="900"/>
    <n v="12102"/>
    <x v="0"/>
    <n v="13.446666666666667"/>
    <n v="295"/>
    <s v="$41"/>
    <x v="0"/>
    <s v="USD"/>
    <n v="1424930400"/>
    <x v="8"/>
    <n v="1426395600"/>
    <d v="2015-03-15T05:00:00"/>
    <b v="0"/>
    <b v="0"/>
    <s v="film &amp; video/documentary"/>
    <x v="3"/>
    <x v="3"/>
  </r>
  <r>
    <n v="294"/>
    <s v="Turner-Davis"/>
    <s v="Automated local emulation"/>
    <n v="600"/>
    <n v="8038"/>
    <x v="0"/>
    <n v="13.396666666666667"/>
    <n v="183"/>
    <s v="$44"/>
    <x v="0"/>
    <s v="USD"/>
    <n v="1540530000"/>
    <x v="9"/>
    <n v="1541570400"/>
    <d v="2018-11-07T06:00:00"/>
    <b v="0"/>
    <b v="0"/>
    <s v="theater/plays"/>
    <x v="1"/>
    <x v="1"/>
  </r>
  <r>
    <n v="793"/>
    <s v="Rodriguez, Cox and Rodriguez"/>
    <s v="Networked disintermediate leverage"/>
    <n v="1100"/>
    <n v="13045"/>
    <x v="0"/>
    <n v="11.859090909090909"/>
    <n v="181"/>
    <s v="$72"/>
    <x v="3"/>
    <s v="CHF"/>
    <n v="1372136400"/>
    <x v="10"/>
    <n v="1372482000"/>
    <d v="2013-06-29T05:00:00"/>
    <b v="0"/>
    <b v="0"/>
    <s v="publishing/nonfiction"/>
    <x v="5"/>
    <x v="5"/>
  </r>
  <r>
    <n v="806"/>
    <s v="Harmon-Madden"/>
    <s v="Adaptive holistic hub"/>
    <n v="700"/>
    <n v="8262"/>
    <x v="0"/>
    <n v="11.802857142857142"/>
    <n v="76"/>
    <s v="$109"/>
    <x v="0"/>
    <s v="USD"/>
    <n v="1330927200"/>
    <x v="11"/>
    <n v="1332997200"/>
    <d v="2012-03-29T05:00:00"/>
    <b v="0"/>
    <b v="1"/>
    <s v="film &amp; video/drama"/>
    <x v="3"/>
    <x v="6"/>
  </r>
  <r>
    <n v="741"/>
    <s v="Garcia Ltd"/>
    <s v="Balanced mobile alliance"/>
    <n v="1200"/>
    <n v="14150"/>
    <x v="0"/>
    <n v="11.791666666666666"/>
    <n v="130"/>
    <s v="$109"/>
    <x v="0"/>
    <s v="USD"/>
    <n v="1274590800"/>
    <x v="12"/>
    <n v="1274677200"/>
    <d v="2010-05-24T05:00:00"/>
    <b v="0"/>
    <b v="0"/>
    <s v="theater/plays"/>
    <x v="1"/>
    <x v="1"/>
  </r>
  <r>
    <n v="742"/>
    <s v="West-Stevens"/>
    <s v="Reactive solution-oriented groupware"/>
    <n v="1200"/>
    <n v="13513"/>
    <x v="0"/>
    <n v="11.260833333333334"/>
    <n v="122"/>
    <s v="$111"/>
    <x v="0"/>
    <s v="USD"/>
    <n v="1263880800"/>
    <x v="13"/>
    <n v="1267509600"/>
    <d v="2010-03-02T06:00:00"/>
    <b v="0"/>
    <b v="0"/>
    <s v="music/electric music"/>
    <x v="2"/>
    <x v="7"/>
  </r>
  <r>
    <n v="955"/>
    <s v="Moss-Obrien"/>
    <s v="Function-based next generation emulation"/>
    <n v="700"/>
    <n v="7763"/>
    <x v="0"/>
    <n v="11.09"/>
    <n v="80"/>
    <s v="$97"/>
    <x v="0"/>
    <s v="USD"/>
    <n v="1353823200"/>
    <x v="14"/>
    <n v="1353996000"/>
    <d v="2012-11-27T06:00:00"/>
    <b v="0"/>
    <b v="0"/>
    <s v="theater/plays"/>
    <x v="1"/>
    <x v="1"/>
  </r>
  <r>
    <n v="951"/>
    <s v="Peterson Ltd"/>
    <s v="Re-engineered 24hour matrix"/>
    <n v="14500"/>
    <n v="159056"/>
    <x v="0"/>
    <n v="10.969379310344827"/>
    <n v="1559"/>
    <s v="$102"/>
    <x v="0"/>
    <s v="USD"/>
    <n v="1482732000"/>
    <x v="15"/>
    <n v="1482818400"/>
    <d v="2016-12-27T06:00:00"/>
    <b v="0"/>
    <b v="1"/>
    <s v="music/rock"/>
    <x v="2"/>
    <x v="8"/>
  </r>
  <r>
    <n v="818"/>
    <s v="Martinez LLC"/>
    <s v="Automated local secured line"/>
    <n v="700"/>
    <n v="7664"/>
    <x v="0"/>
    <n v="10.948571428571428"/>
    <n v="69"/>
    <s v="$111"/>
    <x v="0"/>
    <s v="USD"/>
    <n v="1548050400"/>
    <x v="16"/>
    <n v="1549173600"/>
    <d v="2019-02-03T06:00:00"/>
    <b v="0"/>
    <b v="1"/>
    <s v="theater/plays"/>
    <x v="1"/>
    <x v="1"/>
  </r>
  <r>
    <n v="277"/>
    <s v="Ramos-Mitchell"/>
    <s v="Persevering system-worthy info-mediaries"/>
    <n v="700"/>
    <n v="7465"/>
    <x v="0"/>
    <n v="10.664285714285715"/>
    <n v="83"/>
    <s v="$90"/>
    <x v="0"/>
    <s v="USD"/>
    <n v="1279515600"/>
    <x v="17"/>
    <n v="1279688400"/>
    <d v="2010-07-21T05:00:00"/>
    <b v="0"/>
    <b v="0"/>
    <s v="theater/plays"/>
    <x v="1"/>
    <x v="1"/>
  </r>
  <r>
    <n v="436"/>
    <s v="King-Nguyen"/>
    <s v="Open-source incremental throughput"/>
    <n v="1300"/>
    <n v="13678"/>
    <x v="0"/>
    <n v="10.521538461538462"/>
    <n v="249"/>
    <s v="$55"/>
    <x v="0"/>
    <s v="USD"/>
    <n v="1555736400"/>
    <x v="18"/>
    <n v="1555822800"/>
    <d v="2019-04-21T05:00:00"/>
    <b v="0"/>
    <b v="0"/>
    <s v="music/jazz"/>
    <x v="2"/>
    <x v="9"/>
  </r>
  <r>
    <n v="1"/>
    <s v="Odom Inc"/>
    <s v="Managed bottom-line architecture"/>
    <n v="1400"/>
    <n v="14560"/>
    <x v="0"/>
    <n v="10.4"/>
    <n v="158"/>
    <s v="$92"/>
    <x v="0"/>
    <s v="USD"/>
    <n v="1408424400"/>
    <x v="19"/>
    <n v="1408597200"/>
    <d v="2014-08-21T05:00:00"/>
    <b v="0"/>
    <b v="1"/>
    <s v="music/rock"/>
    <x v="2"/>
    <x v="8"/>
  </r>
  <r>
    <n v="591"/>
    <s v="Jensen LLC"/>
    <s v="Realigned dedicated system engine"/>
    <n v="600"/>
    <n v="6226"/>
    <x v="0"/>
    <n v="10.376666666666667"/>
    <n v="102"/>
    <s v="$61"/>
    <x v="0"/>
    <s v="USD"/>
    <n v="1279083600"/>
    <x v="20"/>
    <n v="1279947600"/>
    <d v="2010-07-24T05:00:00"/>
    <b v="0"/>
    <b v="0"/>
    <s v="games/video games"/>
    <x v="4"/>
    <x v="4"/>
  </r>
  <r>
    <n v="679"/>
    <s v="Davis Ltd"/>
    <s v="Synchronized motivating solution"/>
    <n v="1400"/>
    <n v="14511"/>
    <x v="0"/>
    <n v="10.365"/>
    <n v="363"/>
    <s v="$40"/>
    <x v="0"/>
    <s v="USD"/>
    <n v="1571374800"/>
    <x v="21"/>
    <n v="1571806800"/>
    <d v="2019-10-23T05:00:00"/>
    <b v="0"/>
    <b v="1"/>
    <s v="food/food trucks"/>
    <x v="6"/>
    <x v="10"/>
  </r>
  <r>
    <n v="214"/>
    <s v="Sullivan Group"/>
    <s v="Open-source fresh-thinking policy"/>
    <n v="1400"/>
    <n v="14324"/>
    <x v="0"/>
    <n v="10.231428571428571"/>
    <n v="165"/>
    <s v="$87"/>
    <x v="0"/>
    <s v="USD"/>
    <n v="1282194000"/>
    <x v="22"/>
    <n v="1282712400"/>
    <d v="2010-08-25T05:00:00"/>
    <b v="0"/>
    <b v="0"/>
    <s v="music/rock"/>
    <x v="2"/>
    <x v="8"/>
  </r>
  <r>
    <n v="101"/>
    <s v="Douglas LLC"/>
    <s v="Reduced heuristic moratorium"/>
    <n v="900"/>
    <n v="9193"/>
    <x v="0"/>
    <n v="10.214444444444444"/>
    <n v="164"/>
    <s v="$56"/>
    <x v="0"/>
    <s v="USD"/>
    <n v="1424498400"/>
    <x v="23"/>
    <n v="1425103200"/>
    <d v="2015-02-28T06:00:00"/>
    <b v="0"/>
    <b v="1"/>
    <s v="music/electric music"/>
    <x v="2"/>
    <x v="7"/>
  </r>
  <r>
    <n v="547"/>
    <s v="Hardin-Dixon"/>
    <s v="Focused solution-oriented matrix"/>
    <n v="1300"/>
    <n v="12597"/>
    <x v="0"/>
    <n v="9.69"/>
    <n v="156"/>
    <s v="$81"/>
    <x v="0"/>
    <s v="USD"/>
    <n v="1422165600"/>
    <x v="24"/>
    <n v="1423202400"/>
    <d v="2015-02-06T06:00:00"/>
    <b v="0"/>
    <b v="0"/>
    <s v="film &amp; video/drama"/>
    <x v="3"/>
    <x v="6"/>
  </r>
  <r>
    <n v="449"/>
    <s v="Cuevas-Morales"/>
    <s v="Public-key coherent ability"/>
    <n v="900"/>
    <n v="8703"/>
    <x v="0"/>
    <n v="9.67"/>
    <n v="86"/>
    <s v="$101"/>
    <x v="4"/>
    <s v="DKK"/>
    <n v="1551852000"/>
    <x v="25"/>
    <n v="1553317200"/>
    <d v="2019-03-23T05:00:00"/>
    <b v="0"/>
    <b v="0"/>
    <s v="games/video games"/>
    <x v="4"/>
    <x v="4"/>
  </r>
  <r>
    <n v="586"/>
    <s v="Rowe-Wong"/>
    <s v="Robust hybrid budgetary management"/>
    <n v="700"/>
    <n v="6654"/>
    <x v="0"/>
    <n v="9.5057142857142853"/>
    <n v="130"/>
    <s v="$51"/>
    <x v="0"/>
    <s v="USD"/>
    <n v="1289973600"/>
    <x v="26"/>
    <n v="1291615200"/>
    <d v="2010-12-06T06:00:00"/>
    <b v="0"/>
    <b v="0"/>
    <s v="music/rock"/>
    <x v="2"/>
    <x v="8"/>
  </r>
  <r>
    <n v="247"/>
    <s v="Johnson, Patterson and Montoya"/>
    <s v="Triple-buffered fresh-thinking frame"/>
    <n v="19800"/>
    <n v="184658"/>
    <x v="0"/>
    <n v="9.3261616161616168"/>
    <n v="1884"/>
    <s v="$98"/>
    <x v="0"/>
    <s v="USD"/>
    <n v="1482386400"/>
    <x v="27"/>
    <n v="1483682400"/>
    <d v="2017-01-06T06:00:00"/>
    <b v="0"/>
    <b v="1"/>
    <s v="publishing/fiction"/>
    <x v="5"/>
    <x v="11"/>
  </r>
  <r>
    <n v="687"/>
    <s v="Martin, Gates and Holt"/>
    <s v="Distributed holistic neural-net"/>
    <n v="1500"/>
    <n v="13980"/>
    <x v="0"/>
    <n v="9.32"/>
    <n v="269"/>
    <s v="$52"/>
    <x v="0"/>
    <s v="USD"/>
    <n v="1489298400"/>
    <x v="28"/>
    <n v="1489554000"/>
    <d v="2017-03-15T05:00:00"/>
    <b v="0"/>
    <b v="0"/>
    <s v="theater/plays"/>
    <x v="1"/>
    <x v="1"/>
  </r>
  <r>
    <n v="506"/>
    <s v="Robles, Bell and Gonzalez"/>
    <s v="Customizable background monitoring"/>
    <n v="18000"/>
    <n v="166874"/>
    <x v="0"/>
    <n v="9.2707777777777771"/>
    <n v="2528"/>
    <s v="$66"/>
    <x v="0"/>
    <s v="USD"/>
    <n v="1511416800"/>
    <x v="29"/>
    <n v="1512885600"/>
    <d v="2017-12-10T06:00:00"/>
    <b v="0"/>
    <b v="1"/>
    <s v="theater/plays"/>
    <x v="1"/>
    <x v="1"/>
  </r>
  <r>
    <n v="97"/>
    <s v="Stewart LLC"/>
    <s v="Cloned bi-directional architecture"/>
    <n v="1300"/>
    <n v="12047"/>
    <x v="0"/>
    <n v="9.2669230769230762"/>
    <n v="113"/>
    <s v="$107"/>
    <x v="0"/>
    <s v="USD"/>
    <n v="1435208400"/>
    <x v="30"/>
    <n v="1439874000"/>
    <d v="2015-08-18T05:00:00"/>
    <b v="0"/>
    <b v="0"/>
    <s v="food/food trucks"/>
    <x v="6"/>
    <x v="10"/>
  </r>
  <r>
    <n v="174"/>
    <s v="Santos, Black and Donovan"/>
    <s v="Pre-emptive scalable access"/>
    <n v="600"/>
    <n v="5368"/>
    <x v="0"/>
    <n v="8.9466666666666672"/>
    <n v="48"/>
    <s v="$112"/>
    <x v="0"/>
    <s v="USD"/>
    <n v="1444021200"/>
    <x v="31"/>
    <n v="1444107600"/>
    <d v="2015-10-06T05:00:00"/>
    <b v="0"/>
    <b v="1"/>
    <s v="technology/wearables"/>
    <x v="0"/>
    <x v="12"/>
  </r>
  <r>
    <n v="978"/>
    <s v="Bailey, Nguyen and Martinez"/>
    <s v="Fundamental user-facing productivity"/>
    <n v="1000"/>
    <n v="8641"/>
    <x v="0"/>
    <n v="8.641"/>
    <n v="92"/>
    <s v="$94"/>
    <x v="0"/>
    <s v="USD"/>
    <n v="1478930400"/>
    <x v="32"/>
    <n v="1480831200"/>
    <d v="2016-12-04T06:00:00"/>
    <b v="0"/>
    <b v="0"/>
    <s v="games/video games"/>
    <x v="4"/>
    <x v="4"/>
  </r>
  <r>
    <n v="837"/>
    <s v="Cook-Ortiz"/>
    <s v="Right-sized dedicated standardization"/>
    <n v="17700"/>
    <n v="150960"/>
    <x v="0"/>
    <n v="8.5288135593220336"/>
    <n v="1797"/>
    <s v="$84"/>
    <x v="0"/>
    <s v="USD"/>
    <n v="1301202000"/>
    <x v="33"/>
    <n v="1305867600"/>
    <d v="2011-05-20T05:00:00"/>
    <b v="0"/>
    <b v="0"/>
    <s v="music/jazz"/>
    <x v="2"/>
    <x v="9"/>
  </r>
  <r>
    <n v="820"/>
    <s v="Valdez, Williams and Meyer"/>
    <s v="Cross-group heuristic forecast"/>
    <n v="1500"/>
    <n v="12009"/>
    <x v="0"/>
    <n v="8.0060000000000002"/>
    <n v="279"/>
    <s v="$43"/>
    <x v="2"/>
    <s v="GBP"/>
    <n v="1532840400"/>
    <x v="34"/>
    <n v="1533963600"/>
    <d v="2018-08-11T05:00:00"/>
    <b v="0"/>
    <b v="1"/>
    <s v="music/rock"/>
    <x v="2"/>
    <x v="8"/>
  </r>
  <r>
    <n v="912"/>
    <s v="Sanchez-Parsons"/>
    <s v="Reduced bifurcated pricing structure"/>
    <n v="1800"/>
    <n v="14310"/>
    <x v="0"/>
    <n v="7.95"/>
    <n v="179"/>
    <s v="$80"/>
    <x v="0"/>
    <s v="USD"/>
    <n v="1346821200"/>
    <x v="35"/>
    <n v="1347944400"/>
    <d v="2012-09-18T05:00:00"/>
    <b v="1"/>
    <b v="0"/>
    <s v="film &amp; video/drama"/>
    <x v="3"/>
    <x v="6"/>
  </r>
  <r>
    <n v="560"/>
    <s v="Hunt LLC"/>
    <s v="Re-engineered radical policy"/>
    <n v="20000"/>
    <n v="158832"/>
    <x v="0"/>
    <n v="7.9416000000000002"/>
    <n v="3177"/>
    <s v="$50"/>
    <x v="0"/>
    <s v="USD"/>
    <n v="1321596000"/>
    <x v="36"/>
    <n v="1325052000"/>
    <d v="2011-12-28T06:00:00"/>
    <b v="0"/>
    <b v="0"/>
    <s v="film &amp; video/animation"/>
    <x v="3"/>
    <x v="13"/>
  </r>
  <r>
    <n v="966"/>
    <s v="Davis and Sons"/>
    <s v="Seamless solution-oriented capacity"/>
    <n v="1700"/>
    <n v="13468"/>
    <x v="0"/>
    <n v="7.9223529411764702"/>
    <n v="245"/>
    <s v="$55"/>
    <x v="0"/>
    <s v="USD"/>
    <n v="1497502800"/>
    <x v="37"/>
    <n v="1497675600"/>
    <d v="2017-06-17T05:00:00"/>
    <b v="0"/>
    <b v="0"/>
    <s v="theater/plays"/>
    <x v="1"/>
    <x v="1"/>
  </r>
  <r>
    <n v="778"/>
    <s v="Moss-Guzman"/>
    <s v="Cross-platform optimizing website"/>
    <n v="1300"/>
    <n v="10243"/>
    <x v="0"/>
    <n v="7.8792307692307695"/>
    <n v="174"/>
    <s v="$59"/>
    <x v="3"/>
    <s v="CHF"/>
    <n v="1313211600"/>
    <x v="38"/>
    <n v="1313643600"/>
    <d v="2011-08-18T05:00:00"/>
    <b v="0"/>
    <b v="0"/>
    <s v="film &amp; video/animation"/>
    <x v="3"/>
    <x v="13"/>
  </r>
  <r>
    <n v="896"/>
    <s v="Wright-Bryant"/>
    <s v="Reverse-engineered client-server extranet"/>
    <n v="19800"/>
    <n v="153338"/>
    <x v="0"/>
    <n v="7.7443434343434348"/>
    <n v="1460"/>
    <s v="$105"/>
    <x v="5"/>
    <s v="AUD"/>
    <n v="1310619600"/>
    <x v="39"/>
    <n v="1310878800"/>
    <d v="2011-07-17T05:00:00"/>
    <b v="0"/>
    <b v="1"/>
    <s v="food/food trucks"/>
    <x v="6"/>
    <x v="10"/>
  </r>
  <r>
    <n v="756"/>
    <s v="Serrano, Gallagher and Griffith"/>
    <s v="Customizable bi-directional monitoring"/>
    <n v="1300"/>
    <n v="10037"/>
    <x v="0"/>
    <n v="7.7207692307692311"/>
    <n v="148"/>
    <s v="$68"/>
    <x v="0"/>
    <s v="USD"/>
    <n v="1421733600"/>
    <x v="40"/>
    <n v="1422252000"/>
    <d v="2015-01-26T06:00:00"/>
    <b v="0"/>
    <b v="0"/>
    <s v="theater/plays"/>
    <x v="1"/>
    <x v="1"/>
  </r>
  <r>
    <n v="958"/>
    <s v="Green, Robinson and Ho"/>
    <s v="De-engineered zero-defect open system"/>
    <n v="1100"/>
    <n v="8081"/>
    <x v="0"/>
    <n v="7.3463636363636367"/>
    <n v="112"/>
    <s v="$72"/>
    <x v="0"/>
    <s v="USD"/>
    <n v="1277096400"/>
    <x v="41"/>
    <n v="1278997200"/>
    <d v="2010-07-13T05:00:00"/>
    <b v="0"/>
    <b v="0"/>
    <s v="film &amp; video/animation"/>
    <x v="3"/>
    <x v="13"/>
  </r>
  <r>
    <n v="365"/>
    <s v="Lucas, Hall and Bonilla"/>
    <s v="Networked bottom-line initiative"/>
    <n v="1600"/>
    <n v="11735"/>
    <x v="0"/>
    <n v="7.3343749999999996"/>
    <n v="112"/>
    <s v="$105"/>
    <x v="5"/>
    <s v="AUD"/>
    <n v="1482991200"/>
    <x v="42"/>
    <n v="1485324000"/>
    <d v="2017-01-25T06:00:00"/>
    <b v="0"/>
    <b v="0"/>
    <s v="theater/plays"/>
    <x v="1"/>
    <x v="1"/>
  </r>
  <r>
    <n v="373"/>
    <s v="Brown-Parker"/>
    <s v="Down-sized coherent toolset"/>
    <n v="22500"/>
    <n v="164291"/>
    <x v="0"/>
    <n v="7.3018222222222224"/>
    <n v="2106"/>
    <s v="$78"/>
    <x v="0"/>
    <s v="USD"/>
    <n v="1502946000"/>
    <x v="43"/>
    <n v="1503637200"/>
    <d v="2017-08-25T05:00:00"/>
    <b v="0"/>
    <b v="0"/>
    <s v="theater/plays"/>
    <x v="1"/>
    <x v="1"/>
  </r>
  <r>
    <n v="786"/>
    <s v="Smith-Brown"/>
    <s v="Object-based content-based ability"/>
    <n v="1500"/>
    <n v="10946"/>
    <x v="0"/>
    <n v="7.2973333333333334"/>
    <n v="207"/>
    <s v="$53"/>
    <x v="6"/>
    <s v="EUR"/>
    <n v="1522126800"/>
    <x v="44"/>
    <n v="1522731600"/>
    <d v="2018-04-03T05:00:00"/>
    <b v="0"/>
    <b v="1"/>
    <s v="music/jazz"/>
    <x v="2"/>
    <x v="9"/>
  </r>
  <r>
    <n v="764"/>
    <s v="Shaffer-Mason"/>
    <s v="Managed bandwidth-monitored system engine"/>
    <n v="1100"/>
    <n v="8010"/>
    <x v="0"/>
    <n v="7.2818181818181822"/>
    <n v="148"/>
    <s v="$54"/>
    <x v="0"/>
    <s v="USD"/>
    <n v="1305262800"/>
    <x v="45"/>
    <n v="1305954000"/>
    <d v="2011-05-21T05:00:00"/>
    <b v="0"/>
    <b v="0"/>
    <s v="music/rock"/>
    <x v="2"/>
    <x v="8"/>
  </r>
  <r>
    <n v="114"/>
    <s v="Harper-Davis"/>
    <s v="Robust heuristic encoding"/>
    <n v="1900"/>
    <n v="13816"/>
    <x v="0"/>
    <n v="7.2715789473684209"/>
    <n v="126"/>
    <s v="$110"/>
    <x v="0"/>
    <s v="USD"/>
    <n v="1554786000"/>
    <x v="46"/>
    <n v="1554872400"/>
    <d v="2019-04-10T05:00:00"/>
    <b v="0"/>
    <b v="1"/>
    <s v="technology/wearables"/>
    <x v="0"/>
    <x v="12"/>
  </r>
  <r>
    <n v="493"/>
    <s v="Adams, Walker and Wong"/>
    <s v="Seamless background framework"/>
    <n v="900"/>
    <n v="6514"/>
    <x v="0"/>
    <n v="7.2377777777777776"/>
    <n v="64"/>
    <s v="$102"/>
    <x v="0"/>
    <s v="USD"/>
    <n v="1561784400"/>
    <x v="47"/>
    <n v="1562907600"/>
    <d v="2019-07-12T05:00:00"/>
    <b v="0"/>
    <b v="0"/>
    <s v="photography/photography books"/>
    <x v="7"/>
    <x v="14"/>
  </r>
  <r>
    <n v="62"/>
    <s v="Sparks-West"/>
    <s v="Organized incremental standardization"/>
    <n v="2000"/>
    <n v="14452"/>
    <x v="0"/>
    <n v="7.226"/>
    <n v="249"/>
    <s v="$58"/>
    <x v="0"/>
    <s v="USD"/>
    <n v="1433480400"/>
    <x v="48"/>
    <n v="1433566800"/>
    <d v="2015-06-06T05:00:00"/>
    <b v="0"/>
    <b v="0"/>
    <s v="technology/web"/>
    <x v="0"/>
    <x v="0"/>
  </r>
  <r>
    <n v="182"/>
    <s v="Adams Group"/>
    <s v="Reverse-engineered bandwidth-monitored contingency"/>
    <n v="27100"/>
    <n v="195750"/>
    <x v="0"/>
    <n v="7.2232472324723247"/>
    <n v="3318"/>
    <s v="$59"/>
    <x v="4"/>
    <s v="DKK"/>
    <n v="1560574800"/>
    <x v="49"/>
    <n v="1561957200"/>
    <d v="2019-07-01T05:00:00"/>
    <b v="0"/>
    <b v="0"/>
    <s v="theater/plays"/>
    <x v="1"/>
    <x v="1"/>
  </r>
  <r>
    <n v="398"/>
    <s v="Myers LLC"/>
    <s v="Reactive bottom-line open architecture"/>
    <n v="1700"/>
    <n v="12202"/>
    <x v="0"/>
    <n v="7.1776470588235295"/>
    <n v="123"/>
    <s v="$99"/>
    <x v="6"/>
    <s v="EUR"/>
    <n v="1525755600"/>
    <x v="50"/>
    <n v="1525928400"/>
    <d v="2018-05-10T05:00:00"/>
    <b v="0"/>
    <b v="1"/>
    <s v="film &amp; video/animation"/>
    <x v="3"/>
    <x v="13"/>
  </r>
  <r>
    <n v="744"/>
    <s v="Fitzgerald Group"/>
    <s v="Intuitive exuding initiative"/>
    <n v="2000"/>
    <n v="14240"/>
    <x v="0"/>
    <n v="7.12"/>
    <n v="140"/>
    <s v="$102"/>
    <x v="0"/>
    <s v="USD"/>
    <n v="1533877200"/>
    <x v="51"/>
    <n v="1534050000"/>
    <d v="2018-08-12T05:00:00"/>
    <b v="0"/>
    <b v="1"/>
    <s v="theater/plays"/>
    <x v="1"/>
    <x v="1"/>
  </r>
  <r>
    <n v="708"/>
    <s v="Ortega LLC"/>
    <s v="Secured bifurcated intranet"/>
    <n v="1700"/>
    <n v="12020"/>
    <x v="0"/>
    <n v="7.0705882352941174"/>
    <n v="137"/>
    <s v="$88"/>
    <x v="3"/>
    <s v="CHF"/>
    <n v="1495429200"/>
    <x v="52"/>
    <n v="1496293200"/>
    <d v="2017-06-01T05:00:00"/>
    <b v="0"/>
    <b v="0"/>
    <s v="theater/plays"/>
    <x v="1"/>
    <x v="1"/>
  </r>
  <r>
    <n v="285"/>
    <s v="Dawson, Brady and Gilbert"/>
    <s v="Front-line optimizing emulation"/>
    <n v="900"/>
    <n v="6357"/>
    <x v="0"/>
    <n v="7.0633333333333335"/>
    <n v="254"/>
    <s v="$25"/>
    <x v="0"/>
    <s v="USD"/>
    <n v="1473483600"/>
    <x v="53"/>
    <n v="1476766800"/>
    <d v="2016-10-18T05:00:00"/>
    <b v="0"/>
    <b v="0"/>
    <s v="theater/plays"/>
    <x v="1"/>
    <x v="1"/>
  </r>
  <r>
    <n v="523"/>
    <s v="Underwood, James and Jones"/>
    <s v="Triple-buffered holistic ability"/>
    <n v="900"/>
    <n v="6303"/>
    <x v="0"/>
    <n v="7.003333333333333"/>
    <n v="89"/>
    <s v="$71"/>
    <x v="0"/>
    <s v="USD"/>
    <n v="1267682400"/>
    <x v="54"/>
    <n v="1268114400"/>
    <d v="2010-03-09T06:00:00"/>
    <b v="0"/>
    <b v="0"/>
    <s v="film &amp; video/shorts"/>
    <x v="3"/>
    <x v="15"/>
  </r>
  <r>
    <n v="627"/>
    <s v="Martin, Lee and Armstrong"/>
    <s v="Open-architected incremental ability"/>
    <n v="1600"/>
    <n v="11108"/>
    <x v="0"/>
    <n v="6.9424999999999999"/>
    <n v="154"/>
    <s v="$72"/>
    <x v="2"/>
    <s v="GBP"/>
    <n v="1276664400"/>
    <x v="55"/>
    <n v="1278738000"/>
    <d v="2010-07-10T05:00:00"/>
    <b v="1"/>
    <b v="0"/>
    <s v="food/food trucks"/>
    <x v="6"/>
    <x v="10"/>
  </r>
  <r>
    <n v="201"/>
    <s v="Osborne, Perkins and Knox"/>
    <s v="Cross-platform bi-directional workforce"/>
    <n v="2100"/>
    <n v="14305"/>
    <x v="0"/>
    <n v="6.8119047619047617"/>
    <n v="157"/>
    <s v="$91"/>
    <x v="0"/>
    <s v="USD"/>
    <n v="1406264400"/>
    <x v="56"/>
    <n v="1407819600"/>
    <d v="2014-08-12T05:00:00"/>
    <b v="0"/>
    <b v="0"/>
    <s v="technology/web"/>
    <x v="0"/>
    <x v="0"/>
  </r>
  <r>
    <n v="72"/>
    <s v="Hampton, Lewis and Ray"/>
    <s v="Seamless coherent parallelism"/>
    <n v="600"/>
    <n v="4022"/>
    <x v="0"/>
    <n v="6.7033333333333331"/>
    <n v="54"/>
    <s v="$74"/>
    <x v="0"/>
    <s v="USD"/>
    <n v="1435726800"/>
    <x v="57"/>
    <n v="1438837200"/>
    <d v="2015-08-06T05:00:00"/>
    <b v="0"/>
    <b v="0"/>
    <s v="film &amp; video/animation"/>
    <x v="3"/>
    <x v="13"/>
  </r>
  <r>
    <n v="412"/>
    <s v="Rodriguez-Scott"/>
    <s v="Realigned zero tolerance software"/>
    <n v="2100"/>
    <n v="14046"/>
    <x v="0"/>
    <n v="6.6885714285714286"/>
    <n v="134"/>
    <s v="$105"/>
    <x v="0"/>
    <s v="USD"/>
    <n v="1388728800"/>
    <x v="58"/>
    <n v="1389592800"/>
    <d v="2014-01-13T06:00:00"/>
    <b v="0"/>
    <b v="0"/>
    <s v="publishing/fiction"/>
    <x v="5"/>
    <x v="11"/>
  </r>
  <r>
    <n v="73"/>
    <s v="Collins-Goodman"/>
    <s v="Cross-platform even-keeled initiative"/>
    <n v="1400"/>
    <n v="9253"/>
    <x v="0"/>
    <n v="6.609285714285714"/>
    <n v="88"/>
    <s v="$105"/>
    <x v="0"/>
    <s v="USD"/>
    <n v="1480226400"/>
    <x v="59"/>
    <n v="1480485600"/>
    <d v="2016-11-30T06:00:00"/>
    <b v="0"/>
    <b v="0"/>
    <s v="music/jazz"/>
    <x v="2"/>
    <x v="9"/>
  </r>
  <r>
    <n v="44"/>
    <s v="Reid-Mccullough"/>
    <s v="Visionary real-time groupware"/>
    <n v="1600"/>
    <n v="10541"/>
    <x v="0"/>
    <n v="6.5881249999999998"/>
    <n v="98"/>
    <s v="$108"/>
    <x v="4"/>
    <s v="DKK"/>
    <n v="1552798800"/>
    <x v="60"/>
    <n v="1552885200"/>
    <d v="2019-03-18T05:00:00"/>
    <b v="0"/>
    <b v="0"/>
    <s v="publishing/fiction"/>
    <x v="5"/>
    <x v="11"/>
  </r>
  <r>
    <n v="761"/>
    <s v="Mitchell-Lee"/>
    <s v="Customizable leadingedge model"/>
    <n v="2200"/>
    <n v="14420"/>
    <x v="0"/>
    <n v="6.5545454545454547"/>
    <n v="166"/>
    <s v="$87"/>
    <x v="0"/>
    <s v="USD"/>
    <n v="1500699600"/>
    <x v="61"/>
    <n v="1501131600"/>
    <d v="2017-07-27T05:00:00"/>
    <b v="0"/>
    <b v="0"/>
    <s v="music/rock"/>
    <x v="2"/>
    <x v="8"/>
  </r>
  <r>
    <n v="853"/>
    <s v="Collier LLC"/>
    <s v="Secured well-modulated projection"/>
    <n v="17100"/>
    <n v="111502"/>
    <x v="0"/>
    <n v="6.5205847953216374"/>
    <n v="1467"/>
    <s v="$76"/>
    <x v="1"/>
    <s v="CAD"/>
    <n v="1308546000"/>
    <x v="62"/>
    <n v="1308978000"/>
    <d v="2011-06-25T05:00:00"/>
    <b v="0"/>
    <b v="1"/>
    <s v="music/indie rock"/>
    <x v="2"/>
    <x v="2"/>
  </r>
  <r>
    <n v="16"/>
    <s v="Hines Inc"/>
    <s v="Cross-platform systemic adapter"/>
    <n v="1700"/>
    <n v="11041"/>
    <x v="0"/>
    <n v="6.4947058823529416"/>
    <n v="100"/>
    <s v="$110"/>
    <x v="0"/>
    <s v="USD"/>
    <n v="1390370400"/>
    <x v="63"/>
    <n v="1392271200"/>
    <d v="2014-02-13T06:00:00"/>
    <b v="0"/>
    <b v="0"/>
    <s v="publishing/nonfiction"/>
    <x v="5"/>
    <x v="5"/>
  </r>
  <r>
    <n v="80"/>
    <s v="Sutton, Barrett and Tucker"/>
    <s v="Cross-platform needs-based approach"/>
    <n v="1100"/>
    <n v="7012"/>
    <x v="0"/>
    <n v="6.374545454545455"/>
    <n v="127"/>
    <s v="$55"/>
    <x v="0"/>
    <s v="USD"/>
    <n v="1503982800"/>
    <x v="64"/>
    <n v="1506574800"/>
    <d v="2017-09-28T05:00:00"/>
    <b v="0"/>
    <b v="0"/>
    <s v="games/video games"/>
    <x v="4"/>
    <x v="4"/>
  </r>
  <r>
    <n v="252"/>
    <s v="Perez PLC"/>
    <s v="Operative bandwidth-monitored interface"/>
    <n v="1000"/>
    <n v="6263"/>
    <x v="0"/>
    <n v="6.2629999999999999"/>
    <n v="59"/>
    <s v="$106"/>
    <x v="0"/>
    <s v="USD"/>
    <n v="1382677200"/>
    <x v="65"/>
    <n v="1383109200"/>
    <d v="2013-10-30T05:00:00"/>
    <b v="0"/>
    <b v="0"/>
    <s v="theater/plays"/>
    <x v="1"/>
    <x v="1"/>
  </r>
  <r>
    <n v="621"/>
    <s v="Dean, Fox and Phillips"/>
    <s v="Extended context-sensitive forecast"/>
    <n v="25600"/>
    <n v="158669"/>
    <x v="0"/>
    <n v="6.1980078125000002"/>
    <n v="2144"/>
    <s v="$74"/>
    <x v="0"/>
    <s v="USD"/>
    <n v="1473742800"/>
    <x v="66"/>
    <n v="1474174800"/>
    <d v="2016-09-18T05:00:00"/>
    <b v="0"/>
    <b v="0"/>
    <s v="theater/plays"/>
    <x v="1"/>
    <x v="1"/>
  </r>
  <r>
    <n v="816"/>
    <s v="Jones, Casey and Jones"/>
    <s v="Ergonomic mission-critical moratorium"/>
    <n v="2300"/>
    <n v="14150"/>
    <x v="0"/>
    <n v="6.1521739130434785"/>
    <n v="133"/>
    <s v="$106"/>
    <x v="0"/>
    <s v="USD"/>
    <n v="1392012000"/>
    <x v="67"/>
    <n v="1392184800"/>
    <d v="2014-02-12T06:00:00"/>
    <b v="1"/>
    <b v="1"/>
    <s v="theater/plays"/>
    <x v="1"/>
    <x v="1"/>
  </r>
  <r>
    <n v="259"/>
    <s v="Watkins Ltd"/>
    <s v="Multi-channeled responsive implementation"/>
    <n v="1800"/>
    <n v="10755"/>
    <x v="0"/>
    <n v="5.9749999999999996"/>
    <n v="138"/>
    <s v="$78"/>
    <x v="0"/>
    <s v="USD"/>
    <n v="1354946400"/>
    <x v="68"/>
    <n v="1356588000"/>
    <d v="2012-12-27T06:00:00"/>
    <b v="1"/>
    <b v="0"/>
    <s v="photography/photography books"/>
    <x v="7"/>
    <x v="14"/>
  </r>
  <r>
    <n v="108"/>
    <s v="Decker Inc"/>
    <s v="Universal encompassing implementation"/>
    <n v="1500"/>
    <n v="8929"/>
    <x v="0"/>
    <n v="5.9526666666666666"/>
    <n v="83"/>
    <s v="$108"/>
    <x v="0"/>
    <s v="USD"/>
    <n v="1333688400"/>
    <x v="69"/>
    <n v="1336885200"/>
    <d v="2012-05-13T05:00:00"/>
    <b v="0"/>
    <b v="0"/>
    <s v="film &amp; video/documentary"/>
    <x v="3"/>
    <x v="3"/>
  </r>
  <r>
    <n v="366"/>
    <s v="Williams, Perez and Villegas"/>
    <s v="Robust directional system engine"/>
    <n v="1800"/>
    <n v="10658"/>
    <x v="0"/>
    <n v="5.9211111111111112"/>
    <n v="101"/>
    <s v="$106"/>
    <x v="0"/>
    <s v="USD"/>
    <n v="1294034400"/>
    <x v="70"/>
    <n v="1294120800"/>
    <d v="2011-01-04T06:00:00"/>
    <b v="0"/>
    <b v="1"/>
    <s v="theater/plays"/>
    <x v="1"/>
    <x v="1"/>
  </r>
  <r>
    <n v="280"/>
    <s v="Braun PLC"/>
    <s v="Function-based high-level infrastructure"/>
    <n v="2500"/>
    <n v="14536"/>
    <x v="0"/>
    <n v="5.8144"/>
    <n v="393"/>
    <s v="$37"/>
    <x v="0"/>
    <s v="USD"/>
    <n v="1511244000"/>
    <x v="71"/>
    <n v="1511762400"/>
    <d v="2017-11-27T06:00:00"/>
    <b v="0"/>
    <b v="0"/>
    <s v="film &amp; video/animation"/>
    <x v="3"/>
    <x v="13"/>
  </r>
  <r>
    <n v="467"/>
    <s v="Shaw Ltd"/>
    <s v="Profit-focused content-based application"/>
    <n v="1400"/>
    <n v="8053"/>
    <x v="0"/>
    <n v="5.7521428571428572"/>
    <n v="139"/>
    <s v="$58"/>
    <x v="1"/>
    <s v="CAD"/>
    <n v="1448258400"/>
    <x v="72"/>
    <n v="1448863200"/>
    <d v="2015-11-30T06:00:00"/>
    <b v="0"/>
    <b v="1"/>
    <s v="technology/web"/>
    <x v="0"/>
    <x v="0"/>
  </r>
  <r>
    <n v="426"/>
    <s v="Edwards-Kane"/>
    <s v="Virtual leadingedge framework"/>
    <n v="1800"/>
    <n v="10313"/>
    <x v="0"/>
    <n v="5.7294444444444448"/>
    <n v="219"/>
    <s v="$47"/>
    <x v="0"/>
    <s v="USD"/>
    <n v="1361944800"/>
    <x v="73"/>
    <n v="1362549600"/>
    <d v="2013-03-06T06:00:00"/>
    <b v="0"/>
    <b v="0"/>
    <s v="theater/plays"/>
    <x v="1"/>
    <x v="1"/>
  </r>
  <r>
    <n v="244"/>
    <s v="Herring-Bailey"/>
    <s v="Reverse-engineered system-worthy extranet"/>
    <n v="700"/>
    <n v="3988"/>
    <x v="0"/>
    <n v="5.6971428571428575"/>
    <n v="53"/>
    <s v="$75"/>
    <x v="0"/>
    <s v="USD"/>
    <n v="1405314000"/>
    <x v="74"/>
    <n v="1409806800"/>
    <d v="2014-09-04T05:00:00"/>
    <b v="0"/>
    <b v="0"/>
    <s v="theater/plays"/>
    <x v="1"/>
    <x v="1"/>
  </r>
  <r>
    <n v="758"/>
    <s v="Logan-Miranda"/>
    <s v="Proactive systemic firmware"/>
    <n v="29600"/>
    <n v="167005"/>
    <x v="0"/>
    <n v="5.6420608108108112"/>
    <n v="1518"/>
    <s v="$110"/>
    <x v="1"/>
    <s v="CAD"/>
    <n v="1414126800"/>
    <x v="75"/>
    <n v="1414904400"/>
    <d v="2014-11-02T05:00:00"/>
    <b v="0"/>
    <b v="0"/>
    <s v="music/rock"/>
    <x v="2"/>
    <x v="8"/>
  </r>
  <r>
    <n v="842"/>
    <s v="Lawson and Sons"/>
    <s v="Reverse-engineered multi-tasking product"/>
    <n v="1500"/>
    <n v="8447"/>
    <x v="0"/>
    <n v="5.6313333333333331"/>
    <n v="132"/>
    <s v="$64"/>
    <x v="6"/>
    <s v="EUR"/>
    <n v="1529038800"/>
    <x v="76"/>
    <n v="1529298000"/>
    <d v="2018-06-18T05:00:00"/>
    <b v="0"/>
    <b v="0"/>
    <s v="technology/wearables"/>
    <x v="0"/>
    <x v="12"/>
  </r>
  <r>
    <n v="494"/>
    <s v="Hopkins-Browning"/>
    <s v="Balanced upward-trending productivity"/>
    <n v="2500"/>
    <n v="13684"/>
    <x v="0"/>
    <n v="5.4736000000000002"/>
    <n v="268"/>
    <s v="$51"/>
    <x v="0"/>
    <s v="USD"/>
    <n v="1332392400"/>
    <x v="77"/>
    <n v="1332478800"/>
    <d v="2012-03-23T05:00:00"/>
    <b v="0"/>
    <b v="0"/>
    <s v="technology/wearables"/>
    <x v="0"/>
    <x v="12"/>
  </r>
  <r>
    <n v="304"/>
    <s v="Peterson PLC"/>
    <s v="User-friendly discrete benchmark"/>
    <n v="2100"/>
    <n v="11469"/>
    <x v="0"/>
    <n v="5.4614285714285717"/>
    <n v="142"/>
    <s v="$81"/>
    <x v="0"/>
    <s v="USD"/>
    <n v="1470546000"/>
    <x v="78"/>
    <n v="1474088400"/>
    <d v="2016-09-17T05:00:00"/>
    <b v="0"/>
    <b v="0"/>
    <s v="film &amp; video/documentary"/>
    <x v="3"/>
    <x v="3"/>
  </r>
  <r>
    <n v="879"/>
    <s v="Ortiz Inc"/>
    <s v="Stand-alone incremental parallelism"/>
    <n v="1000"/>
    <n v="5438"/>
    <x v="0"/>
    <n v="5.4379999999999997"/>
    <n v="53"/>
    <s v="$103"/>
    <x v="0"/>
    <s v="USD"/>
    <n v="1487743200"/>
    <x v="79"/>
    <n v="1488520800"/>
    <d v="2017-03-03T06:00:00"/>
    <b v="0"/>
    <b v="0"/>
    <s v="publishing/nonfiction"/>
    <x v="5"/>
    <x v="5"/>
  </r>
  <r>
    <n v="684"/>
    <s v="Gilmore LLC"/>
    <s v="Optimized systemic algorithm"/>
    <n v="1400"/>
    <n v="7600"/>
    <x v="0"/>
    <n v="5.4285714285714288"/>
    <n v="110"/>
    <s v="$69"/>
    <x v="1"/>
    <s v="CAD"/>
    <n v="1277787600"/>
    <x v="80"/>
    <n v="1279515600"/>
    <d v="2010-07-19T05:00:00"/>
    <b v="0"/>
    <b v="0"/>
    <s v="publishing/nonfiction"/>
    <x v="5"/>
    <x v="5"/>
  </r>
  <r>
    <n v="502"/>
    <s v="Johnson Inc"/>
    <s v="Reduced context-sensitive complexity"/>
    <n v="1300"/>
    <n v="6889"/>
    <x v="0"/>
    <n v="5.2992307692307694"/>
    <n v="186"/>
    <s v="$37"/>
    <x v="5"/>
    <s v="AUD"/>
    <n v="1343365200"/>
    <x v="81"/>
    <n v="1345870800"/>
    <d v="2012-08-25T05:00:00"/>
    <b v="0"/>
    <b v="1"/>
    <s v="games/video games"/>
    <x v="4"/>
    <x v="4"/>
  </r>
  <r>
    <n v="733"/>
    <s v="Marquez-Kerr"/>
    <s v="Automated hybrid orchestration"/>
    <n v="15800"/>
    <n v="83267"/>
    <x v="0"/>
    <n v="5.2700632911392402"/>
    <n v="980"/>
    <s v="$85"/>
    <x v="0"/>
    <s v="USD"/>
    <n v="1406178000"/>
    <x v="82"/>
    <n v="1407301200"/>
    <d v="2014-08-06T05:00:00"/>
    <b v="0"/>
    <b v="0"/>
    <s v="music/metal"/>
    <x v="2"/>
    <x v="16"/>
  </r>
  <r>
    <n v="716"/>
    <s v="Tapia, Kramer and Hicks"/>
    <s v="Advanced modular moderator"/>
    <n v="2000"/>
    <n v="10353"/>
    <x v="0"/>
    <n v="5.1764999999999999"/>
    <n v="157"/>
    <s v="$66"/>
    <x v="0"/>
    <s v="USD"/>
    <n v="1373432400"/>
    <x v="83"/>
    <n v="1375851600"/>
    <d v="2013-08-07T05:00:00"/>
    <b v="0"/>
    <b v="1"/>
    <s v="theater/plays"/>
    <x v="1"/>
    <x v="1"/>
  </r>
  <r>
    <n v="479"/>
    <s v="Long-Greene"/>
    <s v="Future-proofed heuristic encryption"/>
    <n v="2400"/>
    <n v="12310"/>
    <x v="0"/>
    <n v="5.1291666666666664"/>
    <n v="173"/>
    <s v="$71"/>
    <x v="2"/>
    <s v="GBP"/>
    <n v="1501304400"/>
    <x v="84"/>
    <n v="1501477200"/>
    <d v="2017-07-31T05:00:00"/>
    <b v="0"/>
    <b v="0"/>
    <s v="food/food trucks"/>
    <x v="6"/>
    <x v="10"/>
  </r>
  <r>
    <n v="445"/>
    <s v="Anderson-Pearson"/>
    <s v="Intuitive demand-driven Local Area Network"/>
    <n v="2100"/>
    <n v="10739"/>
    <x v="0"/>
    <n v="5.1138095238095236"/>
    <n v="170"/>
    <s v="$63"/>
    <x v="0"/>
    <s v="USD"/>
    <n v="1291356000"/>
    <x v="85"/>
    <n v="1293170400"/>
    <d v="2010-12-24T06:00:00"/>
    <b v="0"/>
    <b v="1"/>
    <s v="theater/plays"/>
    <x v="1"/>
    <x v="1"/>
  </r>
  <r>
    <n v="245"/>
    <s v="Russell-Gardner"/>
    <s v="Re-engineered systematic monitoring"/>
    <n v="2900"/>
    <n v="14771"/>
    <x v="0"/>
    <n v="5.0934482758620687"/>
    <n v="214"/>
    <s v="$69"/>
    <x v="0"/>
    <s v="USD"/>
    <n v="1396846800"/>
    <x v="86"/>
    <n v="1396933200"/>
    <d v="2014-04-08T05:00:00"/>
    <b v="0"/>
    <b v="0"/>
    <s v="theater/plays"/>
    <x v="1"/>
    <x v="1"/>
  </r>
  <r>
    <n v="846"/>
    <s v="Cooper, Stanley and Bryant"/>
    <s v="Phased empowering success"/>
    <n v="1000"/>
    <n v="5085"/>
    <x v="0"/>
    <n v="5.085"/>
    <n v="48"/>
    <s v="$106"/>
    <x v="0"/>
    <s v="USD"/>
    <n v="1532149200"/>
    <x v="87"/>
    <n v="1535259600"/>
    <d v="2018-08-26T05:00:00"/>
    <b v="1"/>
    <b v="1"/>
    <s v="technology/web"/>
    <x v="0"/>
    <x v="0"/>
  </r>
  <r>
    <n v="654"/>
    <s v="Roberts, Hinton and Williams"/>
    <s v="Programmable static middleware"/>
    <n v="35000"/>
    <n v="177936"/>
    <x v="0"/>
    <n v="5.0838857142857146"/>
    <n v="3016"/>
    <s v="$59"/>
    <x v="0"/>
    <s v="USD"/>
    <n v="1440392400"/>
    <x v="88"/>
    <n v="1440824400"/>
    <d v="2015-08-29T05:00:00"/>
    <b v="0"/>
    <b v="0"/>
    <s v="music/metal"/>
    <x v="2"/>
    <x v="16"/>
  </r>
  <r>
    <n v="532"/>
    <s v="Cordova-Torres"/>
    <s v="Pre-emptive grid-enabled contingency"/>
    <n v="1600"/>
    <n v="8046"/>
    <x v="0"/>
    <n v="5.0287499999999996"/>
    <n v="126"/>
    <s v="$64"/>
    <x v="1"/>
    <s v="CAD"/>
    <n v="1516860000"/>
    <x v="89"/>
    <n v="1516946400"/>
    <d v="2018-01-26T06:00:00"/>
    <b v="0"/>
    <b v="0"/>
    <s v="theater/plays"/>
    <x v="1"/>
    <x v="1"/>
  </r>
  <r>
    <n v="989"/>
    <s v="Hernandez Inc"/>
    <s v="Versatile dedicated migration"/>
    <n v="2400"/>
    <n v="11990"/>
    <x v="0"/>
    <n v="4.9958333333333336"/>
    <n v="226"/>
    <s v="$53"/>
    <x v="0"/>
    <s v="USD"/>
    <n v="1555390800"/>
    <x v="90"/>
    <n v="1555822800"/>
    <d v="2019-04-21T05:00:00"/>
    <b v="0"/>
    <b v="0"/>
    <s v="publishing/translations"/>
    <x v="5"/>
    <x v="17"/>
  </r>
  <r>
    <n v="924"/>
    <s v="Butler-Barr"/>
    <s v="User-friendly next generation core"/>
    <n v="39400"/>
    <n v="192292"/>
    <x v="0"/>
    <n v="4.8805076142131982"/>
    <n v="2289"/>
    <s v="$84"/>
    <x v="6"/>
    <s v="EUR"/>
    <n v="1572498000"/>
    <x v="91"/>
    <n v="1573452000"/>
    <d v="2019-11-11T06:00:00"/>
    <b v="0"/>
    <b v="0"/>
    <s v="theater/plays"/>
    <x v="1"/>
    <x v="1"/>
  </r>
  <r>
    <n v="535"/>
    <s v="Garrison LLC"/>
    <s v="Profit-focused 24/7 data-warehouse"/>
    <n v="2600"/>
    <n v="12533"/>
    <x v="0"/>
    <n v="4.820384615384615"/>
    <n v="202"/>
    <s v="$62"/>
    <x v="6"/>
    <s v="EUR"/>
    <n v="1528434000"/>
    <x v="92"/>
    <n v="1528606800"/>
    <d v="2018-06-10T05:00:00"/>
    <b v="0"/>
    <b v="1"/>
    <s v="theater/plays"/>
    <x v="1"/>
    <x v="1"/>
  </r>
  <r>
    <n v="909"/>
    <s v="Gates, Li and Thompson"/>
    <s v="Synchronized attitude-oriented frame"/>
    <n v="1800"/>
    <n v="8621"/>
    <x v="0"/>
    <n v="4.7894444444444444"/>
    <n v="80"/>
    <s v="$108"/>
    <x v="1"/>
    <s v="CAD"/>
    <n v="1528088400"/>
    <x v="93"/>
    <n v="1530421200"/>
    <d v="2018-07-01T05:00:00"/>
    <b v="0"/>
    <b v="1"/>
    <s v="theater/plays"/>
    <x v="1"/>
    <x v="1"/>
  </r>
  <r>
    <n v="47"/>
    <s v="Bennett and Sons"/>
    <s v="Function-based multi-state software"/>
    <n v="1500"/>
    <n v="7129"/>
    <x v="0"/>
    <n v="4.7526666666666664"/>
    <n v="149"/>
    <s v="$48"/>
    <x v="0"/>
    <s v="USD"/>
    <n v="1396069200"/>
    <x v="94"/>
    <n v="1398661200"/>
    <d v="2014-04-28T05:00:00"/>
    <b v="0"/>
    <b v="0"/>
    <s v="theater/plays"/>
    <x v="1"/>
    <x v="1"/>
  </r>
  <r>
    <n v="714"/>
    <s v="Evans-Jones"/>
    <s v="Switchable methodical superstructure"/>
    <n v="38500"/>
    <n v="182036"/>
    <x v="0"/>
    <n v="4.7282077922077921"/>
    <n v="1785"/>
    <s v="$102"/>
    <x v="0"/>
    <s v="USD"/>
    <n v="1408424400"/>
    <x v="19"/>
    <n v="1408510800"/>
    <d v="2014-08-20T05:00:00"/>
    <b v="0"/>
    <b v="0"/>
    <s v="music/rock"/>
    <x v="2"/>
    <x v="8"/>
  </r>
  <r>
    <n v="394"/>
    <s v="Noble-Bailey"/>
    <s v="Customizable dynamic info-mediaries"/>
    <n v="800"/>
    <n v="3755"/>
    <x v="0"/>
    <n v="4.6937499999999996"/>
    <n v="34"/>
    <s v="$110"/>
    <x v="0"/>
    <s v="USD"/>
    <n v="1375074000"/>
    <x v="95"/>
    <n v="1375938000"/>
    <d v="2013-08-08T05:00:00"/>
    <b v="0"/>
    <b v="1"/>
    <s v="film &amp; video/documentary"/>
    <x v="3"/>
    <x v="3"/>
  </r>
  <r>
    <n v="670"/>
    <s v="Robinson Group"/>
    <s v="Re-contextualized homogeneous flexibility"/>
    <n v="16200"/>
    <n v="75955"/>
    <x v="0"/>
    <n v="4.6885802469135802"/>
    <n v="1101"/>
    <s v="$69"/>
    <x v="0"/>
    <s v="USD"/>
    <n v="1456380000"/>
    <x v="96"/>
    <n v="1457416800"/>
    <d v="2016-03-08T06:00:00"/>
    <b v="0"/>
    <b v="0"/>
    <s v="music/indie rock"/>
    <x v="2"/>
    <x v="2"/>
  </r>
  <r>
    <n v="826"/>
    <s v="Miller-Hubbard"/>
    <s v="Digitized 6thgeneration Local Area Network"/>
    <n v="2800"/>
    <n v="12797"/>
    <x v="0"/>
    <n v="4.5703571428571426"/>
    <n v="194"/>
    <s v="$66"/>
    <x v="0"/>
    <s v="USD"/>
    <n v="1292220000"/>
    <x v="97"/>
    <n v="1294639200"/>
    <d v="2011-01-10T06:00:00"/>
    <b v="0"/>
    <b v="1"/>
    <s v="theater/plays"/>
    <x v="1"/>
    <x v="1"/>
  </r>
  <r>
    <n v="291"/>
    <s v="Bell, Grimes and Kerr"/>
    <s v="Self-enabling uniform complexity"/>
    <n v="1800"/>
    <n v="8219"/>
    <x v="0"/>
    <n v="4.5661111111111108"/>
    <n v="107"/>
    <s v="$77"/>
    <x v="0"/>
    <s v="USD"/>
    <n v="1318654800"/>
    <x v="98"/>
    <n v="1319000400"/>
    <d v="2011-10-19T05:00:00"/>
    <b v="1"/>
    <b v="0"/>
    <s v="technology/web"/>
    <x v="0"/>
    <x v="0"/>
  </r>
  <r>
    <n v="698"/>
    <s v="Taylor, Wood and Taylor"/>
    <s v="Cloned hybrid focus group"/>
    <n v="42100"/>
    <n v="188057"/>
    <x v="0"/>
    <n v="4.466912114014252"/>
    <n v="2893"/>
    <s v="$65"/>
    <x v="1"/>
    <s v="CAD"/>
    <n v="1322114400"/>
    <x v="99"/>
    <n v="1323324000"/>
    <d v="2011-12-08T06:00:00"/>
    <b v="0"/>
    <b v="0"/>
    <s v="technology/wearables"/>
    <x v="0"/>
    <x v="12"/>
  </r>
  <r>
    <n v="243"/>
    <s v="Garcia PLC"/>
    <s v="Customer-focused attitude-oriented function"/>
    <n v="2300"/>
    <n v="10240"/>
    <x v="0"/>
    <n v="4.4521739130434783"/>
    <n v="238"/>
    <s v="$43"/>
    <x v="0"/>
    <s v="USD"/>
    <n v="1520143200"/>
    <x v="100"/>
    <n v="1520402400"/>
    <d v="2018-03-07T06:00:00"/>
    <b v="0"/>
    <b v="0"/>
    <s v="theater/plays"/>
    <x v="1"/>
    <x v="1"/>
  </r>
  <r>
    <n v="42"/>
    <s v="Werner-Bryant"/>
    <s v="Virtual uniform frame"/>
    <n v="1800"/>
    <n v="7991"/>
    <x v="0"/>
    <n v="4.4394444444444447"/>
    <n v="222"/>
    <s v="$36"/>
    <x v="0"/>
    <s v="USD"/>
    <n v="1309755600"/>
    <x v="101"/>
    <n v="1310533200"/>
    <d v="2011-07-13T05:00:00"/>
    <b v="0"/>
    <b v="0"/>
    <s v="food/food trucks"/>
    <x v="6"/>
    <x v="10"/>
  </r>
  <r>
    <n v="331"/>
    <s v="Rose-Silva"/>
    <s v="Intuitive static portal"/>
    <n v="3300"/>
    <n v="14643"/>
    <x v="0"/>
    <n v="4.4372727272727275"/>
    <n v="190"/>
    <s v="$77"/>
    <x v="0"/>
    <s v="USD"/>
    <n v="1324274400"/>
    <x v="102"/>
    <n v="1324360800"/>
    <d v="2011-12-20T06:00:00"/>
    <b v="0"/>
    <b v="0"/>
    <s v="food/food trucks"/>
    <x v="6"/>
    <x v="10"/>
  </r>
  <r>
    <n v="205"/>
    <s v="Weaver-Marquez"/>
    <s v="Focused analyzing circuit"/>
    <n v="1300"/>
    <n v="5614"/>
    <x v="0"/>
    <n v="4.3184615384615386"/>
    <n v="80"/>
    <s v="$70"/>
    <x v="0"/>
    <s v="USD"/>
    <n v="1539752400"/>
    <x v="103"/>
    <n v="1540789200"/>
    <d v="2018-10-29T05:00:00"/>
    <b v="1"/>
    <b v="0"/>
    <s v="theater/plays"/>
    <x v="1"/>
    <x v="1"/>
  </r>
  <r>
    <n v="688"/>
    <s v="Bowen, Davies and Burns"/>
    <s v="Devolved client-server monitoring"/>
    <n v="2900"/>
    <n v="12449"/>
    <x v="0"/>
    <n v="4.2927586206896553"/>
    <n v="175"/>
    <s v="$71"/>
    <x v="0"/>
    <s v="USD"/>
    <n v="1547100000"/>
    <x v="104"/>
    <n v="1548482400"/>
    <d v="2019-01-26T06:00:00"/>
    <b v="0"/>
    <b v="1"/>
    <s v="film &amp; video/television"/>
    <x v="3"/>
    <x v="18"/>
  </r>
  <r>
    <n v="992"/>
    <s v="Morrow Inc"/>
    <s v="Networked global migration"/>
    <n v="3100"/>
    <n v="13223"/>
    <x v="0"/>
    <n v="4.2654838709677421"/>
    <n v="132"/>
    <s v="$100"/>
    <x v="0"/>
    <s v="USD"/>
    <n v="1525669200"/>
    <x v="105"/>
    <n v="1526878800"/>
    <d v="2018-05-21T05:00:00"/>
    <b v="0"/>
    <b v="1"/>
    <s v="film &amp; video/drama"/>
    <x v="3"/>
    <x v="6"/>
  </r>
  <r>
    <n v="520"/>
    <s v="Frederick, Jenkins and Collins"/>
    <s v="Organic radical collaboration"/>
    <n v="800"/>
    <n v="3406"/>
    <x v="0"/>
    <n v="4.2575000000000003"/>
    <n v="32"/>
    <s v="$106"/>
    <x v="0"/>
    <s v="USD"/>
    <n v="1555650000"/>
    <x v="106"/>
    <n v="1555909200"/>
    <d v="2019-04-22T05:00:00"/>
    <b v="0"/>
    <b v="0"/>
    <s v="theater/plays"/>
    <x v="1"/>
    <x v="1"/>
  </r>
  <r>
    <n v="207"/>
    <s v="Carney-Anderson"/>
    <s v="Digitized 5thgeneration knowledgebase"/>
    <n v="1000"/>
    <n v="4257"/>
    <x v="0"/>
    <n v="4.2569999999999997"/>
    <n v="43"/>
    <s v="$99"/>
    <x v="0"/>
    <s v="USD"/>
    <n v="1535432400"/>
    <x v="107"/>
    <n v="1537160400"/>
    <d v="2018-09-17T05:00:00"/>
    <b v="0"/>
    <b v="1"/>
    <s v="music/rock"/>
    <x v="2"/>
    <x v="8"/>
  </r>
  <r>
    <n v="169"/>
    <s v="Tran, Steele and Wilson"/>
    <s v="Profit-focused modular product"/>
    <n v="23300"/>
    <n v="98811"/>
    <x v="0"/>
    <n v="4.240815450643777"/>
    <n v="1267"/>
    <s v="$78"/>
    <x v="0"/>
    <s v="USD"/>
    <n v="1339909200"/>
    <x v="108"/>
    <n v="1342328400"/>
    <d v="2012-07-15T05:00:00"/>
    <b v="0"/>
    <b v="1"/>
    <s v="film &amp; video/shorts"/>
    <x v="3"/>
    <x v="15"/>
  </r>
  <r>
    <n v="152"/>
    <s v="Bowen, Mcdonald and Hall"/>
    <s v="User-centric fault-tolerant task-force"/>
    <n v="41500"/>
    <n v="175573"/>
    <x v="0"/>
    <n v="4.2306746987951804"/>
    <n v="3376"/>
    <s v="$52"/>
    <x v="0"/>
    <s v="USD"/>
    <n v="1487311200"/>
    <x v="109"/>
    <n v="1487916000"/>
    <d v="2017-02-24T06:00:00"/>
    <b v="0"/>
    <b v="0"/>
    <s v="music/indie rock"/>
    <x v="2"/>
    <x v="2"/>
  </r>
  <r>
    <n v="238"/>
    <s v="Bolton, Sanchez and Carrillo"/>
    <s v="Distributed systemic adapter"/>
    <n v="2400"/>
    <n v="10138"/>
    <x v="0"/>
    <n v="4.2241666666666671"/>
    <n v="97"/>
    <s v="$105"/>
    <x v="4"/>
    <s v="DKK"/>
    <n v="1513231200"/>
    <x v="110"/>
    <n v="1515391200"/>
    <d v="2018-01-08T06:00:00"/>
    <b v="0"/>
    <b v="1"/>
    <s v="theater/plays"/>
    <x v="1"/>
    <x v="1"/>
  </r>
  <r>
    <n v="230"/>
    <s v="Miranda, Hall and Mcgrath"/>
    <s v="Progressive value-added ability"/>
    <n v="2400"/>
    <n v="10084"/>
    <x v="0"/>
    <n v="4.2016666666666671"/>
    <n v="101"/>
    <s v="$100"/>
    <x v="0"/>
    <s v="USD"/>
    <n v="1575612000"/>
    <x v="111"/>
    <n v="1575612000"/>
    <d v="2019-12-06T06:00:00"/>
    <b v="0"/>
    <b v="0"/>
    <s v="games/video games"/>
    <x v="4"/>
    <x v="4"/>
  </r>
  <r>
    <n v="610"/>
    <s v="Hughes, Mendez and Patterson"/>
    <s v="Stand-alone multi-state data-warehouse"/>
    <n v="42800"/>
    <n v="179356"/>
    <x v="0"/>
    <n v="4.1905607476635511"/>
    <n v="6406"/>
    <s v="$28"/>
    <x v="0"/>
    <s v="USD"/>
    <n v="1355637600"/>
    <x v="112"/>
    <n v="1356847200"/>
    <d v="2012-12-30T06:00:00"/>
    <b v="0"/>
    <b v="0"/>
    <s v="theater/plays"/>
    <x v="1"/>
    <x v="1"/>
  </r>
  <r>
    <n v="240"/>
    <s v="Pitts-Reed"/>
    <s v="Vision-oriented dynamic service-desk"/>
    <n v="29400"/>
    <n v="123124"/>
    <x v="0"/>
    <n v="4.1878911564625847"/>
    <n v="1784"/>
    <s v="$69"/>
    <x v="0"/>
    <s v="USD"/>
    <n v="1281070800"/>
    <x v="113"/>
    <n v="1281157200"/>
    <d v="2010-08-07T05:00:00"/>
    <b v="0"/>
    <b v="0"/>
    <s v="theater/plays"/>
    <x v="1"/>
    <x v="1"/>
  </r>
  <r>
    <n v="177"/>
    <s v="Lee, Gibson and Morgan"/>
    <s v="Digitized solution-oriented product"/>
    <n v="38800"/>
    <n v="161593"/>
    <x v="0"/>
    <n v="4.1647680412371137"/>
    <n v="2739"/>
    <s v="$59"/>
    <x v="0"/>
    <s v="USD"/>
    <n v="1289800800"/>
    <x v="114"/>
    <n v="1291960800"/>
    <d v="2010-12-10T06:00:00"/>
    <b v="0"/>
    <b v="0"/>
    <s v="theater/plays"/>
    <x v="1"/>
    <x v="1"/>
  </r>
  <r>
    <n v="167"/>
    <s v="Cruz-Ward"/>
    <s v="Robust content-based emulation"/>
    <n v="2600"/>
    <n v="10804"/>
    <x v="0"/>
    <n v="4.155384615384615"/>
    <n v="146"/>
    <s v="$74"/>
    <x v="5"/>
    <s v="AUD"/>
    <n v="1370840400"/>
    <x v="115"/>
    <n v="1371704400"/>
    <d v="2013-06-20T05:00:00"/>
    <b v="0"/>
    <b v="0"/>
    <s v="theater/plays"/>
    <x v="1"/>
    <x v="1"/>
  </r>
  <r>
    <n v="495"/>
    <s v="Bell, Edwards and Andersen"/>
    <s v="Centralized clear-thinking solution"/>
    <n v="3200"/>
    <n v="13264"/>
    <x v="0"/>
    <n v="4.1449999999999996"/>
    <n v="195"/>
    <s v="$68"/>
    <x v="4"/>
    <s v="DKK"/>
    <n v="1402376400"/>
    <x v="116"/>
    <n v="1402722000"/>
    <d v="2014-06-14T05:00:00"/>
    <b v="0"/>
    <b v="0"/>
    <s v="theater/plays"/>
    <x v="1"/>
    <x v="1"/>
  </r>
  <r>
    <n v="730"/>
    <s v="Carson PLC"/>
    <s v="Visionary system-worthy attitude"/>
    <n v="28800"/>
    <n v="118847"/>
    <x v="0"/>
    <n v="4.1266319444444441"/>
    <n v="1071"/>
    <s v="$111"/>
    <x v="1"/>
    <s v="CAD"/>
    <n v="1432357200"/>
    <x v="117"/>
    <n v="1432875600"/>
    <d v="2015-05-29T05:00:00"/>
    <b v="0"/>
    <b v="0"/>
    <s v="technology/wearables"/>
    <x v="0"/>
    <x v="12"/>
  </r>
  <r>
    <n v="353"/>
    <s v="Mills-Roy"/>
    <s v="Profit-focused multi-tasking access"/>
    <n v="33600"/>
    <n v="137961"/>
    <x v="0"/>
    <n v="4.105982142857143"/>
    <n v="1703"/>
    <s v="$81"/>
    <x v="0"/>
    <s v="USD"/>
    <n v="1562302800"/>
    <x v="118"/>
    <n v="1562389200"/>
    <d v="2019-07-06T05:00:00"/>
    <b v="0"/>
    <b v="0"/>
    <s v="theater/plays"/>
    <x v="1"/>
    <x v="1"/>
  </r>
  <r>
    <n v="899"/>
    <s v="Best-Young"/>
    <s v="Implemented multimedia time-frame"/>
    <n v="3100"/>
    <n v="12620"/>
    <x v="0"/>
    <n v="4.0709677419354842"/>
    <n v="123"/>
    <s v="$103"/>
    <x v="3"/>
    <s v="CHF"/>
    <n v="1381122000"/>
    <x v="119"/>
    <n v="1382677200"/>
    <d v="2013-10-25T05:00:00"/>
    <b v="0"/>
    <b v="0"/>
    <s v="music/jazz"/>
    <x v="2"/>
    <x v="9"/>
  </r>
  <r>
    <n v="757"/>
    <s v="Callahan-Gilbert"/>
    <s v="Profit-focused motivating function"/>
    <n v="1400"/>
    <n v="5696"/>
    <x v="0"/>
    <n v="4.0685714285714285"/>
    <n v="114"/>
    <s v="$50"/>
    <x v="0"/>
    <s v="USD"/>
    <n v="1305176400"/>
    <x v="120"/>
    <n v="1305522000"/>
    <d v="2011-05-16T05:00:00"/>
    <b v="0"/>
    <b v="0"/>
    <s v="film &amp; video/drama"/>
    <x v="3"/>
    <x v="6"/>
  </r>
  <r>
    <n v="224"/>
    <s v="Lester-Moore"/>
    <s v="Diverse analyzing definition"/>
    <n v="46300"/>
    <n v="186885"/>
    <x v="0"/>
    <n v="4.0363930885529156"/>
    <n v="3594"/>
    <s v="$52"/>
    <x v="0"/>
    <s v="USD"/>
    <n v="1411534800"/>
    <x v="121"/>
    <n v="1415426400"/>
    <d v="2014-11-08T06:00:00"/>
    <b v="0"/>
    <b v="0"/>
    <s v="film &amp; video/science fiction"/>
    <x v="3"/>
    <x v="19"/>
  </r>
  <r>
    <n v="313"/>
    <s v="Miller-Irwin"/>
    <s v="Secured maximized policy"/>
    <n v="2200"/>
    <n v="8697"/>
    <x v="0"/>
    <n v="3.9531818181818181"/>
    <n v="223"/>
    <s v="$39"/>
    <x v="0"/>
    <s v="USD"/>
    <n v="1330322400"/>
    <x v="122"/>
    <n v="1330495200"/>
    <d v="2012-02-29T06:00:00"/>
    <b v="0"/>
    <b v="0"/>
    <s v="music/rock"/>
    <x v="2"/>
    <x v="8"/>
  </r>
  <r>
    <n v="825"/>
    <s v="Solomon PLC"/>
    <s v="Open-architected 24/7 infrastructure"/>
    <n v="3600"/>
    <n v="13950"/>
    <x v="0"/>
    <n v="3.875"/>
    <n v="157"/>
    <s v="$89"/>
    <x v="2"/>
    <s v="GBP"/>
    <n v="1500958800"/>
    <x v="123"/>
    <n v="1501995600"/>
    <d v="2017-08-06T05:00:00"/>
    <b v="0"/>
    <b v="0"/>
    <s v="film &amp; video/shorts"/>
    <x v="3"/>
    <x v="15"/>
  </r>
  <r>
    <n v="48"/>
    <s v="Lamb Inc"/>
    <s v="Optimized leadingedge concept"/>
    <n v="33300"/>
    <n v="128862"/>
    <x v="0"/>
    <n v="3.86972972972973"/>
    <n v="2431"/>
    <s v="$53"/>
    <x v="0"/>
    <s v="USD"/>
    <n v="1435208400"/>
    <x v="30"/>
    <n v="1436245200"/>
    <d v="2015-07-07T05:00:00"/>
    <b v="0"/>
    <b v="0"/>
    <s v="theater/plays"/>
    <x v="1"/>
    <x v="1"/>
  </r>
  <r>
    <n v="863"/>
    <s v="Davis-Johnson"/>
    <s v="Automated reciprocal protocol"/>
    <n v="1400"/>
    <n v="5415"/>
    <x v="0"/>
    <n v="3.8678571428571429"/>
    <n v="217"/>
    <s v="$25"/>
    <x v="0"/>
    <s v="USD"/>
    <n v="1434517200"/>
    <x v="124"/>
    <n v="1436504400"/>
    <d v="2015-07-10T05:00:00"/>
    <b v="0"/>
    <b v="1"/>
    <s v="film &amp; video/television"/>
    <x v="3"/>
    <x v="18"/>
  </r>
  <r>
    <n v="965"/>
    <s v="Nunez-King"/>
    <s v="Phased clear-thinking policy"/>
    <n v="2200"/>
    <n v="8501"/>
    <x v="0"/>
    <n v="3.8640909090909092"/>
    <n v="207"/>
    <s v="$41"/>
    <x v="2"/>
    <s v="GBP"/>
    <n v="1264399200"/>
    <x v="125"/>
    <n v="1267855200"/>
    <d v="2010-03-06T06:00:00"/>
    <b v="0"/>
    <b v="0"/>
    <s v="music/rock"/>
    <x v="2"/>
    <x v="8"/>
  </r>
  <r>
    <n v="33"/>
    <s v="Blair, Collins and Carter"/>
    <s v="Exclusive interactive approach"/>
    <n v="50200"/>
    <n v="189666"/>
    <x v="0"/>
    <n v="3.7782071713147412"/>
    <n v="5419"/>
    <s v="$35"/>
    <x v="0"/>
    <s v="USD"/>
    <n v="1412485200"/>
    <x v="126"/>
    <n v="1415685600"/>
    <d v="2014-11-11T06:00:00"/>
    <b v="0"/>
    <b v="0"/>
    <s v="theater/plays"/>
    <x v="1"/>
    <x v="1"/>
  </r>
  <r>
    <n v="113"/>
    <s v="Wright, Hartman and Yu"/>
    <s v="User-friendly tertiary array"/>
    <n v="3300"/>
    <n v="12437"/>
    <x v="0"/>
    <n v="3.7687878787878786"/>
    <n v="131"/>
    <s v="$95"/>
    <x v="0"/>
    <s v="USD"/>
    <n v="1505192400"/>
    <x v="127"/>
    <n v="1505797200"/>
    <d v="2017-09-19T05:00:00"/>
    <b v="0"/>
    <b v="0"/>
    <s v="food/food trucks"/>
    <x v="6"/>
    <x v="10"/>
  </r>
  <r>
    <n v="974"/>
    <s v="Thomas, Clay and Mendoza"/>
    <s v="Multi-channeled reciprocal interface"/>
    <n v="800"/>
    <n v="2991"/>
    <x v="0"/>
    <n v="3.73875"/>
    <n v="32"/>
    <s v="$93"/>
    <x v="0"/>
    <s v="USD"/>
    <n v="1368853200"/>
    <x v="128"/>
    <n v="1368939600"/>
    <d v="2013-05-19T05:00:00"/>
    <b v="0"/>
    <b v="0"/>
    <s v="music/indie rock"/>
    <x v="2"/>
    <x v="2"/>
  </r>
  <r>
    <n v="362"/>
    <s v="Lawrence Group"/>
    <s v="Automated actuating conglomeration"/>
    <n v="3700"/>
    <n v="13755"/>
    <x v="0"/>
    <n v="3.7175675675675675"/>
    <n v="191"/>
    <s v="$72"/>
    <x v="0"/>
    <s v="USD"/>
    <n v="1296108000"/>
    <x v="129"/>
    <n v="1299391200"/>
    <d v="2011-03-06T06:00:00"/>
    <b v="0"/>
    <b v="0"/>
    <s v="music/rock"/>
    <x v="2"/>
    <x v="8"/>
  </r>
  <r>
    <n v="263"/>
    <s v="Walker Ltd"/>
    <s v="Organic eco-centric success"/>
    <n v="2900"/>
    <n v="10756"/>
    <x v="0"/>
    <n v="3.7089655172413791"/>
    <n v="199"/>
    <s v="$54"/>
    <x v="0"/>
    <s v="USD"/>
    <n v="1263016800"/>
    <x v="130"/>
    <n v="1263016800"/>
    <d v="2010-01-09T06:00:00"/>
    <b v="0"/>
    <b v="0"/>
    <s v="photography/photography books"/>
    <x v="7"/>
    <x v="14"/>
  </r>
  <r>
    <n v="882"/>
    <s v="White-Rosario"/>
    <s v="Balanced demand-driven definition"/>
    <n v="800"/>
    <n v="2960"/>
    <x v="0"/>
    <n v="3.7"/>
    <n v="80"/>
    <s v="$37"/>
    <x v="0"/>
    <s v="USD"/>
    <n v="1421820000"/>
    <x v="131"/>
    <n v="1422165600"/>
    <d v="2015-01-25T06:00:00"/>
    <b v="0"/>
    <b v="0"/>
    <s v="theater/plays"/>
    <x v="1"/>
    <x v="1"/>
  </r>
  <r>
    <n v="561"/>
    <s v="Fowler-Smith"/>
    <s v="Down-sized logistical adapter"/>
    <n v="3000"/>
    <n v="11091"/>
    <x v="0"/>
    <n v="3.6970000000000001"/>
    <n v="198"/>
    <s v="$56"/>
    <x v="3"/>
    <s v="CHF"/>
    <n v="1318827600"/>
    <x v="132"/>
    <n v="1319000400"/>
    <d v="2011-10-19T05:00:00"/>
    <b v="0"/>
    <b v="0"/>
    <s v="theater/plays"/>
    <x v="1"/>
    <x v="1"/>
  </r>
  <r>
    <n v="574"/>
    <s v="Parker, Haley and Foster"/>
    <s v="Adaptive local task-force"/>
    <n v="2700"/>
    <n v="9967"/>
    <x v="0"/>
    <n v="3.6914814814814814"/>
    <n v="144"/>
    <s v="$69"/>
    <x v="0"/>
    <s v="USD"/>
    <n v="1575698400"/>
    <x v="133"/>
    <n v="1576562400"/>
    <d v="2019-12-17T06:00:00"/>
    <b v="0"/>
    <b v="1"/>
    <s v="food/food trucks"/>
    <x v="6"/>
    <x v="10"/>
  </r>
  <r>
    <n v="817"/>
    <s v="Alvarez-Bauer"/>
    <s v="Front-line intermediate moderator"/>
    <n v="51300"/>
    <n v="189192"/>
    <x v="0"/>
    <n v="3.687953216374269"/>
    <n v="2489"/>
    <s v="$76"/>
    <x v="6"/>
    <s v="EUR"/>
    <n v="1556946000"/>
    <x v="134"/>
    <n v="1559365200"/>
    <d v="2019-06-01T05:00:00"/>
    <b v="0"/>
    <b v="1"/>
    <s v="publishing/nonfiction"/>
    <x v="5"/>
    <x v="5"/>
  </r>
  <r>
    <n v="124"/>
    <s v="Stanton, Neal and Rodriguez"/>
    <s v="Polarized uniform software"/>
    <n v="2600"/>
    <n v="9562"/>
    <x v="0"/>
    <n v="3.6776923076923076"/>
    <n v="94"/>
    <s v="$102"/>
    <x v="6"/>
    <s v="EUR"/>
    <n v="1557723600"/>
    <x v="135"/>
    <n v="1562302800"/>
    <d v="2019-07-05T05:00:00"/>
    <b v="0"/>
    <b v="0"/>
    <s v="photography/photography books"/>
    <x v="7"/>
    <x v="14"/>
  </r>
  <r>
    <n v="954"/>
    <s v="Henderson, Parker and Diaz"/>
    <s v="Enterprise-wide client-driven policy"/>
    <n v="42600"/>
    <n v="156384"/>
    <x v="0"/>
    <n v="3.6709859154929578"/>
    <n v="1548"/>
    <s v="$101"/>
    <x v="5"/>
    <s v="AUD"/>
    <n v="1348290000"/>
    <x v="136"/>
    <n v="1350363600"/>
    <d v="2012-10-16T05:00:00"/>
    <b v="0"/>
    <b v="0"/>
    <s v="technology/web"/>
    <x v="0"/>
    <x v="0"/>
  </r>
  <r>
    <n v="226"/>
    <s v="Garcia Inc"/>
    <s v="Progressive neutral middleware"/>
    <n v="3000"/>
    <n v="10999"/>
    <x v="0"/>
    <n v="3.6663333333333332"/>
    <n v="112"/>
    <s v="$98"/>
    <x v="0"/>
    <s v="USD"/>
    <n v="1270702800"/>
    <x v="137"/>
    <n v="1273899600"/>
    <d v="2010-05-15T05:00:00"/>
    <b v="0"/>
    <b v="0"/>
    <s v="photography/photography books"/>
    <x v="7"/>
    <x v="14"/>
  </r>
  <r>
    <n v="474"/>
    <s v="Santos-Young"/>
    <s v="Enhanced neutral ability"/>
    <n v="4000"/>
    <n v="14606"/>
    <x v="0"/>
    <n v="3.6515"/>
    <n v="142"/>
    <s v="$103"/>
    <x v="0"/>
    <s v="USD"/>
    <n v="1418709600"/>
    <x v="138"/>
    <n v="1418796000"/>
    <d v="2014-12-17T06:00:00"/>
    <b v="0"/>
    <b v="0"/>
    <s v="film &amp; video/television"/>
    <x v="3"/>
    <x v="18"/>
  </r>
  <r>
    <n v="264"/>
    <s v="Gordon PLC"/>
    <s v="Virtual reciprocal policy"/>
    <n v="45600"/>
    <n v="165375"/>
    <x v="0"/>
    <n v="3.6266447368421053"/>
    <n v="5512"/>
    <s v="$30"/>
    <x v="0"/>
    <s v="USD"/>
    <n v="1360648800"/>
    <x v="139"/>
    <n v="1362031200"/>
    <d v="2013-02-28T06:00:00"/>
    <b v="0"/>
    <b v="0"/>
    <s v="theater/plays"/>
    <x v="1"/>
    <x v="1"/>
  </r>
  <r>
    <n v="195"/>
    <s v="Smith and Sons"/>
    <s v="Upgradable high-level solution"/>
    <n v="15800"/>
    <n v="57157"/>
    <x v="0"/>
    <n v="3.61753164556962"/>
    <n v="524"/>
    <s v="$109"/>
    <x v="0"/>
    <s v="USD"/>
    <n v="1532840400"/>
    <x v="34"/>
    <n v="1533445200"/>
    <d v="2018-08-05T05:00:00"/>
    <b v="0"/>
    <b v="0"/>
    <s v="music/electric music"/>
    <x v="2"/>
    <x v="7"/>
  </r>
  <r>
    <n v="376"/>
    <s v="Perry PLC"/>
    <s v="Mandatory uniform matrix"/>
    <n v="3400"/>
    <n v="12275"/>
    <x v="0"/>
    <n v="3.6102941176470589"/>
    <n v="131"/>
    <s v="$94"/>
    <x v="0"/>
    <s v="USD"/>
    <n v="1404622800"/>
    <x v="140"/>
    <n v="1405141200"/>
    <d v="2014-07-12T05:00:00"/>
    <b v="0"/>
    <b v="0"/>
    <s v="music/rock"/>
    <x v="2"/>
    <x v="8"/>
  </r>
  <r>
    <n v="106"/>
    <s v="Brandt, Carter and Wood"/>
    <s v="Ameliorated clear-thinking circuit"/>
    <n v="3900"/>
    <n v="14006"/>
    <x v="0"/>
    <n v="3.5912820512820511"/>
    <n v="147"/>
    <s v="$95"/>
    <x v="0"/>
    <s v="USD"/>
    <n v="1567918800"/>
    <x v="141"/>
    <n v="1568350800"/>
    <d v="2019-09-13T05:00:00"/>
    <b v="0"/>
    <b v="0"/>
    <s v="theater/plays"/>
    <x v="1"/>
    <x v="1"/>
  </r>
  <r>
    <n v="669"/>
    <s v="Payne, Garrett and Thomas"/>
    <s v="Upgradable bi-directional concept"/>
    <n v="48800"/>
    <n v="175020"/>
    <x v="0"/>
    <n v="3.5864754098360656"/>
    <n v="1621"/>
    <s v="$108"/>
    <x v="6"/>
    <s v="EUR"/>
    <n v="1498453200"/>
    <x v="142"/>
    <n v="1499230800"/>
    <d v="2017-07-05T05:00:00"/>
    <b v="0"/>
    <b v="0"/>
    <s v="theater/plays"/>
    <x v="1"/>
    <x v="1"/>
  </r>
  <r>
    <n v="683"/>
    <s v="Jones PLC"/>
    <s v="Virtual systemic intranet"/>
    <n v="2300"/>
    <n v="8244"/>
    <x v="0"/>
    <n v="3.5843478260869563"/>
    <n v="147"/>
    <s v="$56"/>
    <x v="0"/>
    <s v="USD"/>
    <n v="1537074000"/>
    <x v="143"/>
    <n v="1537246800"/>
    <d v="2018-09-18T05:00:00"/>
    <b v="0"/>
    <b v="0"/>
    <s v="theater/plays"/>
    <x v="1"/>
    <x v="1"/>
  </r>
  <r>
    <n v="179"/>
    <s v="Marks Ltd"/>
    <s v="Realigned human-resource orchestration"/>
    <n v="44500"/>
    <n v="159185"/>
    <x v="0"/>
    <n v="3.5771910112359548"/>
    <n v="3537"/>
    <s v="$45"/>
    <x v="1"/>
    <s v="CAD"/>
    <n v="1363496400"/>
    <x v="144"/>
    <n v="1363582800"/>
    <d v="2013-03-18T05:00:00"/>
    <b v="0"/>
    <b v="1"/>
    <s v="theater/plays"/>
    <x v="1"/>
    <x v="1"/>
  </r>
  <r>
    <n v="823"/>
    <s v="Dyer Inc"/>
    <s v="Secured well-modulated system engine"/>
    <n v="4100"/>
    <n v="14640"/>
    <x v="0"/>
    <n v="3.5707317073170732"/>
    <n v="252"/>
    <s v="$58"/>
    <x v="0"/>
    <s v="USD"/>
    <n v="1410325200"/>
    <x v="145"/>
    <n v="1412485200"/>
    <d v="2014-10-05T05:00:00"/>
    <b v="1"/>
    <b v="1"/>
    <s v="music/rock"/>
    <x v="2"/>
    <x v="8"/>
  </r>
  <r>
    <n v="856"/>
    <s v="Williams and Sons"/>
    <s v="Profound composite core"/>
    <n v="2400"/>
    <n v="8558"/>
    <x v="0"/>
    <n v="3.5658333333333334"/>
    <n v="158"/>
    <s v="$54"/>
    <x v="0"/>
    <s v="USD"/>
    <n v="1335243600"/>
    <x v="146"/>
    <n v="1336712400"/>
    <d v="2012-05-11T05:00:00"/>
    <b v="0"/>
    <b v="0"/>
    <s v="food/food trucks"/>
    <x v="6"/>
    <x v="10"/>
  </r>
  <r>
    <n v="407"/>
    <s v="Herrera-Wilson"/>
    <s v="Organized bandwidth-monitored core"/>
    <n v="3400"/>
    <n v="12100"/>
    <x v="0"/>
    <n v="3.5588235294117645"/>
    <n v="484"/>
    <s v="$25"/>
    <x v="4"/>
    <s v="DKK"/>
    <n v="1570942800"/>
    <x v="147"/>
    <n v="1571547600"/>
    <d v="2019-10-20T05:00:00"/>
    <b v="0"/>
    <b v="0"/>
    <s v="theater/plays"/>
    <x v="1"/>
    <x v="1"/>
  </r>
  <r>
    <n v="964"/>
    <s v="Peck, Higgins and Smith"/>
    <s v="Devolved disintermediate encryption"/>
    <n v="3700"/>
    <n v="13164"/>
    <x v="0"/>
    <n v="3.5578378378378379"/>
    <n v="155"/>
    <s v="$85"/>
    <x v="0"/>
    <s v="USD"/>
    <n v="1431320400"/>
    <x v="148"/>
    <n v="1431752400"/>
    <d v="2015-05-16T05:00:00"/>
    <b v="0"/>
    <b v="0"/>
    <s v="theater/plays"/>
    <x v="1"/>
    <x v="1"/>
  </r>
  <r>
    <n v="439"/>
    <s v="Cummings Inc"/>
    <s v="Digitized transitional monitoring"/>
    <n v="28400"/>
    <n v="100900"/>
    <x v="0"/>
    <n v="3.5528169014084505"/>
    <n v="2293"/>
    <s v="$44"/>
    <x v="0"/>
    <s v="USD"/>
    <n v="1478408400"/>
    <x v="149"/>
    <n v="1479016800"/>
    <d v="2016-11-13T06:00:00"/>
    <b v="0"/>
    <b v="0"/>
    <s v="film &amp; video/science fiction"/>
    <x v="3"/>
    <x v="19"/>
  </r>
  <r>
    <n v="735"/>
    <s v="Caldwell PLC"/>
    <s v="Grass-roots zero administration alliance"/>
    <n v="37100"/>
    <n v="131404"/>
    <x v="0"/>
    <n v="3.5418867924528303"/>
    <n v="1991"/>
    <s v="$66"/>
    <x v="0"/>
    <s v="USD"/>
    <n v="1459314000"/>
    <x v="150"/>
    <n v="1459918800"/>
    <d v="2016-04-06T05:00:00"/>
    <b v="0"/>
    <b v="0"/>
    <s v="photography/photography books"/>
    <x v="7"/>
    <x v="14"/>
  </r>
  <r>
    <n v="458"/>
    <s v="Wise, Thompson and Allen"/>
    <s v="Pre-emptive neutral portal"/>
    <n v="33800"/>
    <n v="118706"/>
    <x v="0"/>
    <n v="3.5120118343195266"/>
    <n v="2120"/>
    <s v="$56"/>
    <x v="0"/>
    <s v="USD"/>
    <n v="1269752400"/>
    <x v="151"/>
    <n v="1273554000"/>
    <d v="2010-05-11T05:00:00"/>
    <b v="0"/>
    <b v="0"/>
    <s v="theater/plays"/>
    <x v="1"/>
    <x v="1"/>
  </r>
  <r>
    <n v="822"/>
    <s v="Stewart and Sons"/>
    <s v="Distributed optimizing protocol"/>
    <n v="54000"/>
    <n v="188982"/>
    <x v="0"/>
    <n v="3.4996666666666667"/>
    <n v="2100"/>
    <s v="$90"/>
    <x v="0"/>
    <s v="USD"/>
    <n v="1393567200"/>
    <x v="152"/>
    <n v="1395032400"/>
    <d v="2014-03-17T05:00:00"/>
    <b v="0"/>
    <b v="0"/>
    <s v="music/rock"/>
    <x v="2"/>
    <x v="8"/>
  </r>
  <r>
    <n v="864"/>
    <s v="Stevenson-Thompson"/>
    <s v="Automated static workforce"/>
    <n v="4200"/>
    <n v="14577"/>
    <x v="0"/>
    <n v="3.4707142857142856"/>
    <n v="150"/>
    <s v="$97"/>
    <x v="0"/>
    <s v="USD"/>
    <n v="1471582800"/>
    <x v="153"/>
    <n v="1472014800"/>
    <d v="2016-08-24T05:00:00"/>
    <b v="0"/>
    <b v="0"/>
    <s v="film &amp; video/shorts"/>
    <x v="3"/>
    <x v="15"/>
  </r>
  <r>
    <n v="874"/>
    <s v="Chung-Nguyen"/>
    <s v="Managed discrete parallelism"/>
    <n v="40200"/>
    <n v="139468"/>
    <x v="0"/>
    <n v="3.4693532338308457"/>
    <n v="4358"/>
    <s v="$32"/>
    <x v="0"/>
    <s v="USD"/>
    <n v="1271998800"/>
    <x v="154"/>
    <n v="1275282000"/>
    <d v="2010-05-31T05:00:00"/>
    <b v="0"/>
    <b v="1"/>
    <s v="photography/photography books"/>
    <x v="7"/>
    <x v="14"/>
  </r>
  <r>
    <n v="580"/>
    <s v="Perez PLC"/>
    <s v="Seamless 6thgeneration extranet"/>
    <n v="43800"/>
    <n v="149578"/>
    <x v="0"/>
    <n v="3.4150228310502282"/>
    <n v="3116"/>
    <s v="$48"/>
    <x v="0"/>
    <s v="USD"/>
    <n v="1393394400"/>
    <x v="155"/>
    <n v="1394085600"/>
    <d v="2014-03-06T06:00:00"/>
    <b v="0"/>
    <b v="0"/>
    <s v="theater/plays"/>
    <x v="1"/>
    <x v="1"/>
  </r>
  <r>
    <n v="848"/>
    <s v="Cole, Salazar and Moreno"/>
    <s v="Robust motivating orchestration"/>
    <n v="3200"/>
    <n v="10831"/>
    <x v="0"/>
    <n v="3.3846875000000001"/>
    <n v="172"/>
    <s v="$63"/>
    <x v="0"/>
    <s v="USD"/>
    <n v="1276318800"/>
    <x v="156"/>
    <n v="1277096400"/>
    <d v="2010-06-21T05:00:00"/>
    <b v="0"/>
    <b v="0"/>
    <s v="film &amp; video/drama"/>
    <x v="3"/>
    <x v="6"/>
  </r>
  <r>
    <n v="968"/>
    <s v="Gonzalez-White"/>
    <s v="Open-architected disintermediate budgetary management"/>
    <n v="2400"/>
    <n v="8117"/>
    <x v="0"/>
    <n v="3.3820833333333336"/>
    <n v="114"/>
    <s v="$71"/>
    <x v="0"/>
    <s v="USD"/>
    <n v="1293861600"/>
    <x v="157"/>
    <n v="1295157600"/>
    <d v="2011-01-16T06:00:00"/>
    <b v="0"/>
    <b v="0"/>
    <s v="food/food trucks"/>
    <x v="6"/>
    <x v="10"/>
  </r>
  <r>
    <n v="219"/>
    <s v="Huang-Henderson"/>
    <s v="Stand-alone mobile customer loyalty"/>
    <n v="41700"/>
    <n v="138497"/>
    <x v="0"/>
    <n v="3.3212709832134291"/>
    <n v="1539"/>
    <s v="$90"/>
    <x v="0"/>
    <s v="USD"/>
    <n v="1345093200"/>
    <x v="158"/>
    <n v="1346130000"/>
    <d v="2012-08-28T05:00:00"/>
    <b v="0"/>
    <b v="0"/>
    <s v="film &amp; video/animation"/>
    <x v="3"/>
    <x v="13"/>
  </r>
  <r>
    <n v="23"/>
    <s v="Gray-Jenkins"/>
    <s v="Devolved next generation adapter"/>
    <n v="4500"/>
    <n v="14942"/>
    <x v="0"/>
    <n v="3.3204444444444445"/>
    <n v="142"/>
    <s v="$105"/>
    <x v="2"/>
    <s v="GBP"/>
    <n v="1550124000"/>
    <x v="159"/>
    <n v="1554699600"/>
    <d v="2019-04-08T05:00:00"/>
    <b v="0"/>
    <b v="0"/>
    <s v="film &amp; video/documentary"/>
    <x v="3"/>
    <x v="3"/>
  </r>
  <r>
    <n v="466"/>
    <s v="Obrien and Sons"/>
    <s v="Pre-emptive transitional frame"/>
    <n v="1200"/>
    <n v="3984"/>
    <x v="0"/>
    <n v="3.32"/>
    <n v="42"/>
    <s v="$95"/>
    <x v="0"/>
    <s v="USD"/>
    <n v="1368594000"/>
    <x v="160"/>
    <n v="1370581200"/>
    <d v="2013-06-07T05:00:00"/>
    <b v="0"/>
    <b v="1"/>
    <s v="technology/wearables"/>
    <x v="0"/>
    <x v="12"/>
  </r>
  <r>
    <n v="29"/>
    <s v="Johnson, Parker and Haynes"/>
    <s v="Focused 6thgeneration forecast"/>
    <n v="45900"/>
    <n v="150965"/>
    <x v="0"/>
    <n v="3.2889978213507627"/>
    <n v="1606"/>
    <s v="$94"/>
    <x v="3"/>
    <s v="CHF"/>
    <n v="1532062800"/>
    <x v="161"/>
    <n v="1535518800"/>
    <d v="2018-08-29T05:00:00"/>
    <b v="0"/>
    <b v="0"/>
    <s v="film &amp; video/shorts"/>
    <x v="3"/>
    <x v="15"/>
  </r>
  <r>
    <n v="7"/>
    <s v="Carter-Guzman"/>
    <s v="Centralized cohesive challenge"/>
    <n v="4500"/>
    <n v="14741"/>
    <x v="0"/>
    <n v="3.2757777777777779"/>
    <n v="227"/>
    <s v="$65"/>
    <x v="4"/>
    <s v="DKK"/>
    <n v="1439442000"/>
    <x v="162"/>
    <n v="1439614800"/>
    <d v="2015-08-15T05:00:00"/>
    <b v="0"/>
    <b v="0"/>
    <s v="theater/plays"/>
    <x v="1"/>
    <x v="1"/>
  </r>
  <r>
    <n v="278"/>
    <s v="Higgins, Davis and Salazar"/>
    <s v="Distributed multi-tasking strategy"/>
    <n v="2700"/>
    <n v="8799"/>
    <x v="0"/>
    <n v="3.2588888888888889"/>
    <n v="91"/>
    <s v="$97"/>
    <x v="0"/>
    <s v="USD"/>
    <n v="1353909600"/>
    <x v="163"/>
    <n v="1356069600"/>
    <d v="2012-12-21T06:00:00"/>
    <b v="0"/>
    <b v="0"/>
    <s v="technology/web"/>
    <x v="0"/>
    <x v="0"/>
  </r>
  <r>
    <n v="246"/>
    <s v="Walters-Carter"/>
    <s v="Seamless value-added standardization"/>
    <n v="4500"/>
    <n v="14649"/>
    <x v="0"/>
    <n v="3.2553333333333332"/>
    <n v="222"/>
    <s v="$66"/>
    <x v="0"/>
    <s v="USD"/>
    <n v="1375678800"/>
    <x v="164"/>
    <n v="1376024400"/>
    <d v="2013-08-09T05:00:00"/>
    <b v="0"/>
    <b v="0"/>
    <s v="technology/web"/>
    <x v="0"/>
    <x v="0"/>
  </r>
  <r>
    <n v="38"/>
    <s v="Maldonado-Gonzalez"/>
    <s v="Digitized client-driven database"/>
    <n v="3100"/>
    <n v="10085"/>
    <x v="0"/>
    <n v="3.2532258064516131"/>
    <n v="134"/>
    <s v="$75"/>
    <x v="0"/>
    <s v="USD"/>
    <n v="1287378000"/>
    <x v="165"/>
    <n v="1287810000"/>
    <d v="2010-10-23T05:00:00"/>
    <b v="0"/>
    <b v="0"/>
    <s v="photography/photography books"/>
    <x v="7"/>
    <x v="14"/>
  </r>
  <r>
    <n v="583"/>
    <s v="Powell and Sons"/>
    <s v="Centralized clear-thinking conglomeration"/>
    <n v="18900"/>
    <n v="60934"/>
    <x v="0"/>
    <n v="3.2240211640211642"/>
    <n v="909"/>
    <s v="$67"/>
    <x v="0"/>
    <s v="USD"/>
    <n v="1329717600"/>
    <x v="166"/>
    <n v="1331186400"/>
    <d v="2012-03-08T06:00:00"/>
    <b v="0"/>
    <b v="0"/>
    <s v="film &amp; video/documentary"/>
    <x v="3"/>
    <x v="3"/>
  </r>
  <r>
    <n v="976"/>
    <s v="Huerta, Roberts and Dickerson"/>
    <s v="Self-enabling value-added artificial intelligence"/>
    <n v="4000"/>
    <n v="12886"/>
    <x v="0"/>
    <n v="3.2214999999999998"/>
    <n v="140"/>
    <s v="$92"/>
    <x v="0"/>
    <s v="USD"/>
    <n v="1296194400"/>
    <x v="167"/>
    <n v="1296712800"/>
    <d v="2011-02-03T06:00:00"/>
    <b v="0"/>
    <b v="1"/>
    <s v="theater/plays"/>
    <x v="1"/>
    <x v="1"/>
  </r>
  <r>
    <n v="908"/>
    <s v="Bryant-Pope"/>
    <s v="Networked intangible help-desk"/>
    <n v="38200"/>
    <n v="121950"/>
    <x v="0"/>
    <n v="3.1924083769633507"/>
    <n v="3934"/>
    <s v="$31"/>
    <x v="0"/>
    <s v="USD"/>
    <n v="1335934800"/>
    <x v="168"/>
    <n v="1336885200"/>
    <d v="2012-05-13T05:00:00"/>
    <b v="0"/>
    <b v="0"/>
    <s v="games/video games"/>
    <x v="4"/>
    <x v="4"/>
  </r>
  <r>
    <n v="734"/>
    <s v="Stone PLC"/>
    <s v="Exclusive 5thgeneration leverage"/>
    <n v="4200"/>
    <n v="13404"/>
    <x v="0"/>
    <n v="3.1914285714285713"/>
    <n v="536"/>
    <s v="$25"/>
    <x v="0"/>
    <s v="USD"/>
    <n v="1485583200"/>
    <x v="169"/>
    <n v="1486620000"/>
    <d v="2017-02-09T06:00:00"/>
    <b v="0"/>
    <b v="1"/>
    <s v="theater/plays"/>
    <x v="1"/>
    <x v="1"/>
  </r>
  <r>
    <n v="471"/>
    <s v="Perry and Sons"/>
    <s v="Configurable static help-desk"/>
    <n v="3100"/>
    <n v="9889"/>
    <x v="0"/>
    <n v="3.19"/>
    <n v="194"/>
    <s v="$51"/>
    <x v="2"/>
    <s v="GBP"/>
    <n v="1335934800"/>
    <x v="168"/>
    <n v="1335934800"/>
    <d v="2012-05-02T05:00:00"/>
    <b v="0"/>
    <b v="1"/>
    <s v="food/food trucks"/>
    <x v="6"/>
    <x v="10"/>
  </r>
  <r>
    <n v="404"/>
    <s v="Bailey-Boyer"/>
    <s v="Visionary exuding Internet solution"/>
    <n v="48900"/>
    <n v="154321"/>
    <x v="0"/>
    <n v="3.1558486707566464"/>
    <n v="2237"/>
    <s v="$69"/>
    <x v="0"/>
    <s v="USD"/>
    <n v="1510639200"/>
    <x v="170"/>
    <n v="1510898400"/>
    <d v="2017-11-17T06:00:00"/>
    <b v="0"/>
    <b v="0"/>
    <s v="theater/plays"/>
    <x v="1"/>
    <x v="1"/>
  </r>
  <r>
    <n v="832"/>
    <s v="Bradley, Beck and Mayo"/>
    <s v="Synergized fault-tolerant hierarchy"/>
    <n v="43200"/>
    <n v="136156"/>
    <x v="0"/>
    <n v="3.1517592592592591"/>
    <n v="1297"/>
    <s v="$105"/>
    <x v="4"/>
    <s v="DKK"/>
    <n v="1445490000"/>
    <x v="171"/>
    <n v="1448431200"/>
    <d v="2015-11-25T06:00:00"/>
    <b v="1"/>
    <b v="0"/>
    <s v="publishing/translations"/>
    <x v="5"/>
    <x v="17"/>
  </r>
  <r>
    <n v="262"/>
    <s v="Lloyd, Kennedy and Davis"/>
    <s v="Compatible multimedia hub"/>
    <n v="1700"/>
    <n v="5328"/>
    <x v="0"/>
    <n v="3.1341176470588237"/>
    <n v="107"/>
    <s v="$50"/>
    <x v="0"/>
    <s v="USD"/>
    <n v="1301979600"/>
    <x v="172"/>
    <n v="1304226000"/>
    <d v="2011-05-01T05:00:00"/>
    <b v="0"/>
    <b v="1"/>
    <s v="music/indie rock"/>
    <x v="2"/>
    <x v="2"/>
  </r>
  <r>
    <n v="703"/>
    <s v="Perez Group"/>
    <s v="Cross-platform tertiary hub"/>
    <n v="63400"/>
    <n v="197728"/>
    <x v="0"/>
    <n v="3.1187381703470032"/>
    <n v="2038"/>
    <s v="$97"/>
    <x v="0"/>
    <s v="USD"/>
    <n v="1334984400"/>
    <x v="173"/>
    <n v="1336453200"/>
    <d v="2012-05-08T05:00:00"/>
    <b v="1"/>
    <b v="1"/>
    <s v="publishing/translations"/>
    <x v="5"/>
    <x v="17"/>
  </r>
  <r>
    <n v="133"/>
    <s v="Gates PLC"/>
    <s v="Secured content-based product"/>
    <n v="4500"/>
    <n v="13985"/>
    <x v="0"/>
    <n v="3.1077777777777778"/>
    <n v="159"/>
    <s v="$88"/>
    <x v="0"/>
    <s v="USD"/>
    <n v="1313125200"/>
    <x v="174"/>
    <n v="1315026000"/>
    <d v="2011-09-03T05:00:00"/>
    <b v="0"/>
    <b v="0"/>
    <s v="music/world music"/>
    <x v="2"/>
    <x v="20"/>
  </r>
  <r>
    <n v="631"/>
    <s v="Carlson-Hernandez"/>
    <s v="Quality-focused real-time solution"/>
    <n v="59200"/>
    <n v="183756"/>
    <x v="0"/>
    <n v="3.1039864864864866"/>
    <n v="3063"/>
    <s v="$60"/>
    <x v="0"/>
    <s v="USD"/>
    <n v="1553576400"/>
    <x v="175"/>
    <n v="1553922000"/>
    <d v="2019-03-30T05:00:00"/>
    <b v="0"/>
    <b v="0"/>
    <s v="theater/plays"/>
    <x v="1"/>
    <x v="1"/>
  </r>
  <r>
    <n v="312"/>
    <s v="Martinez LLC"/>
    <s v="Robust impactful approach"/>
    <n v="59100"/>
    <n v="183345"/>
    <x v="0"/>
    <n v="3.1022842639593908"/>
    <n v="3742"/>
    <s v="$49"/>
    <x v="0"/>
    <s v="USD"/>
    <n v="1382677200"/>
    <x v="65"/>
    <n v="1383282000"/>
    <d v="2013-11-01T05:00:00"/>
    <b v="0"/>
    <b v="0"/>
    <s v="theater/plays"/>
    <x v="1"/>
    <x v="1"/>
  </r>
  <r>
    <n v="31"/>
    <s v="Schroeder Ltd"/>
    <s v="Progressive needs-based focus group"/>
    <n v="3500"/>
    <n v="10850"/>
    <x v="0"/>
    <n v="3.1"/>
    <n v="226"/>
    <s v="$48"/>
    <x v="2"/>
    <s v="GBP"/>
    <n v="1451973600"/>
    <x v="176"/>
    <n v="1454392800"/>
    <d v="2016-02-02T06:00:00"/>
    <b v="0"/>
    <b v="0"/>
    <s v="games/video games"/>
    <x v="4"/>
    <x v="4"/>
  </r>
  <r>
    <n v="180"/>
    <s v="Olsen, Edwards and Reid"/>
    <s v="Optional clear-thinking software"/>
    <n v="56000"/>
    <n v="172736"/>
    <x v="0"/>
    <n v="3.0845714285714285"/>
    <n v="2107"/>
    <s v="$82"/>
    <x v="5"/>
    <s v="AUD"/>
    <n v="1269234000"/>
    <x v="177"/>
    <n v="1269666000"/>
    <d v="2010-03-27T05:00:00"/>
    <b v="0"/>
    <b v="0"/>
    <s v="technology/wearables"/>
    <x v="0"/>
    <x v="12"/>
  </r>
  <r>
    <n v="570"/>
    <s v="Martinez-Juarez"/>
    <s v="Realigned uniform knowledge user"/>
    <n v="31200"/>
    <n v="95364"/>
    <x v="0"/>
    <n v="3.0565384615384614"/>
    <n v="2725"/>
    <s v="$35"/>
    <x v="0"/>
    <s v="USD"/>
    <n v="1419055200"/>
    <x v="178"/>
    <n v="1419573600"/>
    <d v="2014-12-26T06:00:00"/>
    <b v="0"/>
    <b v="1"/>
    <s v="music/rock"/>
    <x v="2"/>
    <x v="8"/>
  </r>
  <r>
    <n v="491"/>
    <s v="Henson PLC"/>
    <s v="Universal contextually-based knowledgebase"/>
    <n v="56800"/>
    <n v="173437"/>
    <x v="0"/>
    <n v="3.0534683098591549"/>
    <n v="2443"/>
    <s v="$71"/>
    <x v="0"/>
    <s v="USD"/>
    <n v="1372654800"/>
    <x v="179"/>
    <n v="1374901200"/>
    <d v="2013-07-27T05:00:00"/>
    <b v="0"/>
    <b v="1"/>
    <s v="food/food trucks"/>
    <x v="6"/>
    <x v="10"/>
  </r>
  <r>
    <n v="272"/>
    <s v="Horton, Morrison and Clark"/>
    <s v="Networked radical neural-net"/>
    <n v="51100"/>
    <n v="155349"/>
    <x v="0"/>
    <n v="3.0400978473581213"/>
    <n v="1894"/>
    <s v="$82"/>
    <x v="0"/>
    <s v="USD"/>
    <n v="1562734800"/>
    <x v="180"/>
    <n v="1564894800"/>
    <d v="2019-08-04T05:00:00"/>
    <b v="0"/>
    <b v="1"/>
    <s v="theater/plays"/>
    <x v="1"/>
    <x v="1"/>
  </r>
  <r>
    <n v="94"/>
    <s v="Hanson Inc"/>
    <s v="Grass-roots web-enabled contingency"/>
    <n v="2900"/>
    <n v="8807"/>
    <x v="0"/>
    <n v="3.036896551724138"/>
    <n v="180"/>
    <s v="$49"/>
    <x v="2"/>
    <s v="GBP"/>
    <n v="1554613200"/>
    <x v="181"/>
    <n v="1555563600"/>
    <d v="2019-04-18T05:00:00"/>
    <b v="0"/>
    <b v="0"/>
    <s v="technology/web"/>
    <x v="0"/>
    <x v="0"/>
  </r>
  <r>
    <n v="78"/>
    <s v="Montgomery, Larson and Spencer"/>
    <s v="User-centric bifurcated knowledge user"/>
    <n v="4500"/>
    <n v="13536"/>
    <x v="0"/>
    <n v="3.008"/>
    <n v="330"/>
    <s v="$41"/>
    <x v="0"/>
    <s v="USD"/>
    <n v="1523854800"/>
    <x v="182"/>
    <n v="1523941200"/>
    <d v="2018-04-17T05:00:00"/>
    <b v="0"/>
    <b v="0"/>
    <s v="publishing/translations"/>
    <x v="5"/>
    <x v="17"/>
  </r>
  <r>
    <n v="359"/>
    <s v="Salazar-Moon"/>
    <s v="Compatible needs-based architecture"/>
    <n v="4000"/>
    <n v="11948"/>
    <x v="0"/>
    <n v="2.9870000000000001"/>
    <n v="187"/>
    <s v="$64"/>
    <x v="0"/>
    <s v="USD"/>
    <n v="1314421200"/>
    <x v="183"/>
    <n v="1315026000"/>
    <d v="2011-09-03T05:00:00"/>
    <b v="0"/>
    <b v="0"/>
    <s v="film &amp; video/animation"/>
    <x v="3"/>
    <x v="13"/>
  </r>
  <r>
    <n v="197"/>
    <s v="Perry and Sons"/>
    <s v="Business-focused logistical framework"/>
    <n v="54700"/>
    <n v="163118"/>
    <x v="0"/>
    <n v="2.9820475319926874"/>
    <n v="1989"/>
    <s v="$82"/>
    <x v="0"/>
    <s v="USD"/>
    <n v="1498194000"/>
    <x v="184"/>
    <n v="1499403600"/>
    <d v="2017-07-07T05:00:00"/>
    <b v="0"/>
    <b v="0"/>
    <s v="film &amp; video/drama"/>
    <x v="3"/>
    <x v="6"/>
  </r>
  <r>
    <n v="962"/>
    <s v="Harris, Russell and Mitchell"/>
    <s v="User-centric cohesive policy"/>
    <n v="3600"/>
    <n v="10657"/>
    <x v="0"/>
    <n v="2.9602777777777778"/>
    <n v="266"/>
    <s v="$40"/>
    <x v="0"/>
    <s v="USD"/>
    <n v="1384408800"/>
    <x v="185"/>
    <n v="1386223200"/>
    <d v="2013-12-05T06:00:00"/>
    <b v="0"/>
    <b v="0"/>
    <s v="food/food trucks"/>
    <x v="6"/>
    <x v="10"/>
  </r>
  <r>
    <n v="314"/>
    <s v="Sanchez-Morgan"/>
    <s v="Realigned upward-trending strategy"/>
    <n v="1400"/>
    <n v="4126"/>
    <x v="0"/>
    <n v="2.9471428571428571"/>
    <n v="133"/>
    <s v="$31"/>
    <x v="0"/>
    <s v="USD"/>
    <n v="1552366800"/>
    <x v="186"/>
    <n v="1552798800"/>
    <d v="2019-03-17T05:00:00"/>
    <b v="0"/>
    <b v="1"/>
    <s v="film &amp; video/documentary"/>
    <x v="3"/>
    <x v="3"/>
  </r>
  <r>
    <n v="184"/>
    <s v="Howard, Carter and Griffith"/>
    <s v="Adaptive asynchronous emulation"/>
    <n v="3600"/>
    <n v="10550"/>
    <x v="0"/>
    <n v="2.9305555555555554"/>
    <n v="340"/>
    <s v="$31"/>
    <x v="0"/>
    <s v="USD"/>
    <n v="1556859600"/>
    <x v="187"/>
    <n v="1556946000"/>
    <d v="2019-05-04T05:00:00"/>
    <b v="0"/>
    <b v="0"/>
    <s v="theater/plays"/>
    <x v="1"/>
    <x v="1"/>
  </r>
  <r>
    <n v="821"/>
    <s v="Alvarez-Andrews"/>
    <s v="Extended impactful secured line"/>
    <n v="4900"/>
    <n v="14273"/>
    <x v="0"/>
    <n v="2.9128571428571428"/>
    <n v="210"/>
    <s v="$68"/>
    <x v="0"/>
    <s v="USD"/>
    <n v="1488261600"/>
    <x v="188"/>
    <n v="1489381200"/>
    <d v="2017-03-13T05:00:00"/>
    <b v="0"/>
    <b v="0"/>
    <s v="film &amp; video/documentary"/>
    <x v="3"/>
    <x v="3"/>
  </r>
  <r>
    <n v="425"/>
    <s v="Sullivan, Davis and Booth"/>
    <s v="Vision-oriented actuating hardware"/>
    <n v="2700"/>
    <n v="7767"/>
    <x v="0"/>
    <n v="2.8766666666666665"/>
    <n v="92"/>
    <s v="$84"/>
    <x v="0"/>
    <s v="USD"/>
    <n v="1438059600"/>
    <x v="189"/>
    <n v="1438578000"/>
    <d v="2015-08-03T05:00:00"/>
    <b v="0"/>
    <b v="0"/>
    <s v="photography/photography books"/>
    <x v="7"/>
    <x v="14"/>
  </r>
  <r>
    <n v="305"/>
    <s v="Townsend Ltd"/>
    <s v="Grass-roots actuating policy"/>
    <n v="2800"/>
    <n v="8014"/>
    <x v="0"/>
    <n v="2.8621428571428571"/>
    <n v="85"/>
    <s v="$94"/>
    <x v="0"/>
    <s v="USD"/>
    <n v="1458363600"/>
    <x v="190"/>
    <n v="1461906000"/>
    <d v="2016-04-29T05:00:00"/>
    <b v="0"/>
    <b v="0"/>
    <s v="theater/plays"/>
    <x v="1"/>
    <x v="1"/>
  </r>
  <r>
    <n v="470"/>
    <s v="Grimes, Holland and Sloan"/>
    <s v="Extended dedicated archive"/>
    <n v="3600"/>
    <n v="10289"/>
    <x v="0"/>
    <n v="2.8580555555555556"/>
    <n v="381"/>
    <s v="$27"/>
    <x v="0"/>
    <s v="USD"/>
    <n v="1481522400"/>
    <x v="191"/>
    <n v="1482127200"/>
    <d v="2016-12-19T06:00:00"/>
    <b v="0"/>
    <b v="0"/>
    <s v="technology/wearables"/>
    <x v="0"/>
    <x v="12"/>
  </r>
  <r>
    <n v="549"/>
    <s v="Jarvis and Sons"/>
    <s v="Business-focused intermediate system engine"/>
    <n v="29500"/>
    <n v="83843"/>
    <x v="0"/>
    <n v="2.8421355932203389"/>
    <n v="762"/>
    <s v="$110"/>
    <x v="0"/>
    <s v="USD"/>
    <n v="1369717200"/>
    <x v="192"/>
    <n v="1370494800"/>
    <d v="2013-06-06T05:00:00"/>
    <b v="0"/>
    <b v="0"/>
    <s v="technology/wearables"/>
    <x v="0"/>
    <x v="12"/>
  </r>
  <r>
    <n v="608"/>
    <s v="Johnson Group"/>
    <s v="Compatible full-range leverage"/>
    <n v="3900"/>
    <n v="11075"/>
    <x v="0"/>
    <n v="2.8397435897435899"/>
    <n v="316"/>
    <s v="$35"/>
    <x v="0"/>
    <s v="USD"/>
    <n v="1551852000"/>
    <x v="25"/>
    <n v="1552197600"/>
    <d v="2019-03-10T06:00:00"/>
    <b v="0"/>
    <b v="1"/>
    <s v="music/jazz"/>
    <x v="2"/>
    <x v="9"/>
  </r>
  <r>
    <n v="102"/>
    <s v="Garcia Inc"/>
    <s v="Front-line web-enabled model"/>
    <n v="3700"/>
    <n v="10422"/>
    <x v="0"/>
    <n v="2.8167567567567566"/>
    <n v="336"/>
    <s v="$31"/>
    <x v="0"/>
    <s v="USD"/>
    <n v="1526274000"/>
    <x v="193"/>
    <n v="1526878800"/>
    <d v="2018-05-21T05:00:00"/>
    <b v="0"/>
    <b v="1"/>
    <s v="technology/wearables"/>
    <x v="0"/>
    <x v="12"/>
  </r>
  <r>
    <n v="624"/>
    <s v="White, Robertson and Roberts"/>
    <s v="Down-sized national software"/>
    <n v="5100"/>
    <n v="14249"/>
    <x v="0"/>
    <n v="2.793921568627451"/>
    <n v="432"/>
    <s v="$33"/>
    <x v="0"/>
    <s v="USD"/>
    <n v="1422165600"/>
    <x v="24"/>
    <n v="1422684000"/>
    <d v="2015-01-31T06:00:00"/>
    <b v="0"/>
    <b v="0"/>
    <s v="photography/photography books"/>
    <x v="7"/>
    <x v="14"/>
  </r>
  <r>
    <n v="368"/>
    <s v="Whitaker, Wallace and Daniels"/>
    <s v="Reactive directional capacity"/>
    <n v="5200"/>
    <n v="14394"/>
    <x v="0"/>
    <n v="2.7680769230769231"/>
    <n v="206"/>
    <s v="$70"/>
    <x v="2"/>
    <s v="GBP"/>
    <n v="1286946000"/>
    <x v="194"/>
    <n v="1288933200"/>
    <d v="2010-11-05T05:00:00"/>
    <b v="0"/>
    <b v="1"/>
    <s v="film &amp; video/documentary"/>
    <x v="3"/>
    <x v="3"/>
  </r>
  <r>
    <n v="544"/>
    <s v="Taylor Inc"/>
    <s v="Public-key 3rdgeneration system engine"/>
    <n v="2800"/>
    <n v="7742"/>
    <x v="0"/>
    <n v="2.7650000000000001"/>
    <n v="84"/>
    <s v="$92"/>
    <x v="0"/>
    <s v="USD"/>
    <n v="1452232800"/>
    <x v="195"/>
    <n v="1453356000"/>
    <d v="2016-01-21T06:00:00"/>
    <b v="0"/>
    <b v="0"/>
    <s v="music/rock"/>
    <x v="2"/>
    <x v="8"/>
  </r>
  <r>
    <n v="59"/>
    <s v="Wright, Fox and Marks"/>
    <s v="Assimilated real-time support"/>
    <n v="1400"/>
    <n v="3851"/>
    <x v="0"/>
    <n v="2.7507142857142859"/>
    <n v="128"/>
    <s v="$30"/>
    <x v="0"/>
    <s v="USD"/>
    <n v="1497243600"/>
    <x v="196"/>
    <n v="1498539600"/>
    <d v="2017-06-27T05:00:00"/>
    <b v="0"/>
    <b v="1"/>
    <s v="theater/plays"/>
    <x v="1"/>
    <x v="1"/>
  </r>
  <r>
    <n v="249"/>
    <s v="Avila-Nelson"/>
    <s v="Up-sized intermediate website"/>
    <n v="61500"/>
    <n v="168095"/>
    <x v="0"/>
    <n v="2.7332520325203253"/>
    <n v="6465"/>
    <s v="$26"/>
    <x v="0"/>
    <s v="USD"/>
    <n v="1420178400"/>
    <x v="197"/>
    <n v="1420783200"/>
    <d v="2015-01-09T06:00:00"/>
    <b v="0"/>
    <b v="0"/>
    <s v="publishing/translations"/>
    <x v="5"/>
    <x v="17"/>
  </r>
  <r>
    <n v="369"/>
    <s v="Smith-Gonzalez"/>
    <s v="Polarized needs-based approach"/>
    <n v="5400"/>
    <n v="14743"/>
    <x v="0"/>
    <n v="2.730185185185185"/>
    <n v="154"/>
    <s v="$96"/>
    <x v="0"/>
    <s v="USD"/>
    <n v="1359871200"/>
    <x v="198"/>
    <n v="1363237200"/>
    <d v="2013-03-14T05:00:00"/>
    <b v="0"/>
    <b v="1"/>
    <s v="film &amp; video/television"/>
    <x v="3"/>
    <x v="18"/>
  </r>
  <r>
    <n v="871"/>
    <s v="Santana-George"/>
    <s v="Re-engineered client-driven knowledge user"/>
    <n v="71500"/>
    <n v="194912"/>
    <x v="0"/>
    <n v="2.7260419580419581"/>
    <n v="2320"/>
    <s v="$84"/>
    <x v="0"/>
    <s v="USD"/>
    <n v="1509512400"/>
    <x v="199"/>
    <n v="1511071200"/>
    <d v="2017-11-19T06:00:00"/>
    <b v="0"/>
    <b v="1"/>
    <s v="theater/plays"/>
    <x v="1"/>
    <x v="1"/>
  </r>
  <r>
    <n v="548"/>
    <s v="York-Pitts"/>
    <s v="Monitored discrete toolset"/>
    <n v="66100"/>
    <n v="179074"/>
    <x v="0"/>
    <n v="2.7091376701966716"/>
    <n v="2985"/>
    <s v="$60"/>
    <x v="0"/>
    <s v="USD"/>
    <n v="1459486800"/>
    <x v="200"/>
    <n v="1460610000"/>
    <d v="2016-04-14T05:00:00"/>
    <b v="0"/>
    <b v="0"/>
    <s v="theater/plays"/>
    <x v="1"/>
    <x v="1"/>
  </r>
  <r>
    <n v="770"/>
    <s v="Mathis-Rodriguez"/>
    <s v="User-centric attitude-oriented intranet"/>
    <n v="4300"/>
    <n v="11642"/>
    <x v="0"/>
    <n v="2.7074418604651163"/>
    <n v="216"/>
    <s v="$54"/>
    <x v="6"/>
    <s v="EUR"/>
    <n v="1397451600"/>
    <x v="201"/>
    <n v="1398056400"/>
    <d v="2014-04-21T05:00:00"/>
    <b v="0"/>
    <b v="1"/>
    <s v="theater/plays"/>
    <x v="1"/>
    <x v="1"/>
  </r>
  <r>
    <n v="723"/>
    <s v="Beck-Knight"/>
    <s v="Exclusive fresh-thinking model"/>
    <n v="4900"/>
    <n v="13250"/>
    <x v="0"/>
    <n v="2.704081632653061"/>
    <n v="144"/>
    <s v="$92"/>
    <x v="5"/>
    <s v="AUD"/>
    <n v="1456898400"/>
    <x v="202"/>
    <n v="1458709200"/>
    <d v="2016-03-23T05:00:00"/>
    <b v="0"/>
    <b v="0"/>
    <s v="theater/plays"/>
    <x v="1"/>
    <x v="1"/>
  </r>
  <r>
    <n v="112"/>
    <s v="Jones-Meyer"/>
    <s v="Re-engineered client-driven hub"/>
    <n v="4700"/>
    <n v="12635"/>
    <x v="0"/>
    <n v="2.6882978723404256"/>
    <n v="361"/>
    <s v="$35"/>
    <x v="5"/>
    <s v="AUD"/>
    <n v="1408856400"/>
    <x v="203"/>
    <n v="1410152400"/>
    <d v="2014-09-08T05:00:00"/>
    <b v="0"/>
    <b v="0"/>
    <s v="technology/web"/>
    <x v="0"/>
    <x v="0"/>
  </r>
  <r>
    <n v="804"/>
    <s v="English-Mccullough"/>
    <s v="Business-focused discrete software"/>
    <n v="2600"/>
    <n v="6987"/>
    <x v="0"/>
    <n v="2.6873076923076922"/>
    <n v="218"/>
    <s v="$32"/>
    <x v="0"/>
    <s v="USD"/>
    <n v="1514872800"/>
    <x v="204"/>
    <n v="1516600800"/>
    <d v="2018-01-22T06:00:00"/>
    <b v="0"/>
    <b v="0"/>
    <s v="music/rock"/>
    <x v="2"/>
    <x v="8"/>
  </r>
  <r>
    <n v="258"/>
    <s v="Duncan, Mcdonald and Miller"/>
    <s v="Assimilated coherent hardware"/>
    <n v="5000"/>
    <n v="13424"/>
    <x v="0"/>
    <n v="2.6848000000000001"/>
    <n v="186"/>
    <s v="$72"/>
    <x v="0"/>
    <s v="USD"/>
    <n v="1481176800"/>
    <x v="205"/>
    <n v="1482904800"/>
    <d v="2016-12-28T06:00:00"/>
    <b v="0"/>
    <b v="1"/>
    <s v="theater/plays"/>
    <x v="1"/>
    <x v="1"/>
  </r>
  <r>
    <n v="620"/>
    <s v="Swanson, Wilson and Baker"/>
    <s v="Synergized well-modulated project"/>
    <n v="4300"/>
    <n v="11525"/>
    <x v="0"/>
    <n v="2.6802325581395348"/>
    <n v="128"/>
    <s v="$90"/>
    <x v="5"/>
    <s v="AUD"/>
    <n v="1467954000"/>
    <x v="1"/>
    <n v="1468299600"/>
    <d v="2016-07-12T05:00:00"/>
    <b v="0"/>
    <b v="0"/>
    <s v="photography/photography books"/>
    <x v="7"/>
    <x v="14"/>
  </r>
  <r>
    <n v="827"/>
    <s v="Miranda, Martinez and Lowery"/>
    <s v="Innovative actuating artificial intelligence"/>
    <n v="2300"/>
    <n v="6134"/>
    <x v="0"/>
    <n v="2.6669565217391304"/>
    <n v="82"/>
    <s v="$75"/>
    <x v="5"/>
    <s v="AUD"/>
    <n v="1304398800"/>
    <x v="206"/>
    <n v="1305435600"/>
    <d v="2011-05-15T05:00:00"/>
    <b v="0"/>
    <b v="1"/>
    <s v="film &amp; video/drama"/>
    <x v="3"/>
    <x v="6"/>
  </r>
  <r>
    <n v="10"/>
    <s v="Green Ltd"/>
    <s v="Monitored empowering installation"/>
    <n v="5200"/>
    <n v="13838"/>
    <x v="0"/>
    <n v="2.6611538461538462"/>
    <n v="220"/>
    <s v="$63"/>
    <x v="0"/>
    <s v="USD"/>
    <n v="1281762000"/>
    <x v="207"/>
    <n v="1285909200"/>
    <d v="2010-10-01T05:00:00"/>
    <b v="0"/>
    <b v="0"/>
    <s v="film &amp; video/drama"/>
    <x v="3"/>
    <x v="6"/>
  </r>
  <r>
    <n v="540"/>
    <s v="Brown-Pena"/>
    <s v="Front-line client-server secured line"/>
    <n v="5300"/>
    <n v="14097"/>
    <x v="0"/>
    <n v="2.6598113207547169"/>
    <n v="247"/>
    <s v="$57"/>
    <x v="0"/>
    <s v="USD"/>
    <n v="1525496400"/>
    <x v="208"/>
    <n v="1527397200"/>
    <d v="2018-05-27T05:00:00"/>
    <b v="0"/>
    <b v="0"/>
    <s v="photography/photography books"/>
    <x v="7"/>
    <x v="14"/>
  </r>
  <r>
    <n v="807"/>
    <s v="Walker-Taylor"/>
    <s v="Automated uniform concept"/>
    <n v="700"/>
    <n v="1848"/>
    <x v="0"/>
    <n v="2.64"/>
    <n v="43"/>
    <s v="$43"/>
    <x v="0"/>
    <s v="USD"/>
    <n v="1571115600"/>
    <x v="209"/>
    <n v="1574920800"/>
    <d v="2019-11-28T06:00:00"/>
    <b v="0"/>
    <b v="1"/>
    <s v="theater/plays"/>
    <x v="1"/>
    <x v="1"/>
  </r>
  <r>
    <n v="137"/>
    <s v="Hudson-Nguyen"/>
    <s v="Down-sized disintermediate support"/>
    <n v="1800"/>
    <n v="4712"/>
    <x v="0"/>
    <n v="2.617777777777778"/>
    <n v="50"/>
    <s v="$94"/>
    <x v="0"/>
    <s v="USD"/>
    <n v="1286341200"/>
    <x v="210"/>
    <n v="1286859600"/>
    <d v="2010-10-12T05:00:00"/>
    <b v="0"/>
    <b v="0"/>
    <s v="publishing/nonfiction"/>
    <x v="5"/>
    <x v="5"/>
  </r>
  <r>
    <n v="88"/>
    <s v="Clark Group"/>
    <s v="Grass-roots fault-tolerant policy"/>
    <n v="4800"/>
    <n v="12516"/>
    <x v="0"/>
    <n v="2.6074999999999999"/>
    <n v="113"/>
    <s v="$111"/>
    <x v="0"/>
    <s v="USD"/>
    <n v="1429160400"/>
    <x v="211"/>
    <n v="1431061200"/>
    <d v="2015-05-08T05:00:00"/>
    <b v="0"/>
    <b v="0"/>
    <s v="publishing/translations"/>
    <x v="5"/>
    <x v="17"/>
  </r>
  <r>
    <n v="484"/>
    <s v="Landry Inc"/>
    <s v="Synergistic cohesive adapter"/>
    <n v="29600"/>
    <n v="77021"/>
    <x v="0"/>
    <n v="2.6020608108108108"/>
    <n v="1572"/>
    <s v="$49"/>
    <x v="2"/>
    <s v="GBP"/>
    <n v="1407128400"/>
    <x v="212"/>
    <n v="1411362000"/>
    <d v="2014-09-22T05:00:00"/>
    <b v="0"/>
    <b v="1"/>
    <s v="food/food trucks"/>
    <x v="6"/>
    <x v="10"/>
  </r>
  <r>
    <n v="225"/>
    <s v="Fox-Quinn"/>
    <s v="Enterprise-wide reciprocal success"/>
    <n v="67800"/>
    <n v="176398"/>
    <x v="0"/>
    <n v="2.6017404129793511"/>
    <n v="5880"/>
    <s v="$30"/>
    <x v="0"/>
    <s v="USD"/>
    <n v="1399093200"/>
    <x v="213"/>
    <n v="1399093200"/>
    <d v="2014-05-03T05:00:00"/>
    <b v="1"/>
    <b v="0"/>
    <s v="music/rock"/>
    <x v="2"/>
    <x v="8"/>
  </r>
  <r>
    <n v="92"/>
    <s v="Santos, Bell and Lloyd"/>
    <s v="Object-based analyzing knowledge user"/>
    <n v="20000"/>
    <n v="51775"/>
    <x v="0"/>
    <n v="2.5887500000000001"/>
    <n v="498"/>
    <s v="$104"/>
    <x v="3"/>
    <s v="CHF"/>
    <n v="1277269200"/>
    <x v="214"/>
    <n v="1277355600"/>
    <d v="2010-06-24T05:00:00"/>
    <b v="0"/>
    <b v="1"/>
    <s v="games/video games"/>
    <x v="4"/>
    <x v="4"/>
  </r>
  <r>
    <n v="891"/>
    <s v="Williams, Price and Hurley"/>
    <s v="Synchronized demand-driven infrastructure"/>
    <n v="3000"/>
    <n v="7758"/>
    <x v="0"/>
    <n v="2.5859999999999999"/>
    <n v="165"/>
    <s v="$47"/>
    <x v="1"/>
    <s v="CAD"/>
    <n v="1322892000"/>
    <x v="215"/>
    <n v="1326693600"/>
    <d v="2012-01-16T06:00:00"/>
    <b v="0"/>
    <b v="0"/>
    <s v="film &amp; video/documentary"/>
    <x v="3"/>
    <x v="3"/>
  </r>
  <r>
    <n v="753"/>
    <s v="Guerrero-Griffin"/>
    <s v="Networked web-enabled product"/>
    <n v="4700"/>
    <n v="12065"/>
    <x v="0"/>
    <n v="2.5670212765957445"/>
    <n v="137"/>
    <s v="$88"/>
    <x v="0"/>
    <s v="USD"/>
    <n v="1274590800"/>
    <x v="12"/>
    <n v="1275886800"/>
    <d v="2010-06-07T05:00:00"/>
    <b v="0"/>
    <b v="0"/>
    <s v="photography/photography books"/>
    <x v="7"/>
    <x v="14"/>
  </r>
  <r>
    <n v="68"/>
    <s v="Moreno-Turner"/>
    <s v="Inverse multi-tasking installation"/>
    <n v="5700"/>
    <n v="14508"/>
    <x v="0"/>
    <n v="2.5452631578947367"/>
    <n v="246"/>
    <s v="$59"/>
    <x v="6"/>
    <s v="EUR"/>
    <n v="1501131600"/>
    <x v="216"/>
    <n v="1505192400"/>
    <d v="2017-09-12T05:00:00"/>
    <b v="0"/>
    <b v="1"/>
    <s v="theater/plays"/>
    <x v="1"/>
    <x v="1"/>
  </r>
  <r>
    <n v="163"/>
    <s v="Burton-Watkins"/>
    <s v="Extended reciprocal circuit"/>
    <n v="3500"/>
    <n v="8864"/>
    <x v="0"/>
    <n v="2.5325714285714285"/>
    <n v="246"/>
    <s v="$36"/>
    <x v="0"/>
    <s v="USD"/>
    <n v="1508475600"/>
    <x v="217"/>
    <n v="1512712800"/>
    <d v="2017-12-08T06:00:00"/>
    <b v="0"/>
    <b v="1"/>
    <s v="photography/photography books"/>
    <x v="7"/>
    <x v="14"/>
  </r>
  <r>
    <n v="269"/>
    <s v="Miles and Sons"/>
    <s v="Persistent attitude-oriented approach"/>
    <n v="3500"/>
    <n v="8842"/>
    <x v="0"/>
    <n v="2.5262857142857142"/>
    <n v="87"/>
    <s v="$102"/>
    <x v="0"/>
    <s v="USD"/>
    <n v="1548914400"/>
    <x v="218"/>
    <n v="1550728800"/>
    <d v="2019-02-21T06:00:00"/>
    <b v="0"/>
    <b v="0"/>
    <s v="film &amp; video/television"/>
    <x v="3"/>
    <x v="18"/>
  </r>
  <r>
    <n v="89"/>
    <s v="White, Singleton and Zimmerman"/>
    <s v="Monitored scalable knowledgebase"/>
    <n v="3400"/>
    <n v="8588"/>
    <x v="0"/>
    <n v="2.5258823529411765"/>
    <n v="96"/>
    <s v="$89"/>
    <x v="0"/>
    <s v="USD"/>
    <n v="1271307600"/>
    <x v="219"/>
    <n v="1271480400"/>
    <d v="2010-04-17T05:00:00"/>
    <b v="0"/>
    <b v="0"/>
    <s v="theater/plays"/>
    <x v="1"/>
    <x v="1"/>
  </r>
  <r>
    <n v="902"/>
    <s v="Wang, Silva and Byrd"/>
    <s v="Integrated bifurcated software"/>
    <n v="1400"/>
    <n v="3534"/>
    <x v="0"/>
    <n v="2.5242857142857145"/>
    <n v="110"/>
    <s v="$32"/>
    <x v="0"/>
    <s v="USD"/>
    <n v="1454133600"/>
    <x v="220"/>
    <n v="1457762400"/>
    <d v="2016-03-12T06:00:00"/>
    <b v="0"/>
    <b v="0"/>
    <s v="technology/web"/>
    <x v="0"/>
    <x v="0"/>
  </r>
  <r>
    <n v="860"/>
    <s v="Lee PLC"/>
    <s v="Re-contextualized leadingedge firmware"/>
    <n v="2000"/>
    <n v="5033"/>
    <x v="0"/>
    <n v="2.5165000000000002"/>
    <n v="65"/>
    <s v="$77"/>
    <x v="0"/>
    <s v="USD"/>
    <n v="1550556000"/>
    <x v="221"/>
    <n v="1551420000"/>
    <d v="2019-03-01T06:00:00"/>
    <b v="0"/>
    <b v="1"/>
    <s v="technology/wearables"/>
    <x v="0"/>
    <x v="12"/>
  </r>
  <r>
    <n v="617"/>
    <s v="King LLC"/>
    <s v="Multi-channeled local intranet"/>
    <n v="1400"/>
    <n v="3496"/>
    <x v="0"/>
    <n v="2.4971428571428573"/>
    <n v="55"/>
    <s v="$64"/>
    <x v="0"/>
    <s v="USD"/>
    <n v="1401858000"/>
    <x v="222"/>
    <n v="1402722000"/>
    <d v="2014-06-14T05:00:00"/>
    <b v="0"/>
    <b v="0"/>
    <s v="theater/plays"/>
    <x v="1"/>
    <x v="1"/>
  </r>
  <r>
    <n v="717"/>
    <s v="Barnes, Wilcox and Riley"/>
    <s v="Reverse-engineered well-modulated ability"/>
    <n v="5600"/>
    <n v="13868"/>
    <x v="0"/>
    <n v="2.4764285714285714"/>
    <n v="555"/>
    <s v="$25"/>
    <x v="0"/>
    <s v="USD"/>
    <n v="1313989200"/>
    <x v="223"/>
    <n v="1315803600"/>
    <d v="2011-09-12T05:00:00"/>
    <b v="0"/>
    <b v="0"/>
    <s v="film &amp; video/documentary"/>
    <x v="3"/>
    <x v="3"/>
  </r>
  <r>
    <n v="13"/>
    <s v="Walker, Taylor and Coleman"/>
    <s v="Multi-tiered directional open architecture"/>
    <n v="4200"/>
    <n v="10295"/>
    <x v="0"/>
    <n v="2.4511904761904764"/>
    <n v="98"/>
    <s v="$105"/>
    <x v="0"/>
    <s v="USD"/>
    <n v="1465621200"/>
    <x v="224"/>
    <n v="1466658000"/>
    <d v="2016-06-23T05:00:00"/>
    <b v="0"/>
    <b v="0"/>
    <s v="music/indie rock"/>
    <x v="2"/>
    <x v="2"/>
  </r>
  <r>
    <n v="275"/>
    <s v="Ward, Sanchez and Kemp"/>
    <s v="Stand-alone discrete Graphical User Interface"/>
    <n v="3900"/>
    <n v="9419"/>
    <x v="0"/>
    <n v="2.4151282051282053"/>
    <n v="116"/>
    <s v="$81"/>
    <x v="0"/>
    <s v="USD"/>
    <n v="1554526800"/>
    <x v="225"/>
    <n v="1555218000"/>
    <d v="2019-04-14T05:00:00"/>
    <b v="0"/>
    <b v="0"/>
    <s v="publishing/translations"/>
    <x v="5"/>
    <x v="17"/>
  </r>
  <r>
    <n v="556"/>
    <s v="Smith and Sons"/>
    <s v="Grass-roots 24/7 attitude"/>
    <n v="5200"/>
    <n v="12467"/>
    <x v="0"/>
    <n v="2.3975"/>
    <n v="122"/>
    <s v="$102"/>
    <x v="0"/>
    <s v="USD"/>
    <n v="1315285200"/>
    <x v="226"/>
    <n v="1315890000"/>
    <d v="2011-09-13T05:00:00"/>
    <b v="0"/>
    <b v="1"/>
    <s v="publishing/translations"/>
    <x v="5"/>
    <x v="17"/>
  </r>
  <r>
    <n v="933"/>
    <s v="Espinoza Group"/>
    <s v="Implemented tangible support"/>
    <n v="73000"/>
    <n v="175015"/>
    <x v="0"/>
    <n v="2.3974657534246577"/>
    <n v="1902"/>
    <s v="$92"/>
    <x v="0"/>
    <s v="USD"/>
    <n v="1365397200"/>
    <x v="227"/>
    <n v="1366520400"/>
    <d v="2013-04-21T05:00:00"/>
    <b v="0"/>
    <b v="0"/>
    <s v="theater/plays"/>
    <x v="1"/>
    <x v="1"/>
  </r>
  <r>
    <n v="665"/>
    <s v="Park-Goodman"/>
    <s v="Customer-focused impactful extranet"/>
    <n v="5100"/>
    <n v="12219"/>
    <x v="0"/>
    <n v="2.3958823529411766"/>
    <n v="272"/>
    <s v="$45"/>
    <x v="0"/>
    <s v="USD"/>
    <n v="1310187600"/>
    <x v="228"/>
    <n v="1311397200"/>
    <d v="2011-07-23T05:00:00"/>
    <b v="0"/>
    <b v="1"/>
    <s v="film &amp; video/documentary"/>
    <x v="3"/>
    <x v="3"/>
  </r>
  <r>
    <n v="813"/>
    <s v="Buckley Group"/>
    <s v="Diverse high-level attitude"/>
    <n v="3200"/>
    <n v="7661"/>
    <x v="0"/>
    <n v="2.3940625"/>
    <n v="68"/>
    <s v="$113"/>
    <x v="0"/>
    <s v="USD"/>
    <n v="1346043600"/>
    <x v="229"/>
    <n v="1346907600"/>
    <d v="2012-09-06T05:00:00"/>
    <b v="0"/>
    <b v="0"/>
    <s v="games/video games"/>
    <x v="4"/>
    <x v="4"/>
  </r>
  <r>
    <n v="883"/>
    <s v="Simmons-Villarreal"/>
    <s v="Customer-focused mobile Graphic Interface"/>
    <n v="3400"/>
    <n v="8089"/>
    <x v="0"/>
    <n v="2.3791176470588233"/>
    <n v="193"/>
    <s v="$42"/>
    <x v="0"/>
    <s v="USD"/>
    <n v="1274763600"/>
    <x v="230"/>
    <n v="1277874000"/>
    <d v="2010-06-30T05:00:00"/>
    <b v="0"/>
    <b v="0"/>
    <s v="film &amp; video/shorts"/>
    <x v="3"/>
    <x v="15"/>
  </r>
  <r>
    <n v="923"/>
    <s v="Wise and Sons"/>
    <s v="Sharable discrete definition"/>
    <n v="1700"/>
    <n v="4044"/>
    <x v="0"/>
    <n v="2.3788235294117648"/>
    <n v="40"/>
    <s v="$101"/>
    <x v="0"/>
    <s v="USD"/>
    <n v="1279083600"/>
    <x v="20"/>
    <n v="1279170000"/>
    <d v="2010-07-15T05:00:00"/>
    <b v="0"/>
    <b v="0"/>
    <s v="theater/plays"/>
    <x v="1"/>
    <x v="1"/>
  </r>
  <r>
    <n v="847"/>
    <s v="Miller, Glenn and Adams"/>
    <s v="Distributed actuating project"/>
    <n v="4700"/>
    <n v="11174"/>
    <x v="0"/>
    <n v="2.3774468085106384"/>
    <n v="110"/>
    <s v="$102"/>
    <x v="0"/>
    <s v="USD"/>
    <n v="1515304800"/>
    <x v="231"/>
    <n v="1515564000"/>
    <d v="2018-01-10T06:00:00"/>
    <b v="0"/>
    <b v="0"/>
    <s v="food/food trucks"/>
    <x v="6"/>
    <x v="10"/>
  </r>
  <r>
    <n v="918"/>
    <s v="Jones-Gonzalez"/>
    <s v="Seamless dynamic website"/>
    <n v="3800"/>
    <n v="9021"/>
    <x v="0"/>
    <n v="2.3739473684210526"/>
    <n v="156"/>
    <s v="$58"/>
    <x v="3"/>
    <s v="CHF"/>
    <n v="1343365200"/>
    <x v="81"/>
    <n v="1344315600"/>
    <d v="2012-08-07T05:00:00"/>
    <b v="0"/>
    <b v="0"/>
    <s v="publishing/radio &amp; podcasts"/>
    <x v="5"/>
    <x v="21"/>
  </r>
  <r>
    <n v="569"/>
    <s v="Fischer, Fowler and Arnold"/>
    <s v="Extended multi-tasking definition"/>
    <n v="20100"/>
    <n v="47705"/>
    <x v="0"/>
    <n v="2.3733830845771142"/>
    <n v="589"/>
    <s v="$81"/>
    <x v="6"/>
    <s v="EUR"/>
    <n v="1294725600"/>
    <x v="232"/>
    <n v="1295762400"/>
    <d v="2011-01-23T06:00:00"/>
    <b v="0"/>
    <b v="0"/>
    <s v="film &amp; video/animation"/>
    <x v="3"/>
    <x v="13"/>
  </r>
  <r>
    <n v="145"/>
    <s v="Fields-Moore"/>
    <s v="Secured reciprocal array"/>
    <n v="25000"/>
    <n v="59128"/>
    <x v="0"/>
    <n v="2.3651200000000001"/>
    <n v="768"/>
    <s v="$77"/>
    <x v="3"/>
    <s v="CHF"/>
    <n v="1410066000"/>
    <x v="233"/>
    <n v="1410498000"/>
    <d v="2014-09-12T05:00:00"/>
    <b v="0"/>
    <b v="0"/>
    <s v="technology/wearables"/>
    <x v="0"/>
    <x v="12"/>
  </r>
  <r>
    <n v="478"/>
    <s v="Lyons LLC"/>
    <s v="Balanced impactful circuit"/>
    <n v="68800"/>
    <n v="162603"/>
    <x v="0"/>
    <n v="2.3634156976744185"/>
    <n v="2756"/>
    <s v="$59"/>
    <x v="0"/>
    <s v="USD"/>
    <n v="1425877200"/>
    <x v="234"/>
    <n v="1426914000"/>
    <d v="2015-03-21T05:00:00"/>
    <b v="0"/>
    <b v="0"/>
    <s v="technology/wearables"/>
    <x v="0"/>
    <x v="12"/>
  </r>
  <r>
    <n v="65"/>
    <s v="Berry-Boyer"/>
    <s v="Mandatory incremental projection"/>
    <n v="6100"/>
    <n v="14405"/>
    <x v="0"/>
    <n v="2.3614754098360655"/>
    <n v="236"/>
    <s v="$61"/>
    <x v="0"/>
    <s v="USD"/>
    <n v="1296108000"/>
    <x v="129"/>
    <n v="1296712800"/>
    <d v="2011-02-03T06:00:00"/>
    <b v="0"/>
    <b v="0"/>
    <s v="theater/plays"/>
    <x v="1"/>
    <x v="1"/>
  </r>
  <r>
    <n v="267"/>
    <s v="Acosta PLC"/>
    <s v="Extended eco-centric function"/>
    <n v="61600"/>
    <n v="143910"/>
    <x v="0"/>
    <n v="2.3362012987012988"/>
    <n v="2768"/>
    <s v="$52"/>
    <x v="5"/>
    <s v="AUD"/>
    <n v="1351054800"/>
    <x v="235"/>
    <n v="1352440800"/>
    <d v="2012-11-09T06:00:00"/>
    <b v="0"/>
    <b v="0"/>
    <s v="theater/plays"/>
    <x v="1"/>
    <x v="1"/>
  </r>
  <r>
    <n v="751"/>
    <s v="Lane-Barber"/>
    <s v="Universal value-added moderator"/>
    <n v="3600"/>
    <n v="8363"/>
    <x v="0"/>
    <n v="2.3230555555555554"/>
    <n v="270"/>
    <s v="$31"/>
    <x v="0"/>
    <s v="USD"/>
    <n v="1458190800"/>
    <x v="236"/>
    <n v="1459486800"/>
    <d v="2016-04-01T05:00:00"/>
    <b v="1"/>
    <b v="1"/>
    <s v="publishing/nonfiction"/>
    <x v="5"/>
    <x v="5"/>
  </r>
  <r>
    <n v="768"/>
    <s v="Ramirez-Calderon"/>
    <s v="Fundamental zero tolerance alliance"/>
    <n v="4800"/>
    <n v="11088"/>
    <x v="0"/>
    <n v="2.31"/>
    <n v="150"/>
    <s v="$74"/>
    <x v="0"/>
    <s v="USD"/>
    <n v="1386741600"/>
    <x v="237"/>
    <n v="1388037600"/>
    <d v="2013-12-26T06:00:00"/>
    <b v="0"/>
    <b v="0"/>
    <s v="theater/plays"/>
    <x v="1"/>
    <x v="1"/>
  </r>
  <r>
    <n v="892"/>
    <s v="Anderson, Parks and Estrada"/>
    <s v="Realigned discrete structure"/>
    <n v="6000"/>
    <n v="13835"/>
    <x v="0"/>
    <n v="2.3058333333333332"/>
    <n v="182"/>
    <s v="$76"/>
    <x v="0"/>
    <s v="USD"/>
    <n v="1274418000"/>
    <x v="238"/>
    <n v="1277960400"/>
    <d v="2010-07-01T05:00:00"/>
    <b v="0"/>
    <b v="0"/>
    <s v="publishing/translations"/>
    <x v="5"/>
    <x v="17"/>
  </r>
  <r>
    <n v="142"/>
    <s v="Figueroa Ltd"/>
    <s v="Expanded solution-oriented benchmark"/>
    <n v="5000"/>
    <n v="11502"/>
    <x v="0"/>
    <n v="2.3003999999999998"/>
    <n v="117"/>
    <s v="$98"/>
    <x v="0"/>
    <s v="USD"/>
    <n v="1333688400"/>
    <x v="69"/>
    <n v="1337230800"/>
    <d v="2012-05-17T05:00:00"/>
    <b v="0"/>
    <b v="0"/>
    <s v="technology/web"/>
    <x v="0"/>
    <x v="0"/>
  </r>
  <r>
    <n v="187"/>
    <s v="Fox Group"/>
    <s v="Horizontal transitional paradigm"/>
    <n v="60200"/>
    <n v="138384"/>
    <x v="0"/>
    <n v="2.2987375415282392"/>
    <n v="1442"/>
    <s v="$96"/>
    <x v="1"/>
    <s v="CAD"/>
    <n v="1361599200"/>
    <x v="239"/>
    <n v="1364014800"/>
    <d v="2013-03-23T05:00:00"/>
    <b v="0"/>
    <b v="1"/>
    <s v="film &amp; video/shorts"/>
    <x v="3"/>
    <x v="15"/>
  </r>
  <r>
    <n v="393"/>
    <s v="Owens, Hall and Gonzalez"/>
    <s v="De-engineered static orchestration"/>
    <n v="62800"/>
    <n v="143788"/>
    <x v="0"/>
    <n v="2.2896178343949045"/>
    <n v="3059"/>
    <s v="$47"/>
    <x v="1"/>
    <s v="CAD"/>
    <n v="1500267600"/>
    <x v="240"/>
    <n v="1500354000"/>
    <d v="2017-07-18T05:00:00"/>
    <b v="0"/>
    <b v="0"/>
    <s v="music/jazz"/>
    <x v="2"/>
    <x v="9"/>
  </r>
  <r>
    <n v="747"/>
    <s v="Greer and Sons"/>
    <s v="Secured clear-thinking intranet"/>
    <n v="4900"/>
    <n v="11214"/>
    <x v="0"/>
    <n v="2.2885714285714287"/>
    <n v="280"/>
    <s v="$40"/>
    <x v="0"/>
    <s v="USD"/>
    <n v="1283403600"/>
    <x v="241"/>
    <n v="1284354000"/>
    <d v="2010-09-13T05:00:00"/>
    <b v="0"/>
    <b v="0"/>
    <s v="theater/plays"/>
    <x v="1"/>
    <x v="1"/>
  </r>
  <r>
    <n v="880"/>
    <s v="Craig, Ellis and Miller"/>
    <s v="Persevering 5thgeneration throughput"/>
    <n v="84500"/>
    <n v="193101"/>
    <x v="0"/>
    <n v="2.2852189349112426"/>
    <n v="2414"/>
    <s v="$80"/>
    <x v="0"/>
    <s v="USD"/>
    <n v="1563685200"/>
    <x v="242"/>
    <n v="1563858000"/>
    <d v="2019-07-23T05:00:00"/>
    <b v="0"/>
    <b v="0"/>
    <s v="music/electric music"/>
    <x v="2"/>
    <x v="7"/>
  </r>
  <r>
    <n v="972"/>
    <s v="Sellers, Roach and Garrison"/>
    <s v="Multi-tiered systematic knowledge user"/>
    <n v="42700"/>
    <n v="97524"/>
    <x v="0"/>
    <n v="2.283934426229508"/>
    <n v="1681"/>
    <s v="$58"/>
    <x v="0"/>
    <s v="USD"/>
    <n v="1401685200"/>
    <x v="243"/>
    <n v="1402462800"/>
    <d v="2014-06-11T05:00:00"/>
    <b v="0"/>
    <b v="1"/>
    <s v="technology/web"/>
    <x v="0"/>
    <x v="0"/>
  </r>
  <r>
    <n v="58"/>
    <s v="Anderson-Perez"/>
    <s v="Expanded 3rdgeneration strategy"/>
    <n v="2700"/>
    <n v="6132"/>
    <x v="0"/>
    <n v="2.2711111111111113"/>
    <n v="211"/>
    <s v="$29"/>
    <x v="0"/>
    <s v="USD"/>
    <n v="1442811600"/>
    <x v="244"/>
    <n v="1443934800"/>
    <d v="2015-10-04T05:00:00"/>
    <b v="0"/>
    <b v="0"/>
    <s v="theater/plays"/>
    <x v="1"/>
    <x v="1"/>
  </r>
  <r>
    <n v="690"/>
    <s v="Walsh-Watts"/>
    <s v="Polarized actuating implementation"/>
    <n v="3600"/>
    <n v="8158"/>
    <x v="0"/>
    <n v="2.266111111111111"/>
    <n v="190"/>
    <s v="$43"/>
    <x v="0"/>
    <s v="USD"/>
    <n v="1322373600"/>
    <x v="245"/>
    <n v="1322892000"/>
    <d v="2011-12-03T06:00:00"/>
    <b v="0"/>
    <b v="1"/>
    <s v="film &amp; video/documentary"/>
    <x v="3"/>
    <x v="3"/>
  </r>
  <r>
    <n v="360"/>
    <s v="Larsen-Chung"/>
    <s v="Right-sized zero tolerance migration"/>
    <n v="59700"/>
    <n v="135132"/>
    <x v="0"/>
    <n v="2.2635175879396985"/>
    <n v="2875"/>
    <s v="$47"/>
    <x v="2"/>
    <s v="GBP"/>
    <n v="1293861600"/>
    <x v="157"/>
    <n v="1295071200"/>
    <d v="2011-01-15T06:00:00"/>
    <b v="0"/>
    <b v="1"/>
    <s v="theater/plays"/>
    <x v="1"/>
    <x v="1"/>
  </r>
  <r>
    <n v="812"/>
    <s v="Landry Group"/>
    <s v="Expanded value-added hardware"/>
    <n v="59700"/>
    <n v="134640"/>
    <x v="0"/>
    <n v="2.2552763819095478"/>
    <n v="2805"/>
    <s v="$48"/>
    <x v="1"/>
    <s v="CAD"/>
    <n v="1523854800"/>
    <x v="182"/>
    <n v="1524286800"/>
    <d v="2018-04-21T05:00:00"/>
    <b v="0"/>
    <b v="0"/>
    <s v="publishing/nonfiction"/>
    <x v="5"/>
    <x v="5"/>
  </r>
  <r>
    <n v="383"/>
    <s v="Baker Ltd"/>
    <s v="Progressive intangible flexibility"/>
    <n v="6300"/>
    <n v="14199"/>
    <x v="0"/>
    <n v="2.2538095238095237"/>
    <n v="189"/>
    <s v="$75"/>
    <x v="0"/>
    <s v="USD"/>
    <n v="1550037600"/>
    <x v="246"/>
    <n v="1550556000"/>
    <d v="2019-02-19T06:00:00"/>
    <b v="0"/>
    <b v="1"/>
    <s v="food/food trucks"/>
    <x v="6"/>
    <x v="10"/>
  </r>
  <r>
    <n v="81"/>
    <s v="Gomez, Bailey and Flores"/>
    <s v="User-friendly static contingency"/>
    <n v="16800"/>
    <n v="37857"/>
    <x v="0"/>
    <n v="2.253392857142857"/>
    <n v="411"/>
    <s v="$92"/>
    <x v="0"/>
    <s v="USD"/>
    <n v="1511416800"/>
    <x v="29"/>
    <n v="1513576800"/>
    <d v="2017-12-18T06:00:00"/>
    <b v="0"/>
    <b v="0"/>
    <s v="music/rock"/>
    <x v="2"/>
    <x v="8"/>
  </r>
  <r>
    <n v="925"/>
    <s v="Wilson, Jefferson and Anderson"/>
    <s v="Profit-focused empowering system engine"/>
    <n v="3000"/>
    <n v="6722"/>
    <x v="0"/>
    <n v="2.2406666666666668"/>
    <n v="65"/>
    <s v="$103"/>
    <x v="0"/>
    <s v="USD"/>
    <n v="1506056400"/>
    <x v="247"/>
    <n v="1507093200"/>
    <d v="2017-10-04T05:00:00"/>
    <b v="0"/>
    <b v="0"/>
    <s v="theater/plays"/>
    <x v="1"/>
    <x v="1"/>
  </r>
  <r>
    <n v="555"/>
    <s v="Anderson Group"/>
    <s v="Organic maximized database"/>
    <n v="6300"/>
    <n v="14089"/>
    <x v="0"/>
    <n v="2.2363492063492063"/>
    <n v="135"/>
    <s v="$104"/>
    <x v="4"/>
    <s v="DKK"/>
    <n v="1396414800"/>
    <x v="248"/>
    <n v="1399093200"/>
    <d v="2014-05-03T05:00:00"/>
    <b v="0"/>
    <b v="0"/>
    <s v="music/rock"/>
    <x v="2"/>
    <x v="8"/>
  </r>
  <r>
    <n v="140"/>
    <s v="Bautista-Cross"/>
    <s v="Fully-configurable coherent Internet solution"/>
    <n v="5500"/>
    <n v="12274"/>
    <x v="0"/>
    <n v="2.2316363636363636"/>
    <n v="186"/>
    <s v="$66"/>
    <x v="0"/>
    <s v="USD"/>
    <n v="1519538400"/>
    <x v="249"/>
    <n v="1519970400"/>
    <d v="2018-03-02T06:00:00"/>
    <b v="0"/>
    <b v="0"/>
    <s v="film &amp; video/documentary"/>
    <x v="3"/>
    <x v="3"/>
  </r>
  <r>
    <n v="643"/>
    <s v="Harris Inc"/>
    <s v="Future-proofed modular groupware"/>
    <n v="14900"/>
    <n v="32986"/>
    <x v="0"/>
    <n v="2.2138255033557046"/>
    <n v="375"/>
    <s v="$88"/>
    <x v="0"/>
    <s v="USD"/>
    <n v="1488348000"/>
    <x v="250"/>
    <n v="1489899600"/>
    <d v="2017-03-19T05:00:00"/>
    <b v="0"/>
    <b v="0"/>
    <s v="theater/plays"/>
    <x v="1"/>
    <x v="1"/>
  </r>
  <r>
    <n v="158"/>
    <s v="Carlson Inc"/>
    <s v="Ergonomic fresh-thinking installation"/>
    <n v="2100"/>
    <n v="4640"/>
    <x v="0"/>
    <n v="2.2095238095238097"/>
    <n v="41"/>
    <s v="$113"/>
    <x v="0"/>
    <s v="USD"/>
    <n v="1449554400"/>
    <x v="251"/>
    <n v="1449640800"/>
    <d v="2015-12-09T06:00:00"/>
    <b v="0"/>
    <b v="0"/>
    <s v="music/rock"/>
    <x v="2"/>
    <x v="8"/>
  </r>
  <r>
    <n v="488"/>
    <s v="Cordova, Shaw and Wang"/>
    <s v="Virtual secondary open architecture"/>
    <n v="5300"/>
    <n v="11663"/>
    <x v="0"/>
    <n v="2.2005660377358489"/>
    <n v="115"/>
    <s v="$101"/>
    <x v="0"/>
    <s v="USD"/>
    <n v="1454479200"/>
    <x v="252"/>
    <n v="1455948000"/>
    <d v="2016-02-20T06:00:00"/>
    <b v="0"/>
    <b v="0"/>
    <s v="theater/plays"/>
    <x v="1"/>
    <x v="1"/>
  </r>
  <r>
    <n v="149"/>
    <s v="Payne, Oliver and Burch"/>
    <s v="Managed fresh-thinking flexibility"/>
    <n v="6200"/>
    <n v="13632"/>
    <x v="0"/>
    <n v="2.1987096774193549"/>
    <n v="195"/>
    <s v="$70"/>
    <x v="0"/>
    <s v="USD"/>
    <n v="1357020000"/>
    <x v="253"/>
    <n v="1361512800"/>
    <d v="2013-02-22T06:00:00"/>
    <b v="0"/>
    <b v="0"/>
    <s v="music/indie rock"/>
    <x v="2"/>
    <x v="2"/>
  </r>
  <r>
    <n v="121"/>
    <s v="Brown-Brown"/>
    <s v="Multi-lateral homogeneous success"/>
    <n v="45300"/>
    <n v="99361"/>
    <x v="0"/>
    <n v="2.1933995584988963"/>
    <n v="903"/>
    <s v="$110"/>
    <x v="0"/>
    <s v="USD"/>
    <n v="1412485200"/>
    <x v="126"/>
    <n v="1413608400"/>
    <d v="2014-10-18T05:00:00"/>
    <b v="0"/>
    <b v="0"/>
    <s v="games/video games"/>
    <x v="4"/>
    <x v="4"/>
  </r>
  <r>
    <n v="567"/>
    <s v="Johns PLC"/>
    <s v="Distributed high-level open architecture"/>
    <n v="6800"/>
    <n v="14865"/>
    <x v="0"/>
    <n v="2.1860294117647059"/>
    <n v="244"/>
    <s v="$61"/>
    <x v="0"/>
    <s v="USD"/>
    <n v="1404968400"/>
    <x v="254"/>
    <n v="1405141200"/>
    <d v="2014-07-12T05:00:00"/>
    <b v="0"/>
    <b v="0"/>
    <s v="music/rock"/>
    <x v="2"/>
    <x v="8"/>
  </r>
  <r>
    <n v="96"/>
    <s v="Howard Ltd"/>
    <s v="Down-sized systematic policy"/>
    <n v="69700"/>
    <n v="151513"/>
    <x v="0"/>
    <n v="2.1737876614060259"/>
    <n v="2331"/>
    <s v="$65"/>
    <x v="0"/>
    <s v="USD"/>
    <n v="1299736800"/>
    <x v="255"/>
    <n v="1300856400"/>
    <d v="2011-03-23T05:00:00"/>
    <b v="0"/>
    <b v="0"/>
    <s v="theater/plays"/>
    <x v="1"/>
    <x v="1"/>
  </r>
  <r>
    <n v="929"/>
    <s v="Turner-Terrell"/>
    <s v="Polarized tertiary function"/>
    <n v="5500"/>
    <n v="11952"/>
    <x v="0"/>
    <n v="2.173090909090909"/>
    <n v="184"/>
    <s v="$65"/>
    <x v="2"/>
    <s v="GBP"/>
    <n v="1493787600"/>
    <x v="256"/>
    <n v="1494997200"/>
    <d v="2017-05-17T05:00:00"/>
    <b v="0"/>
    <b v="0"/>
    <s v="theater/plays"/>
    <x v="1"/>
    <x v="1"/>
  </r>
  <r>
    <n v="987"/>
    <s v="Wilson Group"/>
    <s v="Ameliorated foreground focus group"/>
    <n v="6200"/>
    <n v="13441"/>
    <x v="0"/>
    <n v="2.1679032258064517"/>
    <n v="480"/>
    <s v="$28"/>
    <x v="0"/>
    <s v="USD"/>
    <n v="1493269200"/>
    <x v="257"/>
    <n v="1494478800"/>
    <d v="2017-05-11T05:00:00"/>
    <b v="0"/>
    <b v="0"/>
    <s v="film &amp; video/documentary"/>
    <x v="3"/>
    <x v="3"/>
  </r>
  <r>
    <n v="25"/>
    <s v="Caldwell, Velazquez and Wilson"/>
    <s v="Monitored impactful analyzer"/>
    <n v="5500"/>
    <n v="11904"/>
    <x v="0"/>
    <n v="2.1643636363636363"/>
    <n v="163"/>
    <s v="$73"/>
    <x v="0"/>
    <s v="USD"/>
    <n v="1305694800"/>
    <x v="258"/>
    <n v="1307422800"/>
    <d v="2011-06-07T05:00:00"/>
    <b v="0"/>
    <b v="1"/>
    <s v="games/video games"/>
    <x v="4"/>
    <x v="4"/>
  </r>
  <r>
    <n v="218"/>
    <s v="Price-Rodriguez"/>
    <s v="Adaptive logistical initiative"/>
    <n v="5700"/>
    <n v="12309"/>
    <x v="0"/>
    <n v="2.1594736842105262"/>
    <n v="397"/>
    <s v="$31"/>
    <x v="2"/>
    <s v="GBP"/>
    <n v="1320991200"/>
    <x v="259"/>
    <n v="1323928800"/>
    <d v="2011-12-15T06:00:00"/>
    <b v="0"/>
    <b v="1"/>
    <s v="film &amp; video/shorts"/>
    <x v="3"/>
    <x v="15"/>
  </r>
  <r>
    <n v="782"/>
    <s v="Williams and Sons"/>
    <s v="Centralized asymmetric framework"/>
    <n v="5100"/>
    <n v="10981"/>
    <x v="0"/>
    <n v="2.153137254901961"/>
    <n v="161"/>
    <s v="$68"/>
    <x v="0"/>
    <s v="USD"/>
    <n v="1298959200"/>
    <x v="260"/>
    <n v="1301374800"/>
    <d v="2011-03-29T05:00:00"/>
    <b v="0"/>
    <b v="1"/>
    <s v="film &amp; video/animation"/>
    <x v="3"/>
    <x v="13"/>
  </r>
  <r>
    <n v="57"/>
    <s v="Bridges, Freeman and Kim"/>
    <s v="Cross-group multi-state task-force"/>
    <n v="2900"/>
    <n v="6243"/>
    <x v="0"/>
    <n v="2.1527586206896552"/>
    <n v="201"/>
    <s v="$31"/>
    <x v="0"/>
    <s v="USD"/>
    <n v="1504242000"/>
    <x v="261"/>
    <n v="1505278800"/>
    <d v="2017-09-13T05:00:00"/>
    <b v="0"/>
    <b v="0"/>
    <s v="games/video games"/>
    <x v="4"/>
    <x v="4"/>
  </r>
  <r>
    <n v="119"/>
    <s v="Clark and Sons"/>
    <s v="Reverse-engineered full-range Internet solution"/>
    <n v="5000"/>
    <n v="10748"/>
    <x v="0"/>
    <n v="2.1496"/>
    <n v="154"/>
    <s v="$70"/>
    <x v="0"/>
    <s v="USD"/>
    <n v="1402894800"/>
    <x v="262"/>
    <n v="1404363600"/>
    <d v="2014-07-03T05:00:00"/>
    <b v="0"/>
    <b v="1"/>
    <s v="film &amp; video/documentary"/>
    <x v="3"/>
    <x v="3"/>
  </r>
  <r>
    <n v="41"/>
    <s v="Watts Group"/>
    <s v="Universal 5thgeneration neural-net"/>
    <n v="5600"/>
    <n v="11924"/>
    <x v="0"/>
    <n v="2.1292857142857144"/>
    <n v="111"/>
    <s v="$107"/>
    <x v="6"/>
    <s v="EUR"/>
    <n v="1346734800"/>
    <x v="263"/>
    <n v="1348981200"/>
    <d v="2012-09-30T05:00:00"/>
    <b v="0"/>
    <b v="1"/>
    <s v="music/rock"/>
    <x v="2"/>
    <x v="8"/>
  </r>
  <r>
    <n v="746"/>
    <s v="Edwards LLC"/>
    <s v="Automated system-worthy structure"/>
    <n v="55800"/>
    <n v="118580"/>
    <x v="0"/>
    <n v="2.1250896057347672"/>
    <n v="3388"/>
    <s v="$35"/>
    <x v="0"/>
    <s v="USD"/>
    <n v="1318136400"/>
    <x v="264"/>
    <n v="1318568400"/>
    <d v="2011-10-14T05:00:00"/>
    <b v="0"/>
    <b v="0"/>
    <s v="technology/web"/>
    <x v="0"/>
    <x v="0"/>
  </r>
  <r>
    <n v="932"/>
    <s v="Mora, Miller and Harper"/>
    <s v="Stand-alone zero tolerance algorithm"/>
    <n v="2300"/>
    <n v="4883"/>
    <x v="0"/>
    <n v="2.1230434782608696"/>
    <n v="144"/>
    <s v="$34"/>
    <x v="0"/>
    <s v="USD"/>
    <n v="1394514000"/>
    <x v="265"/>
    <n v="1394773200"/>
    <d v="2014-03-14T05:00:00"/>
    <b v="0"/>
    <b v="0"/>
    <s v="music/rock"/>
    <x v="2"/>
    <x v="8"/>
  </r>
  <r>
    <n v="248"/>
    <s v="Roberts and Sons"/>
    <s v="Streamlined holistic knowledgebase"/>
    <n v="6200"/>
    <n v="13103"/>
    <x v="0"/>
    <n v="2.1133870967741935"/>
    <n v="218"/>
    <s v="$60"/>
    <x v="5"/>
    <s v="AUD"/>
    <n v="1420005600"/>
    <x v="266"/>
    <n v="1420437600"/>
    <d v="2015-01-05T06:00:00"/>
    <b v="0"/>
    <b v="0"/>
    <s v="games/mobile games"/>
    <x v="4"/>
    <x v="22"/>
  </r>
  <r>
    <n v="888"/>
    <s v="Palmer Ltd"/>
    <s v="Reverse-engineered uniform knowledge user"/>
    <n v="5800"/>
    <n v="12174"/>
    <x v="0"/>
    <n v="2.0989655172413793"/>
    <n v="290"/>
    <s v="$42"/>
    <x v="0"/>
    <s v="USD"/>
    <n v="1491886800"/>
    <x v="267"/>
    <n v="1493528400"/>
    <d v="2017-04-30T05:00:00"/>
    <b v="0"/>
    <b v="0"/>
    <s v="theater/plays"/>
    <x v="1"/>
    <x v="1"/>
  </r>
  <r>
    <n v="287"/>
    <s v="Ferguson PLC"/>
    <s v="Public-key intangible superstructure"/>
    <n v="6300"/>
    <n v="13213"/>
    <x v="0"/>
    <n v="2.0973015873015872"/>
    <n v="176"/>
    <s v="$75"/>
    <x v="0"/>
    <s v="USD"/>
    <n v="1430197200"/>
    <x v="268"/>
    <n v="1430197200"/>
    <d v="2015-04-28T05:00:00"/>
    <b v="0"/>
    <b v="0"/>
    <s v="music/electric music"/>
    <x v="2"/>
    <x v="7"/>
  </r>
  <r>
    <n v="595"/>
    <s v="Harris-Jennings"/>
    <s v="Customizable intermediate data-warehouse"/>
    <n v="70300"/>
    <n v="146595"/>
    <x v="0"/>
    <n v="2.0852773826458035"/>
    <n v="1629"/>
    <s v="$90"/>
    <x v="0"/>
    <s v="USD"/>
    <n v="1268715600"/>
    <x v="269"/>
    <n v="1270530000"/>
    <d v="2010-04-06T05:00:00"/>
    <b v="0"/>
    <b v="1"/>
    <s v="theater/plays"/>
    <x v="1"/>
    <x v="1"/>
  </r>
  <r>
    <n v="765"/>
    <s v="Matthews LLC"/>
    <s v="Advanced transitional help-desk"/>
    <n v="3900"/>
    <n v="8125"/>
    <x v="0"/>
    <n v="2.0833333333333335"/>
    <n v="198"/>
    <s v="$41"/>
    <x v="0"/>
    <s v="USD"/>
    <n v="1492232400"/>
    <x v="270"/>
    <n v="1494392400"/>
    <d v="2017-05-10T05:00:00"/>
    <b v="1"/>
    <b v="1"/>
    <s v="music/indie rock"/>
    <x v="2"/>
    <x v="2"/>
  </r>
  <r>
    <n v="851"/>
    <s v="Bright and Sons"/>
    <s v="Object-based needs-based info-mediaries"/>
    <n v="6000"/>
    <n v="12468"/>
    <x v="0"/>
    <n v="2.0779999999999998"/>
    <n v="160"/>
    <s v="$78"/>
    <x v="0"/>
    <s v="USD"/>
    <n v="1335934800"/>
    <x v="168"/>
    <n v="1338786000"/>
    <d v="2012-06-04T05:00:00"/>
    <b v="0"/>
    <b v="0"/>
    <s v="music/electric music"/>
    <x v="2"/>
    <x v="7"/>
  </r>
  <r>
    <n v="601"/>
    <s v="Waters and Sons"/>
    <s v="Inverse neutral structure"/>
    <n v="6300"/>
    <n v="13018"/>
    <x v="0"/>
    <n v="2.0663492063492064"/>
    <n v="194"/>
    <s v="$67"/>
    <x v="0"/>
    <s v="USD"/>
    <n v="1401426000"/>
    <x v="271"/>
    <n v="1402894800"/>
    <d v="2014-06-16T05:00:00"/>
    <b v="1"/>
    <b v="0"/>
    <s v="technology/wearables"/>
    <x v="0"/>
    <x v="12"/>
  </r>
  <r>
    <n v="626"/>
    <s v="Tucker, Mccoy and Marquez"/>
    <s v="Synergistic tertiary budgetary management"/>
    <n v="6400"/>
    <n v="13205"/>
    <x v="0"/>
    <n v="2.0632812500000002"/>
    <n v="189"/>
    <s v="$70"/>
    <x v="0"/>
    <s v="USD"/>
    <n v="1285650000"/>
    <x v="272"/>
    <n v="1286427600"/>
    <d v="2010-10-07T05:00:00"/>
    <b v="0"/>
    <b v="1"/>
    <s v="theater/plays"/>
    <x v="1"/>
    <x v="1"/>
  </r>
  <r>
    <n v="565"/>
    <s v="Joseph LLC"/>
    <s v="Decentralized logistical collaboration"/>
    <n v="94900"/>
    <n v="194166"/>
    <x v="0"/>
    <n v="2.0460063224446787"/>
    <n v="3596"/>
    <s v="$54"/>
    <x v="0"/>
    <s v="USD"/>
    <n v="1321336800"/>
    <x v="273"/>
    <n v="1323064800"/>
    <d v="2011-12-05T06:00:00"/>
    <b v="0"/>
    <b v="0"/>
    <s v="theater/plays"/>
    <x v="1"/>
    <x v="1"/>
  </r>
  <r>
    <n v="311"/>
    <s v="Flores PLC"/>
    <s v="Focused real-time help-desk"/>
    <n v="6300"/>
    <n v="12812"/>
    <x v="0"/>
    <n v="2.0336507936507937"/>
    <n v="121"/>
    <s v="$106"/>
    <x v="0"/>
    <s v="USD"/>
    <n v="1297836000"/>
    <x v="274"/>
    <n v="1298872800"/>
    <d v="2011-02-28T06:00:00"/>
    <b v="0"/>
    <b v="0"/>
    <s v="theater/plays"/>
    <x v="1"/>
    <x v="1"/>
  </r>
  <r>
    <n v="801"/>
    <s v="Olson-Bishop"/>
    <s v="User-friendly high-level initiative"/>
    <n v="2300"/>
    <n v="4667"/>
    <x v="0"/>
    <n v="2.0291304347826089"/>
    <n v="106"/>
    <s v="$44"/>
    <x v="0"/>
    <s v="USD"/>
    <n v="1577772000"/>
    <x v="275"/>
    <n v="1579672800"/>
    <d v="2020-01-22T06:00:00"/>
    <b v="0"/>
    <b v="1"/>
    <s v="photography/photography books"/>
    <x v="7"/>
    <x v="14"/>
  </r>
  <r>
    <n v="597"/>
    <s v="Todd, Freeman and Henry"/>
    <s v="Diverse systematic projection"/>
    <n v="73800"/>
    <n v="148779"/>
    <x v="0"/>
    <n v="2.0159756097560977"/>
    <n v="2188"/>
    <s v="$68"/>
    <x v="0"/>
    <s v="USD"/>
    <n v="1573970400"/>
    <x v="276"/>
    <n v="1575525600"/>
    <d v="2019-12-05T06:00:00"/>
    <b v="0"/>
    <b v="0"/>
    <s v="theater/plays"/>
    <x v="1"/>
    <x v="1"/>
  </r>
  <r>
    <n v="332"/>
    <s v="Pacheco, Johnson and Torres"/>
    <s v="Optional bandwidth-monitored definition"/>
    <n v="20700"/>
    <n v="41396"/>
    <x v="0"/>
    <n v="1.999806763285024"/>
    <n v="470"/>
    <s v="$88"/>
    <x v="0"/>
    <s v="USD"/>
    <n v="1364446800"/>
    <x v="277"/>
    <n v="1364533200"/>
    <d v="2013-03-29T05:00:00"/>
    <b v="0"/>
    <b v="0"/>
    <s v="technology/wearables"/>
    <x v="0"/>
    <x v="12"/>
  </r>
  <r>
    <n v="557"/>
    <s v="Lam-Hamilton"/>
    <s v="Team-oriented global strategy"/>
    <n v="6000"/>
    <n v="11960"/>
    <x v="0"/>
    <n v="1.9933333333333334"/>
    <n v="221"/>
    <s v="$54"/>
    <x v="0"/>
    <s v="USD"/>
    <n v="1443762000"/>
    <x v="278"/>
    <n v="1444021200"/>
    <d v="2015-10-05T05:00:00"/>
    <b v="0"/>
    <b v="1"/>
    <s v="film &amp; video/science fiction"/>
    <x v="3"/>
    <x v="19"/>
  </r>
  <r>
    <n v="911"/>
    <s v="Carter, Cole and Curtis"/>
    <s v="Cloned responsive standardization"/>
    <n v="5800"/>
    <n v="11539"/>
    <x v="0"/>
    <n v="1.9894827586206896"/>
    <n v="462"/>
    <s v="$25"/>
    <x v="0"/>
    <s v="USD"/>
    <n v="1568005200"/>
    <x v="279"/>
    <n v="1568178000"/>
    <d v="2019-09-11T05:00:00"/>
    <b v="1"/>
    <b v="0"/>
    <s v="technology/web"/>
    <x v="0"/>
    <x v="0"/>
  </r>
  <r>
    <n v="442"/>
    <s v="Calderon, Bradford and Dean"/>
    <s v="Devolved system-worthy framework"/>
    <n v="5400"/>
    <n v="10731"/>
    <x v="0"/>
    <n v="1.9872222222222222"/>
    <n v="143"/>
    <s v="$75"/>
    <x v="6"/>
    <s v="EUR"/>
    <n v="1504328400"/>
    <x v="280"/>
    <n v="1505710800"/>
    <d v="2017-09-18T05:00:00"/>
    <b v="0"/>
    <b v="0"/>
    <s v="theater/plays"/>
    <x v="1"/>
    <x v="1"/>
  </r>
  <r>
    <n v="845"/>
    <s v="Williams LLC"/>
    <s v="Up-sized high-level access"/>
    <n v="69900"/>
    <n v="138087"/>
    <x v="0"/>
    <n v="1.9754935622317598"/>
    <n v="1354"/>
    <s v="$102"/>
    <x v="2"/>
    <s v="GBP"/>
    <n v="1526360400"/>
    <x v="281"/>
    <n v="1529557200"/>
    <d v="2018-06-21T05:00:00"/>
    <b v="0"/>
    <b v="0"/>
    <s v="technology/web"/>
    <x v="0"/>
    <x v="0"/>
  </r>
  <r>
    <n v="802"/>
    <s v="Rodriguez, Anderson and Porter"/>
    <s v="Reverse-engineered zero-defect infrastructure"/>
    <n v="6200"/>
    <n v="12216"/>
    <x v="0"/>
    <n v="1.9703225806451612"/>
    <n v="142"/>
    <s v="$86"/>
    <x v="0"/>
    <s v="USD"/>
    <n v="1562216400"/>
    <x v="282"/>
    <n v="1562389200"/>
    <d v="2019-07-06T05:00:00"/>
    <b v="0"/>
    <b v="0"/>
    <s v="photography/photography books"/>
    <x v="7"/>
    <x v="14"/>
  </r>
  <r>
    <n v="99"/>
    <s v="Baker-Morris"/>
    <s v="Fully-configurable motivating approach"/>
    <n v="7600"/>
    <n v="14951"/>
    <x v="0"/>
    <n v="1.9672368421052631"/>
    <n v="164"/>
    <s v="$91"/>
    <x v="0"/>
    <s v="USD"/>
    <n v="1416895200"/>
    <x v="283"/>
    <n v="1419400800"/>
    <d v="2014-12-24T06:00:00"/>
    <b v="0"/>
    <b v="0"/>
    <s v="theater/plays"/>
    <x v="1"/>
    <x v="1"/>
  </r>
  <r>
    <n v="213"/>
    <s v="Morgan-Warren"/>
    <s v="Face-to-face encompassing info-mediaries"/>
    <n v="87900"/>
    <n v="171549"/>
    <x v="0"/>
    <n v="1.9516382252559727"/>
    <n v="4289"/>
    <s v="$40"/>
    <x v="0"/>
    <s v="USD"/>
    <n v="1289019600"/>
    <x v="284"/>
    <n v="1289714400"/>
    <d v="2010-11-14T06:00:00"/>
    <b v="0"/>
    <b v="1"/>
    <s v="music/indie rock"/>
    <x v="2"/>
    <x v="2"/>
  </r>
  <r>
    <n v="229"/>
    <s v="Hoffman-Howard"/>
    <s v="Extended encompassing application"/>
    <n v="85600"/>
    <n v="165798"/>
    <x v="0"/>
    <n v="1.936892523364486"/>
    <n v="2551"/>
    <s v="$65"/>
    <x v="0"/>
    <s v="USD"/>
    <n v="1496293200"/>
    <x v="285"/>
    <n v="1500440400"/>
    <d v="2017-07-19T05:00:00"/>
    <b v="0"/>
    <b v="1"/>
    <s v="games/mobile games"/>
    <x v="4"/>
    <x v="22"/>
  </r>
  <r>
    <n v="810"/>
    <s v="Ball-Fisher"/>
    <s v="Multi-layered intangible instruction set"/>
    <n v="6400"/>
    <n v="12360"/>
    <x v="0"/>
    <n v="1.9312499999999999"/>
    <n v="221"/>
    <s v="$56"/>
    <x v="0"/>
    <s v="USD"/>
    <n v="1511848800"/>
    <x v="286"/>
    <n v="1512712800"/>
    <d v="2017-12-08T06:00:00"/>
    <b v="0"/>
    <b v="1"/>
    <s v="theater/plays"/>
    <x v="1"/>
    <x v="1"/>
  </r>
  <r>
    <n v="785"/>
    <s v="Peterson, Fletcher and Sanchez"/>
    <s v="Multi-channeled bi-directional moratorium"/>
    <n v="6700"/>
    <n v="12939"/>
    <x v="0"/>
    <n v="1.9311940298507462"/>
    <n v="127"/>
    <s v="$102"/>
    <x v="5"/>
    <s v="AUD"/>
    <n v="1556341200"/>
    <x v="287"/>
    <n v="1559278800"/>
    <d v="2019-05-31T05:00:00"/>
    <b v="0"/>
    <b v="1"/>
    <s v="film &amp; video/animation"/>
    <x v="3"/>
    <x v="13"/>
  </r>
  <r>
    <n v="431"/>
    <s v="Rosales LLC"/>
    <s v="Compatible multimedia utilization"/>
    <n v="5100"/>
    <n v="9817"/>
    <x v="0"/>
    <n v="1.9249019607843136"/>
    <n v="94"/>
    <s v="$104"/>
    <x v="0"/>
    <s v="USD"/>
    <n v="1529643600"/>
    <x v="288"/>
    <n v="1531112400"/>
    <d v="2018-07-09T05:00:00"/>
    <b v="1"/>
    <b v="0"/>
    <s v="theater/plays"/>
    <x v="1"/>
    <x v="1"/>
  </r>
  <r>
    <n v="686"/>
    <s v="Jones, Wiley and Robbins"/>
    <s v="Front-line cohesive extranet"/>
    <n v="7500"/>
    <n v="14381"/>
    <x v="0"/>
    <n v="1.9174666666666667"/>
    <n v="134"/>
    <s v="$107"/>
    <x v="0"/>
    <s v="USD"/>
    <n v="1522126800"/>
    <x v="44"/>
    <n v="1523077200"/>
    <d v="2018-04-07T05:00:00"/>
    <b v="0"/>
    <b v="0"/>
    <s v="technology/wearables"/>
    <x v="0"/>
    <x v="12"/>
  </r>
  <r>
    <n v="490"/>
    <s v="Young and Sons"/>
    <s v="Innovative disintermediate encryption"/>
    <n v="2400"/>
    <n v="4596"/>
    <x v="0"/>
    <n v="1.915"/>
    <n v="144"/>
    <s v="$32"/>
    <x v="0"/>
    <s v="USD"/>
    <n v="1573970400"/>
    <x v="276"/>
    <n v="1574575200"/>
    <d v="2019-11-24T06:00:00"/>
    <b v="0"/>
    <b v="0"/>
    <s v="journalism/audio"/>
    <x v="8"/>
    <x v="23"/>
  </r>
  <r>
    <n v="655"/>
    <s v="Gonzalez, Williams and Benson"/>
    <s v="Multi-layered bottom-line encryption"/>
    <n v="6900"/>
    <n v="13212"/>
    <x v="0"/>
    <n v="1.9147826086956521"/>
    <n v="264"/>
    <s v="$50"/>
    <x v="0"/>
    <s v="USD"/>
    <n v="1488434400"/>
    <x v="289"/>
    <n v="1489554000"/>
    <d v="2017-03-15T05:00:00"/>
    <b v="1"/>
    <b v="0"/>
    <s v="photography/photography books"/>
    <x v="7"/>
    <x v="14"/>
  </r>
  <r>
    <n v="773"/>
    <s v="Meza, Kirby and Patel"/>
    <s v="Cross-platform empowering project"/>
    <n v="53100"/>
    <n v="101185"/>
    <x v="0"/>
    <n v="1.9055555555555554"/>
    <n v="2353"/>
    <s v="$43"/>
    <x v="0"/>
    <s v="USD"/>
    <n v="1492059600"/>
    <x v="290"/>
    <n v="1492923600"/>
    <d v="2017-04-23T05:00:00"/>
    <b v="0"/>
    <b v="0"/>
    <s v="theater/plays"/>
    <x v="1"/>
    <x v="1"/>
  </r>
  <r>
    <n v="839"/>
    <s v="Pierce-Ramirez"/>
    <s v="Organized scalable initiative"/>
    <n v="7700"/>
    <n v="14644"/>
    <x v="0"/>
    <n v="1.9018181818181819"/>
    <n v="157"/>
    <s v="$93"/>
    <x v="0"/>
    <s v="USD"/>
    <n v="1395032400"/>
    <x v="291"/>
    <n v="1398920400"/>
    <d v="2014-05-01T05:00:00"/>
    <b v="0"/>
    <b v="1"/>
    <s v="film &amp; video/documentary"/>
    <x v="3"/>
    <x v="3"/>
  </r>
  <r>
    <n v="676"/>
    <s v="Thompson-Moreno"/>
    <s v="Expanded needs-based orchestration"/>
    <n v="62300"/>
    <n v="118214"/>
    <x v="0"/>
    <n v="1.8974959871589085"/>
    <n v="1170"/>
    <s v="$101"/>
    <x v="0"/>
    <s v="USD"/>
    <n v="1348635600"/>
    <x v="292"/>
    <n v="1349413200"/>
    <d v="2012-10-05T05:00:00"/>
    <b v="0"/>
    <b v="0"/>
    <s v="photography/photography books"/>
    <x v="7"/>
    <x v="14"/>
  </r>
  <r>
    <n v="49"/>
    <s v="Casey-Kelly"/>
    <s v="Sharable holistic interface"/>
    <n v="7200"/>
    <n v="13653"/>
    <x v="0"/>
    <n v="1.89625"/>
    <n v="303"/>
    <s v="$45"/>
    <x v="0"/>
    <s v="USD"/>
    <n v="1571547600"/>
    <x v="293"/>
    <n v="1575439200"/>
    <d v="2019-12-04T06:00:00"/>
    <b v="0"/>
    <b v="0"/>
    <s v="music/rock"/>
    <x v="2"/>
    <x v="8"/>
  </r>
  <r>
    <n v="616"/>
    <s v="Burnett-Mora"/>
    <s v="Quality-focused 24/7 superstructure"/>
    <n v="6400"/>
    <n v="12129"/>
    <x v="0"/>
    <n v="1.8951562500000001"/>
    <n v="238"/>
    <s v="$51"/>
    <x v="2"/>
    <s v="GBP"/>
    <n v="1379653200"/>
    <x v="294"/>
    <n v="1379739600"/>
    <d v="2013-09-21T05:00:00"/>
    <b v="0"/>
    <b v="1"/>
    <s v="music/indie rock"/>
    <x v="2"/>
    <x v="2"/>
  </r>
  <r>
    <n v="894"/>
    <s v="Barrett Inc"/>
    <s v="Organic cohesive neural-net"/>
    <n v="1700"/>
    <n v="3208"/>
    <x v="0"/>
    <n v="1.8870588235294117"/>
    <n v="56"/>
    <s v="$57"/>
    <x v="2"/>
    <s v="GBP"/>
    <n v="1373518800"/>
    <x v="295"/>
    <n v="1376110800"/>
    <d v="2013-08-10T05:00:00"/>
    <b v="0"/>
    <b v="1"/>
    <s v="film &amp; video/television"/>
    <x v="3"/>
    <x v="18"/>
  </r>
  <r>
    <n v="798"/>
    <s v="Small-Fuentes"/>
    <s v="Seamless maximized product"/>
    <n v="3400"/>
    <n v="6408"/>
    <x v="0"/>
    <n v="1.8847058823529412"/>
    <n v="121"/>
    <s v="$53"/>
    <x v="0"/>
    <s v="USD"/>
    <n v="1338440400"/>
    <x v="296"/>
    <n v="1340859600"/>
    <d v="2012-06-28T05:00:00"/>
    <b v="0"/>
    <b v="1"/>
    <s v="theater/plays"/>
    <x v="1"/>
    <x v="1"/>
  </r>
  <r>
    <n v="606"/>
    <s v="Valencia PLC"/>
    <s v="Extended asynchronous initiative"/>
    <n v="3400"/>
    <n v="6405"/>
    <x v="0"/>
    <n v="1.8838235294117647"/>
    <n v="160"/>
    <s v="$40"/>
    <x v="2"/>
    <s v="GBP"/>
    <n v="1457330400"/>
    <x v="297"/>
    <n v="1458277200"/>
    <d v="2016-03-18T05:00:00"/>
    <b v="0"/>
    <b v="0"/>
    <s v="music/rock"/>
    <x v="2"/>
    <x v="8"/>
  </r>
  <r>
    <n v="873"/>
    <s v="Vazquez, Ochoa and Clark"/>
    <s v="Intuitive value-added installation"/>
    <n v="42100"/>
    <n v="79268"/>
    <x v="0"/>
    <n v="1.8828503562945369"/>
    <n v="1887"/>
    <s v="$42"/>
    <x v="0"/>
    <s v="USD"/>
    <n v="1389160800"/>
    <x v="298"/>
    <n v="1389592800"/>
    <d v="2014-01-13T06:00:00"/>
    <b v="0"/>
    <b v="0"/>
    <s v="photography/photography books"/>
    <x v="7"/>
    <x v="14"/>
  </r>
  <r>
    <n v="465"/>
    <s v="Gonzalez-Robbins"/>
    <s v="Up-sized responsive protocol"/>
    <n v="4700"/>
    <n v="8829"/>
    <x v="0"/>
    <n v="1.8785106382978722"/>
    <n v="80"/>
    <s v="$110"/>
    <x v="0"/>
    <s v="USD"/>
    <n v="1517032800"/>
    <x v="299"/>
    <n v="1517810400"/>
    <d v="2018-02-05T06:00:00"/>
    <b v="0"/>
    <b v="0"/>
    <s v="publishing/translations"/>
    <x v="5"/>
    <x v="17"/>
  </r>
  <r>
    <n v="862"/>
    <s v="Lewis and Sons"/>
    <s v="Profound disintermediate open system"/>
    <n v="3500"/>
    <n v="6560"/>
    <x v="0"/>
    <n v="1.8742857142857143"/>
    <n v="85"/>
    <s v="$77"/>
    <x v="0"/>
    <s v="USD"/>
    <n v="1312174800"/>
    <x v="300"/>
    <n v="1312520400"/>
    <d v="2011-08-05T05:00:00"/>
    <b v="0"/>
    <b v="0"/>
    <s v="theater/plays"/>
    <x v="1"/>
    <x v="1"/>
  </r>
  <r>
    <n v="605"/>
    <s v="Ortiz, Valenzuela and Collins"/>
    <s v="Profound solution-oriented matrix"/>
    <n v="3300"/>
    <n v="6178"/>
    <x v="0"/>
    <n v="1.8721212121212121"/>
    <n v="107"/>
    <s v="$58"/>
    <x v="0"/>
    <s v="USD"/>
    <n v="1443848400"/>
    <x v="301"/>
    <n v="1447394400"/>
    <d v="2015-11-13T06:00:00"/>
    <b v="0"/>
    <b v="0"/>
    <s v="publishing/nonfiction"/>
    <x v="5"/>
    <x v="5"/>
  </r>
  <r>
    <n v="334"/>
    <s v="Mcgee Group"/>
    <s v="Assimilated discrete algorithm"/>
    <n v="66200"/>
    <n v="123538"/>
    <x v="0"/>
    <n v="1.8661329305135952"/>
    <n v="1113"/>
    <s v="$111"/>
    <x v="0"/>
    <s v="USD"/>
    <n v="1515564000"/>
    <x v="302"/>
    <n v="1516168800"/>
    <d v="2018-01-17T06:00:00"/>
    <b v="0"/>
    <b v="0"/>
    <s v="music/rock"/>
    <x v="2"/>
    <x v="8"/>
  </r>
  <r>
    <n v="390"/>
    <s v="Davis-Allen"/>
    <s v="Digitized eco-centric core"/>
    <n v="2400"/>
    <n v="4477"/>
    <x v="0"/>
    <n v="1.8654166666666667"/>
    <n v="50"/>
    <s v="$90"/>
    <x v="0"/>
    <s v="USD"/>
    <n v="1379048400"/>
    <x v="303"/>
    <n v="1380344400"/>
    <d v="2013-09-28T05:00:00"/>
    <b v="0"/>
    <b v="0"/>
    <s v="photography/photography books"/>
    <x v="7"/>
    <x v="14"/>
  </r>
  <r>
    <n v="107"/>
    <s v="Tucker, Schmidt and Reid"/>
    <s v="Multi-layered encompassing installation"/>
    <n v="3500"/>
    <n v="6527"/>
    <x v="0"/>
    <n v="1.8648571428571428"/>
    <n v="86"/>
    <s v="$76"/>
    <x v="0"/>
    <s v="USD"/>
    <n v="1524459600"/>
    <x v="304"/>
    <n v="1525928400"/>
    <d v="2018-05-10T05:00:00"/>
    <b v="0"/>
    <b v="1"/>
    <s v="theater/plays"/>
    <x v="1"/>
    <x v="1"/>
  </r>
  <r>
    <n v="568"/>
    <s v="Hardin-Foley"/>
    <s v="Synergized zero tolerance help-desk"/>
    <n v="72400"/>
    <n v="134688"/>
    <x v="0"/>
    <n v="1.8603314917127072"/>
    <n v="5180"/>
    <s v="$26"/>
    <x v="0"/>
    <s v="USD"/>
    <n v="1279170000"/>
    <x v="305"/>
    <n v="1283058000"/>
    <d v="2010-08-29T05:00:00"/>
    <b v="0"/>
    <b v="0"/>
    <s v="theater/plays"/>
    <x v="1"/>
    <x v="1"/>
  </r>
  <r>
    <n v="43"/>
    <s v="Schmitt-Mendoza"/>
    <s v="Profound explicit paradigm"/>
    <n v="90200"/>
    <n v="167717"/>
    <x v="0"/>
    <n v="1.859390243902439"/>
    <n v="6212"/>
    <s v="$27"/>
    <x v="0"/>
    <s v="USD"/>
    <n v="1406178000"/>
    <x v="82"/>
    <n v="1407560400"/>
    <d v="2014-08-09T05:00:00"/>
    <b v="0"/>
    <b v="0"/>
    <s v="publishing/radio &amp; podcasts"/>
    <x v="5"/>
    <x v="21"/>
  </r>
  <r>
    <n v="865"/>
    <s v="Ellis, Smith and Armstrong"/>
    <s v="Horizontal attitude-oriented help-desk"/>
    <n v="81000"/>
    <n v="150515"/>
    <x v="0"/>
    <n v="1.8582098765432098"/>
    <n v="3272"/>
    <s v="$46"/>
    <x v="0"/>
    <s v="USD"/>
    <n v="1410757200"/>
    <x v="306"/>
    <n v="1411534800"/>
    <d v="2014-09-24T05:00:00"/>
    <b v="0"/>
    <b v="0"/>
    <s v="theater/plays"/>
    <x v="1"/>
    <x v="1"/>
  </r>
  <r>
    <n v="729"/>
    <s v="Moore Group"/>
    <s v="Multi-lateral object-oriented open system"/>
    <n v="5600"/>
    <n v="10397"/>
    <x v="0"/>
    <n v="1.8566071428571429"/>
    <n v="122"/>
    <s v="$85"/>
    <x v="0"/>
    <s v="USD"/>
    <n v="1359957600"/>
    <x v="307"/>
    <n v="1360130400"/>
    <d v="2013-02-06T06:00:00"/>
    <b v="0"/>
    <b v="0"/>
    <s v="film &amp; video/drama"/>
    <x v="3"/>
    <x v="6"/>
  </r>
  <r>
    <n v="330"/>
    <s v="Thompson-Bates"/>
    <s v="Expanded encompassing open architecture"/>
    <n v="33700"/>
    <n v="62330"/>
    <x v="0"/>
    <n v="1.8495548961424333"/>
    <n v="1385"/>
    <s v="$45"/>
    <x v="2"/>
    <s v="GBP"/>
    <n v="1512712800"/>
    <x v="308"/>
    <n v="1512799200"/>
    <d v="2017-12-09T06:00:00"/>
    <b v="0"/>
    <b v="0"/>
    <s v="film &amp; video/documentary"/>
    <x v="3"/>
    <x v="3"/>
  </r>
  <r>
    <n v="357"/>
    <s v="Perez, Davis and Wilson"/>
    <s v="Implemented tangible algorithm"/>
    <n v="2300"/>
    <n v="4253"/>
    <x v="0"/>
    <n v="1.8491304347826087"/>
    <n v="41"/>
    <s v="$104"/>
    <x v="0"/>
    <s v="USD"/>
    <n v="1441256400"/>
    <x v="309"/>
    <n v="1443416400"/>
    <d v="2015-09-28T05:00:00"/>
    <b v="0"/>
    <b v="0"/>
    <s v="games/video games"/>
    <x v="4"/>
    <x v="4"/>
  </r>
  <r>
    <n v="254"/>
    <s v="Barry Group"/>
    <s v="De-engineered static Local Area Network"/>
    <n v="4600"/>
    <n v="8505"/>
    <x v="0"/>
    <n v="1.8489130434782608"/>
    <n v="88"/>
    <s v="$97"/>
    <x v="0"/>
    <s v="USD"/>
    <n v="1487656800"/>
    <x v="310"/>
    <n v="1487829600"/>
    <d v="2017-02-23T06:00:00"/>
    <b v="0"/>
    <b v="0"/>
    <s v="publishing/nonfiction"/>
    <x v="5"/>
    <x v="5"/>
  </r>
  <r>
    <n v="868"/>
    <s v="Wood, Buckley and Meza"/>
    <s v="Front-line web-enabled installation"/>
    <n v="7000"/>
    <n v="12939"/>
    <x v="0"/>
    <n v="1.8484285714285715"/>
    <n v="126"/>
    <s v="$103"/>
    <x v="0"/>
    <s v="USD"/>
    <n v="1381554000"/>
    <x v="311"/>
    <n v="1382504400"/>
    <d v="2013-10-23T05:00:00"/>
    <b v="0"/>
    <b v="0"/>
    <s v="theater/plays"/>
    <x v="1"/>
    <x v="1"/>
  </r>
  <r>
    <n v="469"/>
    <s v="Olsen-Ryan"/>
    <s v="Assimilated neutral utilization"/>
    <n v="5600"/>
    <n v="10328"/>
    <x v="0"/>
    <n v="1.8442857142857143"/>
    <n v="159"/>
    <s v="$65"/>
    <x v="0"/>
    <s v="USD"/>
    <n v="1431925200"/>
    <x v="312"/>
    <n v="1432098000"/>
    <d v="2015-05-20T05:00:00"/>
    <b v="0"/>
    <b v="0"/>
    <s v="film &amp; video/drama"/>
    <x v="3"/>
    <x v="6"/>
  </r>
  <r>
    <n v="381"/>
    <s v="Michael, Anderson and Vincent"/>
    <s v="Cross-group global moratorium"/>
    <n v="5300"/>
    <n v="9749"/>
    <x v="0"/>
    <n v="1.8394339622641509"/>
    <n v="155"/>
    <s v="$63"/>
    <x v="0"/>
    <s v="USD"/>
    <n v="1433739600"/>
    <x v="313"/>
    <n v="1437714000"/>
    <d v="2015-07-24T05:00:00"/>
    <b v="0"/>
    <b v="0"/>
    <s v="theater/plays"/>
    <x v="1"/>
    <x v="1"/>
  </r>
  <r>
    <n v="920"/>
    <s v="Green, Murphy and Webb"/>
    <s v="Versatile directional project"/>
    <n v="5300"/>
    <n v="9676"/>
    <x v="0"/>
    <n v="1.8256603773584905"/>
    <n v="255"/>
    <s v="$38"/>
    <x v="0"/>
    <s v="USD"/>
    <n v="1549519200"/>
    <x v="314"/>
    <n v="1551247200"/>
    <d v="2019-02-27T06:00:00"/>
    <b v="1"/>
    <b v="0"/>
    <s v="film &amp; video/animation"/>
    <x v="3"/>
    <x v="13"/>
  </r>
  <r>
    <n v="406"/>
    <s v="Lyons Inc"/>
    <s v="Balanced attitude-oriented parallelism"/>
    <n v="39300"/>
    <n v="71583"/>
    <x v="0"/>
    <n v="1.8214503816793892"/>
    <n v="645"/>
    <s v="$111"/>
    <x v="0"/>
    <s v="USD"/>
    <n v="1359525600"/>
    <x v="315"/>
    <n v="1360562400"/>
    <d v="2013-02-11T06:00:00"/>
    <b v="1"/>
    <b v="0"/>
    <s v="film &amp; video/documentary"/>
    <x v="3"/>
    <x v="3"/>
  </r>
  <r>
    <n v="934"/>
    <s v="Davis, Crawford and Lopez"/>
    <s v="Reactive radical framework"/>
    <n v="6200"/>
    <n v="11280"/>
    <x v="0"/>
    <n v="1.8193548387096774"/>
    <n v="105"/>
    <s v="$107"/>
    <x v="0"/>
    <s v="USD"/>
    <n v="1456120800"/>
    <x v="316"/>
    <n v="1456639200"/>
    <d v="2016-02-28T06:00:00"/>
    <b v="0"/>
    <b v="0"/>
    <s v="theater/plays"/>
    <x v="1"/>
    <x v="1"/>
  </r>
  <r>
    <n v="268"/>
    <s v="Brown-Mckee"/>
    <s v="Networked optimal productivity"/>
    <n v="1500"/>
    <n v="2708"/>
    <x v="0"/>
    <n v="1.8053333333333332"/>
    <n v="48"/>
    <s v="$56"/>
    <x v="0"/>
    <s v="USD"/>
    <n v="1349326800"/>
    <x v="317"/>
    <n v="1353304800"/>
    <d v="2012-11-19T06:00:00"/>
    <b v="0"/>
    <b v="0"/>
    <s v="film &amp; video/documentary"/>
    <x v="3"/>
    <x v="3"/>
  </r>
  <r>
    <n v="503"/>
    <s v="Collins LLC"/>
    <s v="Decentralized 4thgeneration time-frame"/>
    <n v="25500"/>
    <n v="45983"/>
    <x v="0"/>
    <n v="1.8032549019607844"/>
    <n v="460"/>
    <s v="$100"/>
    <x v="0"/>
    <s v="USD"/>
    <n v="1435726800"/>
    <x v="57"/>
    <n v="1437454800"/>
    <d v="2015-07-21T05:00:00"/>
    <b v="0"/>
    <b v="0"/>
    <s v="film &amp; video/drama"/>
    <x v="3"/>
    <x v="6"/>
  </r>
  <r>
    <n v="338"/>
    <s v="Gonzalez-Burton"/>
    <s v="Decentralized intangible encoding"/>
    <n v="69800"/>
    <n v="125042"/>
    <x v="0"/>
    <n v="1.7914326647564469"/>
    <n v="1690"/>
    <s v="$74"/>
    <x v="0"/>
    <s v="USD"/>
    <n v="1317790800"/>
    <x v="318"/>
    <n v="1320382800"/>
    <d v="2011-11-04T05:00:00"/>
    <b v="0"/>
    <b v="0"/>
    <s v="theater/plays"/>
    <x v="1"/>
    <x v="1"/>
  </r>
  <r>
    <n v="438"/>
    <s v="Mathis, Hall and Hansen"/>
    <s v="Streamlined web-enabled knowledgebase"/>
    <n v="8300"/>
    <n v="14827"/>
    <x v="0"/>
    <n v="1.7863855421686747"/>
    <n v="247"/>
    <s v="$60"/>
    <x v="0"/>
    <s v="USD"/>
    <n v="1362376800"/>
    <x v="319"/>
    <n v="1364965200"/>
    <d v="2013-04-03T05:00:00"/>
    <b v="0"/>
    <b v="0"/>
    <s v="theater/plays"/>
    <x v="1"/>
    <x v="1"/>
  </r>
  <r>
    <n v="487"/>
    <s v="Smith-Wallace"/>
    <s v="Monitored 24/7 time-frame"/>
    <n v="110300"/>
    <n v="197024"/>
    <x v="0"/>
    <n v="1.7862556663644606"/>
    <n v="2346"/>
    <s v="$84"/>
    <x v="0"/>
    <s v="USD"/>
    <n v="1492664400"/>
    <x v="320"/>
    <n v="1495515600"/>
    <d v="2017-05-23T05:00:00"/>
    <b v="0"/>
    <b v="0"/>
    <s v="theater/plays"/>
    <x v="1"/>
    <x v="1"/>
  </r>
  <r>
    <n v="981"/>
    <s v="Diaz-Little"/>
    <s v="Grass-roots executive synergy"/>
    <n v="6700"/>
    <n v="11941"/>
    <x v="0"/>
    <n v="1.7822388059701493"/>
    <n v="323"/>
    <s v="$37"/>
    <x v="0"/>
    <s v="USD"/>
    <n v="1514181600"/>
    <x v="321"/>
    <n v="1517032800"/>
    <d v="2018-01-27T06:00:00"/>
    <b v="0"/>
    <b v="0"/>
    <s v="technology/web"/>
    <x v="0"/>
    <x v="0"/>
  </r>
  <r>
    <n v="473"/>
    <s v="Richardson Inc"/>
    <s v="Assimilated fault-tolerant capacity"/>
    <n v="5000"/>
    <n v="8907"/>
    <x v="0"/>
    <n v="1.7814000000000001"/>
    <n v="106"/>
    <s v="$84"/>
    <x v="0"/>
    <s v="USD"/>
    <n v="1529989200"/>
    <x v="322"/>
    <n v="1530075600"/>
    <d v="2018-06-27T05:00:00"/>
    <b v="0"/>
    <b v="0"/>
    <s v="music/electric music"/>
    <x v="2"/>
    <x v="7"/>
  </r>
  <r>
    <n v="55"/>
    <s v="Wright, Brooks and Villarreal"/>
    <s v="Reverse-engineered bifurcated strategy"/>
    <n v="6600"/>
    <n v="11746"/>
    <x v="0"/>
    <n v="1.7796969696969698"/>
    <n v="131"/>
    <s v="$90"/>
    <x v="0"/>
    <s v="USD"/>
    <n v="1532926800"/>
    <x v="323"/>
    <n v="1533358800"/>
    <d v="2018-08-04T05:00:00"/>
    <b v="0"/>
    <b v="0"/>
    <s v="music/jazz"/>
    <x v="2"/>
    <x v="9"/>
  </r>
  <r>
    <n v="762"/>
    <s v="Davis Ltd"/>
    <s v="Upgradable uniform service-desk"/>
    <n v="3500"/>
    <n v="6204"/>
    <x v="0"/>
    <n v="1.7725714285714285"/>
    <n v="100"/>
    <s v="$62"/>
    <x v="5"/>
    <s v="AUD"/>
    <n v="1354082400"/>
    <x v="324"/>
    <n v="1355032800"/>
    <d v="2012-12-09T06:00:00"/>
    <b v="0"/>
    <b v="0"/>
    <s v="music/jazz"/>
    <x v="2"/>
    <x v="9"/>
  </r>
  <r>
    <n v="444"/>
    <s v="Hensley Ltd"/>
    <s v="Versatile global attitude"/>
    <n v="6200"/>
    <n v="10938"/>
    <x v="0"/>
    <n v="1.7641935483870967"/>
    <n v="296"/>
    <s v="$37"/>
    <x v="0"/>
    <s v="USD"/>
    <n v="1311483600"/>
    <x v="325"/>
    <n v="1311656400"/>
    <d v="2011-07-26T05:00:00"/>
    <b v="0"/>
    <b v="1"/>
    <s v="music/indie rock"/>
    <x v="2"/>
    <x v="2"/>
  </r>
  <r>
    <n v="667"/>
    <s v="Little Ltd"/>
    <s v="Decentralized bandwidth-monitored ability"/>
    <n v="6900"/>
    <n v="12155"/>
    <x v="0"/>
    <n v="1.7615942028985507"/>
    <n v="419"/>
    <s v="$29"/>
    <x v="0"/>
    <s v="USD"/>
    <n v="1410325200"/>
    <x v="145"/>
    <n v="1411102800"/>
    <d v="2014-09-19T05:00:00"/>
    <b v="0"/>
    <b v="0"/>
    <s v="journalism/audio"/>
    <x v="8"/>
    <x v="23"/>
  </r>
  <r>
    <n v="922"/>
    <s v="Soto-Anthony"/>
    <s v="Ameliorated logistical capability"/>
    <n v="51400"/>
    <n v="90440"/>
    <x v="0"/>
    <n v="1.7595330739299611"/>
    <n v="2261"/>
    <s v="$40"/>
    <x v="0"/>
    <s v="USD"/>
    <n v="1544335200"/>
    <x v="326"/>
    <n v="1545112800"/>
    <d v="2018-12-18T06:00:00"/>
    <b v="0"/>
    <b v="1"/>
    <s v="music/world music"/>
    <x v="2"/>
    <x v="20"/>
  </r>
  <r>
    <n v="701"/>
    <s v="Mcclain LLC"/>
    <s v="Open-source multi-tasking methodology"/>
    <n v="52000"/>
    <n v="91014"/>
    <x v="0"/>
    <n v="1.7502692307692307"/>
    <n v="820"/>
    <s v="$111"/>
    <x v="0"/>
    <s v="USD"/>
    <n v="1301202000"/>
    <x v="33"/>
    <n v="1301806800"/>
    <d v="2011-04-03T05:00:00"/>
    <b v="1"/>
    <b v="0"/>
    <s v="theater/plays"/>
    <x v="1"/>
    <x v="1"/>
  </r>
  <r>
    <n v="613"/>
    <s v="Santos, Williams and Brown"/>
    <s v="Reverse-engineered 24/7 methodology"/>
    <n v="1100"/>
    <n v="1914"/>
    <x v="0"/>
    <n v="1.74"/>
    <n v="26"/>
    <s v="$74"/>
    <x v="1"/>
    <s v="CAD"/>
    <n v="1503723600"/>
    <x v="327"/>
    <n v="1504501200"/>
    <d v="2017-09-04T05:00:00"/>
    <b v="0"/>
    <b v="0"/>
    <s v="theater/plays"/>
    <x v="1"/>
    <x v="1"/>
  </r>
  <r>
    <n v="117"/>
    <s v="Chaney-Dennis"/>
    <s v="Business-focused 24hour groupware"/>
    <n v="4900"/>
    <n v="8523"/>
    <x v="0"/>
    <n v="1.7393877551020409"/>
    <n v="275"/>
    <s v="$31"/>
    <x v="0"/>
    <s v="USD"/>
    <n v="1316667600"/>
    <x v="328"/>
    <n v="1317186000"/>
    <d v="2011-09-28T05:00:00"/>
    <b v="0"/>
    <b v="0"/>
    <s v="film &amp; video/television"/>
    <x v="3"/>
    <x v="18"/>
  </r>
  <r>
    <n v="397"/>
    <s v="Jones-Martin"/>
    <s v="Virtual systematic monitoring"/>
    <n v="8100"/>
    <n v="14083"/>
    <x v="0"/>
    <n v="1.738641975308642"/>
    <n v="454"/>
    <s v="$31"/>
    <x v="0"/>
    <s v="USD"/>
    <n v="1369285200"/>
    <x v="329"/>
    <n v="1369803600"/>
    <d v="2013-05-29T05:00:00"/>
    <b v="0"/>
    <b v="0"/>
    <s v="music/rock"/>
    <x v="2"/>
    <x v="8"/>
  </r>
  <r>
    <n v="5"/>
    <s v="Harris Group"/>
    <s v="Open-source optimizing database"/>
    <n v="7600"/>
    <n v="13195"/>
    <x v="0"/>
    <n v="1.7361842105263159"/>
    <n v="174"/>
    <s v="$76"/>
    <x v="4"/>
    <s v="DKK"/>
    <n v="1346130000"/>
    <x v="330"/>
    <n v="1347080400"/>
    <d v="2012-09-08T05:00:00"/>
    <b v="0"/>
    <b v="0"/>
    <s v="theater/plays"/>
    <x v="1"/>
    <x v="1"/>
  </r>
  <r>
    <n v="361"/>
    <s v="Anderson and Sons"/>
    <s v="Quality-focused reciprocal structure"/>
    <n v="5500"/>
    <n v="9546"/>
    <x v="0"/>
    <n v="1.7356363636363636"/>
    <n v="88"/>
    <s v="$108"/>
    <x v="0"/>
    <s v="USD"/>
    <n v="1507352400"/>
    <x v="331"/>
    <n v="1509426000"/>
    <d v="2017-10-31T05:00:00"/>
    <b v="0"/>
    <b v="0"/>
    <s v="theater/plays"/>
    <x v="1"/>
    <x v="1"/>
  </r>
  <r>
    <n v="384"/>
    <s v="Baker, Collins and Smith"/>
    <s v="Reactive real-time software"/>
    <n v="114400"/>
    <n v="196779"/>
    <x v="0"/>
    <n v="1.7200961538461539"/>
    <n v="4799"/>
    <s v="$41"/>
    <x v="0"/>
    <s v="USD"/>
    <n v="1486706400"/>
    <x v="332"/>
    <n v="1489039200"/>
    <d v="2017-03-09T06:00:00"/>
    <b v="1"/>
    <b v="1"/>
    <s v="film &amp; video/documentary"/>
    <x v="3"/>
    <x v="3"/>
  </r>
  <r>
    <n v="460"/>
    <s v="Rich, Alvarez and King"/>
    <s v="Business-focused static ability"/>
    <n v="2400"/>
    <n v="4119"/>
    <x v="0"/>
    <n v="1.7162500000000001"/>
    <n v="50"/>
    <s v="$82"/>
    <x v="0"/>
    <s v="USD"/>
    <n v="1281330000"/>
    <x v="333"/>
    <n v="1281589200"/>
    <d v="2010-08-12T05:00:00"/>
    <b v="0"/>
    <b v="0"/>
    <s v="theater/plays"/>
    <x v="1"/>
    <x v="1"/>
  </r>
  <r>
    <n v="232"/>
    <s v="Davis-Rodriguez"/>
    <s v="Progressive secondary portal"/>
    <n v="3400"/>
    <n v="5823"/>
    <x v="0"/>
    <n v="1.7126470588235294"/>
    <n v="92"/>
    <s v="$63"/>
    <x v="0"/>
    <s v="USD"/>
    <n v="1469422800"/>
    <x v="334"/>
    <n v="1469509200"/>
    <d v="2016-07-26T05:00:00"/>
    <b v="0"/>
    <b v="0"/>
    <s v="theater/plays"/>
    <x v="1"/>
    <x v="1"/>
  </r>
  <r>
    <n v="604"/>
    <s v="Cole, Hernandez and Rodriguez"/>
    <s v="Cross-platform logistical circuit"/>
    <n v="88700"/>
    <n v="151438"/>
    <x v="0"/>
    <n v="1.7073055242390078"/>
    <n v="2857"/>
    <s v="$53"/>
    <x v="0"/>
    <s v="USD"/>
    <n v="1295676000"/>
    <x v="335"/>
    <n v="1297490400"/>
    <d v="2011-02-12T06:00:00"/>
    <b v="0"/>
    <b v="0"/>
    <s v="theater/plays"/>
    <x v="1"/>
    <x v="1"/>
  </r>
  <r>
    <n v="279"/>
    <s v="Smith-Jenkins"/>
    <s v="Vision-oriented methodical application"/>
    <n v="8000"/>
    <n v="13656"/>
    <x v="0"/>
    <n v="1.7070000000000001"/>
    <n v="546"/>
    <s v="$25"/>
    <x v="0"/>
    <s v="USD"/>
    <n v="1535950800"/>
    <x v="336"/>
    <n v="1536210000"/>
    <d v="2018-09-06T05:00:00"/>
    <b v="0"/>
    <b v="0"/>
    <s v="theater/plays"/>
    <x v="1"/>
    <x v="1"/>
  </r>
  <r>
    <n v="615"/>
    <s v="Petersen-Rodriguez"/>
    <s v="Digitized clear-thinking installation"/>
    <n v="8500"/>
    <n v="14488"/>
    <x v="0"/>
    <n v="1.7044705882352942"/>
    <n v="170"/>
    <s v="$85"/>
    <x v="6"/>
    <s v="EUR"/>
    <n v="1461906000"/>
    <x v="337"/>
    <n v="1462770000"/>
    <d v="2016-05-09T05:00:00"/>
    <b v="0"/>
    <b v="0"/>
    <s v="theater/plays"/>
    <x v="1"/>
    <x v="1"/>
  </r>
  <r>
    <n v="872"/>
    <s v="Davis LLC"/>
    <s v="Compatible logistical paradigm"/>
    <n v="4700"/>
    <n v="7992"/>
    <x v="0"/>
    <n v="1.7004255319148935"/>
    <n v="81"/>
    <s v="$99"/>
    <x v="5"/>
    <s v="AUD"/>
    <n v="1535950800"/>
    <x v="336"/>
    <n v="1536382800"/>
    <d v="2018-09-08T05:00:00"/>
    <b v="0"/>
    <b v="0"/>
    <s v="film &amp; video/science fiction"/>
    <x v="3"/>
    <x v="19"/>
  </r>
  <r>
    <n v="889"/>
    <s v="Santos Group"/>
    <s v="Secured dynamic capacity"/>
    <n v="5600"/>
    <n v="9508"/>
    <x v="0"/>
    <n v="1.697857142857143"/>
    <n v="122"/>
    <s v="$78"/>
    <x v="0"/>
    <s v="USD"/>
    <n v="1394600400"/>
    <x v="338"/>
    <n v="1395205200"/>
    <d v="2014-03-19T05:00:00"/>
    <b v="0"/>
    <b v="1"/>
    <s v="music/electric music"/>
    <x v="2"/>
    <x v="7"/>
  </r>
  <r>
    <n v="40"/>
    <s v="Garcia, Garcia and Lopez"/>
    <s v="Reduced stable middleware"/>
    <n v="8800"/>
    <n v="14878"/>
    <x v="0"/>
    <n v="1.6906818181818182"/>
    <n v="198"/>
    <s v="$75"/>
    <x v="0"/>
    <s v="USD"/>
    <n v="1275714000"/>
    <x v="339"/>
    <n v="1277355600"/>
    <d v="2010-06-24T05:00:00"/>
    <b v="0"/>
    <b v="1"/>
    <s v="technology/wearables"/>
    <x v="0"/>
    <x v="12"/>
  </r>
  <r>
    <n v="227"/>
    <s v="Johnson-Lee"/>
    <s v="Intuitive exuding process improvement"/>
    <n v="60900"/>
    <n v="102751"/>
    <x v="0"/>
    <n v="1.687208538587849"/>
    <n v="943"/>
    <s v="$109"/>
    <x v="0"/>
    <s v="USD"/>
    <n v="1431666000"/>
    <x v="340"/>
    <n v="1432184400"/>
    <d v="2015-05-21T05:00:00"/>
    <b v="0"/>
    <b v="0"/>
    <s v="games/mobile games"/>
    <x v="4"/>
    <x v="22"/>
  </r>
  <r>
    <n v="754"/>
    <s v="Perez, Reed and Lee"/>
    <s v="Advanced dedicated encoding"/>
    <n v="70400"/>
    <n v="118603"/>
    <x v="0"/>
    <n v="1.6847017045454546"/>
    <n v="3205"/>
    <s v="$37"/>
    <x v="0"/>
    <s v="USD"/>
    <n v="1351400400"/>
    <x v="341"/>
    <n v="1355983200"/>
    <d v="2012-12-20T06:00:00"/>
    <b v="0"/>
    <b v="0"/>
    <s v="theater/plays"/>
    <x v="1"/>
    <x v="1"/>
  </r>
  <r>
    <n v="86"/>
    <s v="Davis-Smith"/>
    <s v="Organic motivating firmware"/>
    <n v="7400"/>
    <n v="12405"/>
    <x v="0"/>
    <n v="1.6763513513513513"/>
    <n v="203"/>
    <s v="$61"/>
    <x v="0"/>
    <s v="USD"/>
    <n v="1430715600"/>
    <x v="342"/>
    <n v="1431838800"/>
    <d v="2015-05-17T05:00:00"/>
    <b v="1"/>
    <b v="0"/>
    <s v="theater/plays"/>
    <x v="1"/>
    <x v="1"/>
  </r>
  <r>
    <n v="396"/>
    <s v="Holmes PLC"/>
    <s v="Digitized local info-mediaries"/>
    <n v="46100"/>
    <n v="77012"/>
    <x v="0"/>
    <n v="1.6705422993492407"/>
    <n v="1604"/>
    <s v="$48"/>
    <x v="5"/>
    <s v="AUD"/>
    <n v="1538715600"/>
    <x v="343"/>
    <n v="1539406800"/>
    <d v="2018-10-13T05:00:00"/>
    <b v="0"/>
    <b v="0"/>
    <s v="film &amp; video/drama"/>
    <x v="3"/>
    <x v="6"/>
  </r>
  <r>
    <n v="755"/>
    <s v="Chen, Pollard and Clarke"/>
    <s v="Stand-alone multi-state project"/>
    <n v="4500"/>
    <n v="7496"/>
    <x v="0"/>
    <n v="1.6657777777777778"/>
    <n v="288"/>
    <s v="$26"/>
    <x v="4"/>
    <s v="DKK"/>
    <n v="1514354400"/>
    <x v="344"/>
    <n v="1515391200"/>
    <d v="2018-01-08T06:00:00"/>
    <b v="0"/>
    <b v="1"/>
    <s v="theater/plays"/>
    <x v="1"/>
    <x v="1"/>
  </r>
  <r>
    <n v="322"/>
    <s v="Hebert Group"/>
    <s v="Visionary asymmetric Graphical User Interface"/>
    <n v="117900"/>
    <n v="196377"/>
    <x v="0"/>
    <n v="1.6656234096692113"/>
    <n v="5168"/>
    <s v="$38"/>
    <x v="0"/>
    <s v="USD"/>
    <n v="1290664800"/>
    <x v="345"/>
    <n v="1291788000"/>
    <d v="2010-12-08T06:00:00"/>
    <b v="0"/>
    <b v="0"/>
    <s v="theater/plays"/>
    <x v="1"/>
    <x v="1"/>
  </r>
  <r>
    <n v="727"/>
    <s v="Quinn, Cruz and Schmidt"/>
    <s v="Enterprise-wide multimedia software"/>
    <n v="8900"/>
    <n v="14685"/>
    <x v="0"/>
    <n v="1.65"/>
    <n v="181"/>
    <s v="$81"/>
    <x v="0"/>
    <s v="USD"/>
    <n v="1547964000"/>
    <x v="346"/>
    <n v="1552971600"/>
    <d v="2019-03-19T05:00:00"/>
    <b v="0"/>
    <b v="0"/>
    <s v="technology/web"/>
    <x v="0"/>
    <x v="0"/>
  </r>
  <r>
    <n v="935"/>
    <s v="Richards, Stevens and Fleming"/>
    <s v="Object-based full-range knowledge user"/>
    <n v="6100"/>
    <n v="10012"/>
    <x v="0"/>
    <n v="1.6413114754098361"/>
    <n v="132"/>
    <s v="$76"/>
    <x v="0"/>
    <s v="USD"/>
    <n v="1437714000"/>
    <x v="347"/>
    <n v="1438318800"/>
    <d v="2015-07-31T05:00:00"/>
    <b v="0"/>
    <b v="0"/>
    <s v="theater/plays"/>
    <x v="1"/>
    <x v="1"/>
  </r>
  <r>
    <n v="324"/>
    <s v="Harris, Hall and Harris"/>
    <s v="Inverse analyzing matrices"/>
    <n v="7100"/>
    <n v="11648"/>
    <x v="0"/>
    <n v="1.6405633802816901"/>
    <n v="307"/>
    <s v="$38"/>
    <x v="0"/>
    <s v="USD"/>
    <n v="1434862800"/>
    <x v="348"/>
    <n v="1435899600"/>
    <d v="2015-07-03T05:00:00"/>
    <b v="0"/>
    <b v="1"/>
    <s v="theater/plays"/>
    <x v="1"/>
    <x v="1"/>
  </r>
  <r>
    <n v="905"/>
    <s v="Haynes PLC"/>
    <s v="Re-engineered clear-thinking project"/>
    <n v="7900"/>
    <n v="12955"/>
    <x v="0"/>
    <n v="1.6398734177215191"/>
    <n v="236"/>
    <s v="$55"/>
    <x v="0"/>
    <s v="USD"/>
    <n v="1379566800"/>
    <x v="349"/>
    <n v="1379826000"/>
    <d v="2013-09-22T05:00:00"/>
    <b v="0"/>
    <b v="0"/>
    <s v="theater/plays"/>
    <x v="1"/>
    <x v="1"/>
  </r>
  <r>
    <n v="546"/>
    <s v="Benjamin, Paul and Ferguson"/>
    <s v="Cloned global Graphical User Interface"/>
    <n v="4200"/>
    <n v="6870"/>
    <x v="0"/>
    <n v="1.6357142857142857"/>
    <n v="88"/>
    <s v="$78"/>
    <x v="0"/>
    <s v="USD"/>
    <n v="1537160400"/>
    <x v="350"/>
    <n v="1537419600"/>
    <d v="2018-09-20T05:00:00"/>
    <b v="0"/>
    <b v="1"/>
    <s v="theater/plays"/>
    <x v="1"/>
    <x v="1"/>
  </r>
  <r>
    <n v="173"/>
    <s v="White LLC"/>
    <s v="Cross-group 4thgeneration middleware"/>
    <n v="96700"/>
    <n v="157635"/>
    <x v="0"/>
    <n v="1.6301447776628748"/>
    <n v="1561"/>
    <s v="$101"/>
    <x v="0"/>
    <s v="USD"/>
    <n v="1368853200"/>
    <x v="128"/>
    <n v="1369371600"/>
    <d v="2013-05-24T05:00:00"/>
    <b v="0"/>
    <b v="0"/>
    <s v="theater/plays"/>
    <x v="1"/>
    <x v="1"/>
  </r>
  <r>
    <n v="906"/>
    <s v="Hayes Group"/>
    <s v="Implemented even-keeled standardization"/>
    <n v="5500"/>
    <n v="8964"/>
    <x v="0"/>
    <n v="1.6298181818181818"/>
    <n v="191"/>
    <s v="$47"/>
    <x v="0"/>
    <s v="USD"/>
    <n v="1494651600"/>
    <x v="351"/>
    <n v="1497762000"/>
    <d v="2017-06-18T05:00:00"/>
    <b v="1"/>
    <b v="1"/>
    <s v="film &amp; video/documentary"/>
    <x v="3"/>
    <x v="3"/>
  </r>
  <r>
    <n v="867"/>
    <s v="Kane, Pruitt and Rivera"/>
    <s v="Cross-platform next generation service-desk"/>
    <n v="4800"/>
    <n v="7797"/>
    <x v="0"/>
    <n v="1.6243749999999999"/>
    <n v="300"/>
    <s v="$26"/>
    <x v="0"/>
    <s v="USD"/>
    <n v="1539061200"/>
    <x v="352"/>
    <n v="1539579600"/>
    <d v="2018-10-15T05:00:00"/>
    <b v="0"/>
    <b v="0"/>
    <s v="food/food trucks"/>
    <x v="6"/>
    <x v="10"/>
  </r>
  <r>
    <n v="67"/>
    <s v="Lopez Inc"/>
    <s v="Team-oriented 6thgeneration middleware"/>
    <n v="72600"/>
    <n v="117892"/>
    <x v="0"/>
    <n v="1.6238567493112948"/>
    <n v="4065"/>
    <s v="$29"/>
    <x v="2"/>
    <s v="GBP"/>
    <n v="1264399200"/>
    <x v="125"/>
    <n v="1264831200"/>
    <d v="2010-01-30T06:00:00"/>
    <b v="0"/>
    <b v="1"/>
    <s v="technology/wearables"/>
    <x v="0"/>
    <x v="12"/>
  </r>
  <r>
    <n v="160"/>
    <s v="Evans Group"/>
    <s v="Stand-alone actuating support"/>
    <n v="8000"/>
    <n v="12985"/>
    <x v="0"/>
    <n v="1.6231249999999999"/>
    <n v="164"/>
    <s v="$79"/>
    <x v="0"/>
    <s v="USD"/>
    <n v="1556341200"/>
    <x v="287"/>
    <n v="1557723600"/>
    <d v="2019-05-13T05:00:00"/>
    <b v="0"/>
    <b v="0"/>
    <s v="technology/wearables"/>
    <x v="0"/>
    <x v="12"/>
  </r>
  <r>
    <n v="598"/>
    <s v="Martinez, Garza and Young"/>
    <s v="Up-sized web-enabled info-mediaries"/>
    <n v="108500"/>
    <n v="175868"/>
    <x v="0"/>
    <n v="1.6209032258064515"/>
    <n v="2409"/>
    <s v="$73"/>
    <x v="6"/>
    <s v="EUR"/>
    <n v="1276578000"/>
    <x v="353"/>
    <n v="1279083600"/>
    <d v="2010-07-14T05:00:00"/>
    <b v="0"/>
    <b v="0"/>
    <s v="music/rock"/>
    <x v="2"/>
    <x v="8"/>
  </r>
  <r>
    <n v="713"/>
    <s v="Mays LLC"/>
    <s v="Multi-layered global groupware"/>
    <n v="6900"/>
    <n v="11174"/>
    <x v="0"/>
    <n v="1.6194202898550725"/>
    <n v="103"/>
    <s v="$108"/>
    <x v="0"/>
    <s v="USD"/>
    <n v="1471842000"/>
    <x v="354"/>
    <n v="1472878800"/>
    <d v="2016-09-03T05:00:00"/>
    <b v="0"/>
    <b v="0"/>
    <s v="publishing/radio &amp; podcasts"/>
    <x v="5"/>
    <x v="21"/>
  </r>
  <r>
    <n v="440"/>
    <s v="Miller-Poole"/>
    <s v="Networked optimal adapter"/>
    <n v="102500"/>
    <n v="165954"/>
    <x v="0"/>
    <n v="1.6190634146341463"/>
    <n v="3131"/>
    <s v="$53"/>
    <x v="0"/>
    <s v="USD"/>
    <n v="1498798800"/>
    <x v="355"/>
    <n v="1499662800"/>
    <d v="2017-07-10T05:00:00"/>
    <b v="0"/>
    <b v="0"/>
    <s v="film &amp; video/television"/>
    <x v="3"/>
    <x v="18"/>
  </r>
  <r>
    <n v="949"/>
    <s v="Wright LLC"/>
    <s v="Seamless clear-thinking conglomeration"/>
    <n v="5900"/>
    <n v="9520"/>
    <x v="0"/>
    <n v="1.6135593220338984"/>
    <n v="203"/>
    <s v="$47"/>
    <x v="0"/>
    <s v="USD"/>
    <n v="1429333200"/>
    <x v="356"/>
    <n v="1430974800"/>
    <d v="2015-05-07T05:00:00"/>
    <b v="0"/>
    <b v="0"/>
    <s v="technology/web"/>
    <x v="0"/>
    <x v="0"/>
  </r>
  <r>
    <n v="30"/>
    <s v="Clark-Cooke"/>
    <s v="Down-sized analyzing challenge"/>
    <n v="9000"/>
    <n v="14455"/>
    <x v="0"/>
    <n v="1.606111111111111"/>
    <n v="129"/>
    <s v="$112"/>
    <x v="0"/>
    <s v="USD"/>
    <n v="1558674000"/>
    <x v="357"/>
    <n v="1559106000"/>
    <d v="2019-05-29T05:00:00"/>
    <b v="0"/>
    <b v="0"/>
    <s v="film &amp; video/animation"/>
    <x v="3"/>
    <x v="13"/>
  </r>
  <r>
    <n v="380"/>
    <s v="Davidson, Wilcox and Lewis"/>
    <s v="Optional clear-thinking process improvement"/>
    <n v="2500"/>
    <n v="4008"/>
    <x v="0"/>
    <n v="1.6032"/>
    <n v="84"/>
    <s v="$48"/>
    <x v="0"/>
    <s v="USD"/>
    <n v="1371963600"/>
    <x v="358"/>
    <n v="1372395600"/>
    <d v="2013-06-28T05:00:00"/>
    <b v="0"/>
    <b v="0"/>
    <s v="theater/plays"/>
    <x v="1"/>
    <x v="1"/>
  </r>
  <r>
    <n v="363"/>
    <s v="Gray-Davis"/>
    <s v="Re-contextualized local initiative"/>
    <n v="5200"/>
    <n v="8330"/>
    <x v="0"/>
    <n v="1.601923076923077"/>
    <n v="139"/>
    <s v="$60"/>
    <x v="0"/>
    <s v="USD"/>
    <n v="1324965600"/>
    <x v="359"/>
    <n v="1325052000"/>
    <d v="2011-12-28T06:00:00"/>
    <b v="0"/>
    <b v="0"/>
    <s v="music/rock"/>
    <x v="2"/>
    <x v="8"/>
  </r>
  <r>
    <n v="623"/>
    <s v="Smith, Scott and Rodriguez"/>
    <s v="Organic actuating protocol"/>
    <n v="94300"/>
    <n v="150806"/>
    <x v="0"/>
    <n v="1.5992152704135738"/>
    <n v="2693"/>
    <s v="$56"/>
    <x v="2"/>
    <s v="GBP"/>
    <n v="1437022800"/>
    <x v="360"/>
    <n v="1437454800"/>
    <d v="2015-07-21T05:00:00"/>
    <b v="0"/>
    <b v="0"/>
    <s v="theater/plays"/>
    <x v="1"/>
    <x v="1"/>
  </r>
  <r>
    <n v="125"/>
    <s v="Pratt LLC"/>
    <s v="Stand-alone web-enabled moderator"/>
    <n v="5300"/>
    <n v="8475"/>
    <x v="0"/>
    <n v="1.5990566037735849"/>
    <n v="180"/>
    <s v="$47"/>
    <x v="0"/>
    <s v="USD"/>
    <n v="1537333200"/>
    <x v="361"/>
    <n v="1537678800"/>
    <d v="2018-09-23T05:00:00"/>
    <b v="0"/>
    <b v="0"/>
    <s v="theater/plays"/>
    <x v="1"/>
    <x v="1"/>
  </r>
  <r>
    <n v="943"/>
    <s v="Peterson, Gonzalez and Spencer"/>
    <s v="Synchronized fault-tolerant algorithm"/>
    <n v="7500"/>
    <n v="11969"/>
    <x v="0"/>
    <n v="1.5958666666666668"/>
    <n v="114"/>
    <s v="$105"/>
    <x v="0"/>
    <s v="USD"/>
    <n v="1411534800"/>
    <x v="121"/>
    <n v="1414558800"/>
    <d v="2014-10-29T05:00:00"/>
    <b v="0"/>
    <b v="0"/>
    <s v="food/food trucks"/>
    <x v="6"/>
    <x v="10"/>
  </r>
  <r>
    <n v="17"/>
    <s v="Cochran-Nguyen"/>
    <s v="Seamless 4thgeneration methodology"/>
    <n v="84600"/>
    <n v="134845"/>
    <x v="0"/>
    <n v="1.5939125295508274"/>
    <n v="1249"/>
    <s v="$108"/>
    <x v="0"/>
    <s v="USD"/>
    <n v="1294812000"/>
    <x v="362"/>
    <n v="1294898400"/>
    <d v="2011-01-13T06:00:00"/>
    <b v="0"/>
    <b v="0"/>
    <s v="film &amp; video/animation"/>
    <x v="3"/>
    <x v="13"/>
  </r>
  <r>
    <n v="237"/>
    <s v="Ellison PLC"/>
    <s v="Re-contextualized tangible open architecture"/>
    <n v="9300"/>
    <n v="14822"/>
    <x v="0"/>
    <n v="1.593763440860215"/>
    <n v="329"/>
    <s v="$45"/>
    <x v="0"/>
    <s v="USD"/>
    <n v="1398402000"/>
    <x v="363"/>
    <n v="1398574800"/>
    <d v="2014-04-27T05:00:00"/>
    <b v="0"/>
    <b v="0"/>
    <s v="film &amp; video/animation"/>
    <x v="3"/>
    <x v="13"/>
  </r>
  <r>
    <n v="370"/>
    <s v="Skinner PLC"/>
    <s v="Intuitive well-modulated middleware"/>
    <n v="112300"/>
    <n v="178965"/>
    <x v="0"/>
    <n v="1.593633125556545"/>
    <n v="5966"/>
    <s v="$30"/>
    <x v="0"/>
    <s v="USD"/>
    <n v="1555304400"/>
    <x v="364"/>
    <n v="1555822800"/>
    <d v="2019-04-21T05:00:00"/>
    <b v="0"/>
    <b v="0"/>
    <s v="theater/plays"/>
    <x v="1"/>
    <x v="1"/>
  </r>
  <r>
    <n v="533"/>
    <s v="Holt, Bernard and Johnson"/>
    <s v="Multi-lateral didactic encoding"/>
    <n v="115600"/>
    <n v="184086"/>
    <x v="0"/>
    <n v="1.5924394463667819"/>
    <n v="2218"/>
    <s v="$83"/>
    <x v="2"/>
    <s v="GBP"/>
    <n v="1374642000"/>
    <x v="365"/>
    <n v="1377752400"/>
    <d v="2013-08-29T05:00:00"/>
    <b v="0"/>
    <b v="0"/>
    <s v="music/indie rock"/>
    <x v="2"/>
    <x v="2"/>
  </r>
  <r>
    <n v="707"/>
    <s v="Moore, Cook and Wright"/>
    <s v="Visionary maximized Local Area Network"/>
    <n v="7300"/>
    <n v="11579"/>
    <x v="0"/>
    <n v="1.5861643835616439"/>
    <n v="168"/>
    <s v="$69"/>
    <x v="0"/>
    <s v="USD"/>
    <n v="1544248800"/>
    <x v="366"/>
    <n v="1547359200"/>
    <d v="2019-01-13T06:00:00"/>
    <b v="0"/>
    <b v="0"/>
    <s v="film &amp; video/drama"/>
    <x v="3"/>
    <x v="6"/>
  </r>
  <r>
    <n v="233"/>
    <s v="Reid, Rivera and Perry"/>
    <s v="Multi-lateral national adapter"/>
    <n v="3800"/>
    <n v="6000"/>
    <x v="0"/>
    <n v="1.5789473684210527"/>
    <n v="62"/>
    <s v="$97"/>
    <x v="0"/>
    <s v="USD"/>
    <n v="1307854800"/>
    <x v="367"/>
    <n v="1309237200"/>
    <d v="2011-06-28T05:00:00"/>
    <b v="0"/>
    <b v="0"/>
    <s v="film &amp; video/animation"/>
    <x v="3"/>
    <x v="13"/>
  </r>
  <r>
    <n v="260"/>
    <s v="Allen-Jones"/>
    <s v="Centralized modular initiative"/>
    <n v="6300"/>
    <n v="9935"/>
    <x v="0"/>
    <n v="1.5769841269841269"/>
    <n v="261"/>
    <s v="$38"/>
    <x v="0"/>
    <s v="USD"/>
    <n v="1348808400"/>
    <x v="368"/>
    <n v="1349845200"/>
    <d v="2012-10-10T05:00:00"/>
    <b v="0"/>
    <b v="0"/>
    <s v="music/rock"/>
    <x v="2"/>
    <x v="8"/>
  </r>
  <r>
    <n v="833"/>
    <s v="Levine, Martin and Hernandez"/>
    <s v="Expanded asynchronous groupware"/>
    <n v="6800"/>
    <n v="10723"/>
    <x v="0"/>
    <n v="1.5769117647058823"/>
    <n v="165"/>
    <s v="$65"/>
    <x v="4"/>
    <s v="DKK"/>
    <n v="1297663200"/>
    <x v="369"/>
    <n v="1298613600"/>
    <d v="2011-02-25T06:00:00"/>
    <b v="0"/>
    <b v="0"/>
    <s v="publishing/translations"/>
    <x v="5"/>
    <x v="17"/>
  </r>
  <r>
    <n v="995"/>
    <s v="Manning-Hamilton"/>
    <s v="Vision-oriented scalable definition"/>
    <n v="97300"/>
    <n v="153216"/>
    <x v="0"/>
    <n v="1.5746762589928058"/>
    <n v="2043"/>
    <s v="$75"/>
    <x v="0"/>
    <s v="USD"/>
    <n v="1541307600"/>
    <x v="370"/>
    <n v="1543816800"/>
    <d v="2018-12-03T06:00:00"/>
    <b v="0"/>
    <b v="1"/>
    <s v="food/food trucks"/>
    <x v="6"/>
    <x v="10"/>
  </r>
  <r>
    <n v="749"/>
    <s v="Hunter-Logan"/>
    <s v="Down-sized needs-based task-force"/>
    <n v="8600"/>
    <n v="13527"/>
    <x v="0"/>
    <n v="1.5729069767441861"/>
    <n v="366"/>
    <s v="$37"/>
    <x v="6"/>
    <s v="EUR"/>
    <n v="1412744400"/>
    <x v="371"/>
    <n v="1413781200"/>
    <d v="2014-10-20T05:00:00"/>
    <b v="0"/>
    <b v="1"/>
    <s v="technology/wearables"/>
    <x v="0"/>
    <x v="12"/>
  </r>
  <r>
    <n v="36"/>
    <s v="Jackson-Lewis"/>
    <s v="Monitored multi-state encryption"/>
    <n v="700"/>
    <n v="1101"/>
    <x v="0"/>
    <n v="1.572857142857143"/>
    <n v="16"/>
    <s v="$69"/>
    <x v="0"/>
    <s v="USD"/>
    <n v="1298700000"/>
    <x v="372"/>
    <n v="1300856400"/>
    <d v="2011-03-23T05:00:00"/>
    <b v="0"/>
    <b v="0"/>
    <s v="theater/plays"/>
    <x v="1"/>
    <x v="1"/>
  </r>
  <r>
    <n v="722"/>
    <s v="Thomas-Simmons"/>
    <s v="Proactive 24hour frame"/>
    <n v="48500"/>
    <n v="75906"/>
    <x v="0"/>
    <n v="1.5650721649484536"/>
    <n v="3036"/>
    <s v="$25"/>
    <x v="0"/>
    <s v="USD"/>
    <n v="1509948000"/>
    <x v="373"/>
    <n v="1512280800"/>
    <d v="2017-12-03T06:00:00"/>
    <b v="0"/>
    <b v="0"/>
    <s v="film &amp; video/documentary"/>
    <x v="3"/>
    <x v="3"/>
  </r>
  <r>
    <n v="901"/>
    <s v="Hogan Group"/>
    <s v="Versatile bottom-line definition"/>
    <n v="5600"/>
    <n v="8746"/>
    <x v="0"/>
    <n v="1.5617857142857143"/>
    <n v="159"/>
    <s v="$55"/>
    <x v="0"/>
    <s v="USD"/>
    <n v="1531803600"/>
    <x v="374"/>
    <n v="1534654800"/>
    <d v="2018-08-19T05:00:00"/>
    <b v="0"/>
    <b v="1"/>
    <s v="music/rock"/>
    <x v="2"/>
    <x v="8"/>
  </r>
  <r>
    <n v="526"/>
    <s v="Smith-Sparks"/>
    <s v="Digitized bandwidth-monitored open architecture"/>
    <n v="8300"/>
    <n v="12944"/>
    <x v="0"/>
    <n v="1.5595180722891566"/>
    <n v="147"/>
    <s v="$88"/>
    <x v="0"/>
    <s v="USD"/>
    <n v="1451109600"/>
    <x v="375"/>
    <n v="1454306400"/>
    <d v="2016-02-01T06:00:00"/>
    <b v="0"/>
    <b v="1"/>
    <s v="theater/plays"/>
    <x v="1"/>
    <x v="1"/>
  </r>
  <r>
    <n v="915"/>
    <s v="Riggs Group"/>
    <s v="Configurable upward-trending solution"/>
    <n v="125900"/>
    <n v="195936"/>
    <x v="0"/>
    <n v="1.5562827640984909"/>
    <n v="1866"/>
    <s v="$105"/>
    <x v="2"/>
    <s v="GBP"/>
    <n v="1503982800"/>
    <x v="64"/>
    <n v="1504760400"/>
    <d v="2017-09-07T05:00:00"/>
    <b v="0"/>
    <b v="0"/>
    <s v="film &amp; video/television"/>
    <x v="3"/>
    <x v="18"/>
  </r>
  <r>
    <n v="614"/>
    <s v="Barnett and Sons"/>
    <s v="Business-focused dynamic info-mediaries"/>
    <n v="26500"/>
    <n v="41205"/>
    <x v="0"/>
    <n v="1.5549056603773586"/>
    <n v="723"/>
    <s v="$57"/>
    <x v="0"/>
    <s v="USD"/>
    <n v="1484114400"/>
    <x v="376"/>
    <n v="1485669600"/>
    <d v="2017-01-29T06:00:00"/>
    <b v="0"/>
    <b v="0"/>
    <s v="theater/plays"/>
    <x v="1"/>
    <x v="1"/>
  </r>
  <r>
    <n v="130"/>
    <s v="Luna, Anderson and Fox"/>
    <s v="Secured directional encryption"/>
    <n v="9600"/>
    <n v="14925"/>
    <x v="0"/>
    <n v="1.5546875"/>
    <n v="533"/>
    <s v="$28"/>
    <x v="4"/>
    <s v="DKK"/>
    <n v="1319605200"/>
    <x v="377"/>
    <n v="1320991200"/>
    <d v="2011-11-11T06:00:00"/>
    <b v="0"/>
    <b v="0"/>
    <s v="film &amp; video/drama"/>
    <x v="3"/>
    <x v="6"/>
  </r>
  <r>
    <n v="216"/>
    <s v="Johnson, Dixon and Zimmerman"/>
    <s v="Organic dynamic algorithm"/>
    <n v="121700"/>
    <n v="188721"/>
    <x v="0"/>
    <n v="1.5507066557107643"/>
    <n v="1815"/>
    <s v="$104"/>
    <x v="0"/>
    <s v="USD"/>
    <n v="1321941600"/>
    <x v="378"/>
    <n v="1322114400"/>
    <d v="2011-11-24T06:00:00"/>
    <b v="0"/>
    <b v="0"/>
    <s v="theater/plays"/>
    <x v="1"/>
    <x v="1"/>
  </r>
  <r>
    <n v="975"/>
    <s v="Ayala Group"/>
    <s v="Right-sized maximized migration"/>
    <n v="5400"/>
    <n v="8366"/>
    <x v="0"/>
    <n v="1.5492592592592593"/>
    <n v="135"/>
    <s v="$62"/>
    <x v="0"/>
    <s v="USD"/>
    <n v="1448776800"/>
    <x v="379"/>
    <n v="1452146400"/>
    <d v="2016-01-07T06:00:00"/>
    <b v="0"/>
    <b v="1"/>
    <s v="theater/plays"/>
    <x v="1"/>
    <x v="1"/>
  </r>
  <r>
    <n v="593"/>
    <s v="Hale-Hayes"/>
    <s v="Ameliorated client-driven open system"/>
    <n v="121600"/>
    <n v="188288"/>
    <x v="0"/>
    <n v="1.5484210526315789"/>
    <n v="4006"/>
    <s v="$47"/>
    <x v="0"/>
    <s v="USD"/>
    <n v="1395810000"/>
    <x v="380"/>
    <n v="1396933200"/>
    <d v="2014-04-08T05:00:00"/>
    <b v="0"/>
    <b v="0"/>
    <s v="film &amp; video/animation"/>
    <x v="3"/>
    <x v="13"/>
  </r>
  <r>
    <n v="834"/>
    <s v="Gallegos, Wagner and Gaines"/>
    <s v="Expanded fault-tolerant emulation"/>
    <n v="7300"/>
    <n v="11228"/>
    <x v="0"/>
    <n v="1.5380821917808218"/>
    <n v="119"/>
    <s v="$94"/>
    <x v="0"/>
    <s v="USD"/>
    <n v="1371963600"/>
    <x v="358"/>
    <n v="1372482000"/>
    <d v="2013-06-29T05:00:00"/>
    <b v="0"/>
    <b v="0"/>
    <s v="theater/plays"/>
    <x v="1"/>
    <x v="1"/>
  </r>
  <r>
    <n v="719"/>
    <s v="Pace, Simpson and Watkins"/>
    <s v="Down-sized uniform ability"/>
    <n v="6900"/>
    <n v="10557"/>
    <x v="0"/>
    <n v="1.53"/>
    <n v="123"/>
    <s v="$86"/>
    <x v="0"/>
    <s v="USD"/>
    <n v="1338267600"/>
    <x v="381"/>
    <n v="1339218000"/>
    <d v="2012-06-09T05:00:00"/>
    <b v="0"/>
    <b v="0"/>
    <s v="publishing/fiction"/>
    <x v="5"/>
    <x v="11"/>
  </r>
  <r>
    <n v="697"/>
    <s v="Fox-Williams"/>
    <s v="Profound system-worthy functionalities"/>
    <n v="128900"/>
    <n v="196960"/>
    <x v="0"/>
    <n v="1.5280062063615205"/>
    <n v="7295"/>
    <s v="$27"/>
    <x v="0"/>
    <s v="USD"/>
    <n v="1522472400"/>
    <x v="382"/>
    <n v="1522645200"/>
    <d v="2018-04-02T05:00:00"/>
    <b v="0"/>
    <b v="0"/>
    <s v="music/electric music"/>
    <x v="2"/>
    <x v="7"/>
  </r>
  <r>
    <n v="984"/>
    <s v="Lewis-Jacobson"/>
    <s v="Exclusive system-worthy Graphic Interface"/>
    <n v="6500"/>
    <n v="9910"/>
    <x v="0"/>
    <n v="1.5246153846153847"/>
    <n v="381"/>
    <s v="$26"/>
    <x v="0"/>
    <s v="USD"/>
    <n v="1567918800"/>
    <x v="141"/>
    <n v="1570165200"/>
    <d v="2019-10-04T05:00:00"/>
    <b v="0"/>
    <b v="0"/>
    <s v="theater/plays"/>
    <x v="1"/>
    <x v="1"/>
  </r>
  <r>
    <n v="212"/>
    <s v="Johnson Inc"/>
    <s v="Profound next generation infrastructure"/>
    <n v="8100"/>
    <n v="12300"/>
    <x v="0"/>
    <n v="1.5185185185185186"/>
    <n v="168"/>
    <s v="$73"/>
    <x v="0"/>
    <s v="USD"/>
    <n v="1576389600"/>
    <x v="383"/>
    <n v="1580364000"/>
    <d v="2020-01-30T06:00:00"/>
    <b v="0"/>
    <b v="0"/>
    <s v="theater/plays"/>
    <x v="1"/>
    <x v="1"/>
  </r>
  <r>
    <n v="628"/>
    <s v="Dunn, Moreno and Green"/>
    <s v="Intuitive object-oriented task-force"/>
    <n v="1900"/>
    <n v="2884"/>
    <x v="0"/>
    <n v="1.5178947368421052"/>
    <n v="96"/>
    <s v="$30"/>
    <x v="0"/>
    <s v="USD"/>
    <n v="1286168400"/>
    <x v="384"/>
    <n v="1286427600"/>
    <d v="2010-10-07T05:00:00"/>
    <b v="0"/>
    <b v="0"/>
    <s v="music/indie rock"/>
    <x v="2"/>
    <x v="2"/>
  </r>
  <r>
    <n v="554"/>
    <s v="Ritter PLC"/>
    <s v="Multi-channeled upward-trending application"/>
    <n v="9500"/>
    <n v="14408"/>
    <x v="0"/>
    <n v="1.5166315789473683"/>
    <n v="554"/>
    <s v="$26"/>
    <x v="1"/>
    <s v="CAD"/>
    <n v="1482127200"/>
    <x v="385"/>
    <n v="1482645600"/>
    <d v="2016-12-25T06:00:00"/>
    <b v="0"/>
    <b v="0"/>
    <s v="music/indie rock"/>
    <x v="2"/>
    <x v="2"/>
  </r>
  <r>
    <n v="34"/>
    <s v="Maldonado and Sons"/>
    <s v="Reverse-engineered asynchronous archive"/>
    <n v="9300"/>
    <n v="14025"/>
    <x v="0"/>
    <n v="1.5080645161290323"/>
    <n v="165"/>
    <s v="$85"/>
    <x v="0"/>
    <s v="USD"/>
    <n v="1490245200"/>
    <x v="386"/>
    <n v="1490677200"/>
    <d v="2017-03-28T05:00:00"/>
    <b v="0"/>
    <b v="0"/>
    <s v="film &amp; video/documentary"/>
    <x v="3"/>
    <x v="3"/>
  </r>
  <r>
    <n v="75"/>
    <s v="White, Torres and Bishop"/>
    <s v="Multi-layered dynamic protocol"/>
    <n v="9700"/>
    <n v="14606"/>
    <x v="0"/>
    <n v="1.5057731958762886"/>
    <n v="170"/>
    <s v="$86"/>
    <x v="0"/>
    <s v="USD"/>
    <n v="1531630800"/>
    <x v="387"/>
    <n v="1532322000"/>
    <d v="2018-07-23T05:00:00"/>
    <b v="0"/>
    <b v="0"/>
    <s v="photography/photography books"/>
    <x v="7"/>
    <x v="14"/>
  </r>
  <r>
    <n v="35"/>
    <s v="Mitchell and Sons"/>
    <s v="Synergized intangible challenge"/>
    <n v="125500"/>
    <n v="188628"/>
    <x v="0"/>
    <n v="1.5030119521912351"/>
    <n v="1965"/>
    <s v="$96"/>
    <x v="4"/>
    <s v="DKK"/>
    <n v="1547877600"/>
    <x v="388"/>
    <n v="1551506400"/>
    <d v="2019-03-02T06:00:00"/>
    <b v="0"/>
    <b v="1"/>
    <s v="film &amp; video/drama"/>
    <x v="3"/>
    <x v="6"/>
  </r>
  <r>
    <n v="682"/>
    <s v="Nguyen and Sons"/>
    <s v="Compatible 5thgeneration concept"/>
    <n v="5400"/>
    <n v="8109"/>
    <x v="0"/>
    <n v="1.5016666666666667"/>
    <n v="103"/>
    <s v="$79"/>
    <x v="0"/>
    <s v="USD"/>
    <n v="1386741600"/>
    <x v="237"/>
    <n v="1387519200"/>
    <d v="2013-12-20T06:00:00"/>
    <b v="0"/>
    <b v="0"/>
    <s v="theater/plays"/>
    <x v="1"/>
    <x v="1"/>
  </r>
  <r>
    <n v="536"/>
    <s v="Shannon-Olson"/>
    <s v="Enhanced methodical middleware"/>
    <n v="9800"/>
    <n v="14697"/>
    <x v="0"/>
    <n v="1.4996938775510205"/>
    <n v="140"/>
    <s v="$105"/>
    <x v="6"/>
    <s v="EUR"/>
    <n v="1282626000"/>
    <x v="389"/>
    <n v="1284872400"/>
    <d v="2010-09-19T05:00:00"/>
    <b v="0"/>
    <b v="0"/>
    <s v="publishing/fiction"/>
    <x v="5"/>
    <x v="11"/>
  </r>
  <r>
    <n v="162"/>
    <s v="Keith, Alvarez and Potter"/>
    <s v="Extended bottom-line open architecture"/>
    <n v="6100"/>
    <n v="9134"/>
    <x v="0"/>
    <n v="1.4973770491803278"/>
    <n v="157"/>
    <s v="$58"/>
    <x v="3"/>
    <s v="CHF"/>
    <n v="1544248800"/>
    <x v="366"/>
    <n v="1546840800"/>
    <d v="2019-01-07T06:00:00"/>
    <b v="0"/>
    <b v="0"/>
    <s v="music/rock"/>
    <x v="2"/>
    <x v="8"/>
  </r>
  <r>
    <n v="120"/>
    <s v="Vega Group"/>
    <s v="Synchronized regional synergy"/>
    <n v="75100"/>
    <n v="112272"/>
    <x v="0"/>
    <n v="1.4949667110519307"/>
    <n v="1782"/>
    <s v="$63"/>
    <x v="0"/>
    <s v="USD"/>
    <n v="1429246800"/>
    <x v="390"/>
    <n v="1429592400"/>
    <d v="2015-04-21T05:00:00"/>
    <b v="0"/>
    <b v="1"/>
    <s v="games/mobile games"/>
    <x v="4"/>
    <x v="22"/>
  </r>
  <r>
    <n v="710"/>
    <s v="Huynh, Gallegos and Mills"/>
    <s v="Reduced next generation info-mediaries"/>
    <n v="4300"/>
    <n v="6358"/>
    <x v="0"/>
    <n v="1.4786046511627906"/>
    <n v="125"/>
    <s v="$51"/>
    <x v="0"/>
    <s v="USD"/>
    <n v="1531544400"/>
    <x v="391"/>
    <n v="1532149200"/>
    <d v="2018-07-21T05:00:00"/>
    <b v="0"/>
    <b v="1"/>
    <s v="theater/plays"/>
    <x v="1"/>
    <x v="1"/>
  </r>
  <r>
    <n v="585"/>
    <s v="Pugh LLC"/>
    <s v="Reactive analyzing function"/>
    <n v="8900"/>
    <n v="13065"/>
    <x v="0"/>
    <n v="1.4679775280898877"/>
    <n v="136"/>
    <s v="$96"/>
    <x v="0"/>
    <s v="USD"/>
    <n v="1268888400"/>
    <x v="392"/>
    <n v="1269752400"/>
    <d v="2010-03-28T05:00:00"/>
    <b v="0"/>
    <b v="0"/>
    <s v="publishing/translations"/>
    <x v="5"/>
    <x v="17"/>
  </r>
  <r>
    <n v="385"/>
    <s v="Warren-Harrison"/>
    <s v="Programmable incremental knowledge user"/>
    <n v="38900"/>
    <n v="56859"/>
    <x v="0"/>
    <n v="1.4616709511568124"/>
    <n v="1137"/>
    <s v="$50"/>
    <x v="0"/>
    <s v="USD"/>
    <n v="1553835600"/>
    <x v="393"/>
    <n v="1556600400"/>
    <d v="2019-04-30T05:00:00"/>
    <b v="0"/>
    <b v="0"/>
    <s v="publishing/nonfiction"/>
    <x v="5"/>
    <x v="5"/>
  </r>
  <r>
    <n v="257"/>
    <s v="Williams Inc"/>
    <s v="Decentralized exuding strategy"/>
    <n v="5700"/>
    <n v="8322"/>
    <x v="0"/>
    <n v="1.46"/>
    <n v="92"/>
    <s v="$90"/>
    <x v="0"/>
    <s v="USD"/>
    <n v="1362463200"/>
    <x v="394"/>
    <n v="1363669200"/>
    <d v="2013-03-19T05:00:00"/>
    <b v="0"/>
    <b v="0"/>
    <s v="theater/plays"/>
    <x v="1"/>
    <x v="1"/>
  </r>
  <r>
    <n v="983"/>
    <s v="Beck-Weber"/>
    <s v="Business-focused full-range core"/>
    <n v="129100"/>
    <n v="188404"/>
    <x v="0"/>
    <n v="1.4593648334624323"/>
    <n v="2326"/>
    <s v="$81"/>
    <x v="0"/>
    <s v="USD"/>
    <n v="1564894800"/>
    <x v="395"/>
    <n v="1566190800"/>
    <d v="2019-08-19T05:00:00"/>
    <b v="0"/>
    <b v="0"/>
    <s v="film &amp; video/documentary"/>
    <x v="3"/>
    <x v="3"/>
  </r>
  <r>
    <n v="521"/>
    <s v="Wilson Ltd"/>
    <s v="Function-based multi-state software"/>
    <n v="7600"/>
    <n v="11061"/>
    <x v="0"/>
    <n v="1.4553947368421052"/>
    <n v="369"/>
    <s v="$30"/>
    <x v="0"/>
    <s v="USD"/>
    <n v="1471928400"/>
    <x v="396"/>
    <n v="1472446800"/>
    <d v="2016-08-29T05:00:00"/>
    <b v="0"/>
    <b v="1"/>
    <s v="film &amp; video/drama"/>
    <x v="3"/>
    <x v="6"/>
  </r>
  <r>
    <n v="642"/>
    <s v="Ramos, Moreno and Lewis"/>
    <s v="Extended multi-state knowledge user"/>
    <n v="9200"/>
    <n v="13382"/>
    <x v="0"/>
    <n v="1.4545652173913044"/>
    <n v="129"/>
    <s v="$104"/>
    <x v="1"/>
    <s v="CAD"/>
    <n v="1545026400"/>
    <x v="397"/>
    <n v="1545804000"/>
    <d v="2018-12-26T06:00:00"/>
    <b v="0"/>
    <b v="0"/>
    <s v="technology/wearables"/>
    <x v="0"/>
    <x v="12"/>
  </r>
  <r>
    <n v="105"/>
    <s v="Charles-Johnson"/>
    <s v="Total fresh-thinking system engine"/>
    <n v="6800"/>
    <n v="9829"/>
    <x v="0"/>
    <n v="1.4454411764705883"/>
    <n v="95"/>
    <s v="$103"/>
    <x v="0"/>
    <s v="USD"/>
    <n v="1364878800"/>
    <x v="398"/>
    <n v="1366434000"/>
    <d v="2013-04-20T05:00:00"/>
    <b v="0"/>
    <b v="0"/>
    <s v="technology/web"/>
    <x v="0"/>
    <x v="0"/>
  </r>
  <r>
    <n v="60"/>
    <s v="Crawford-Peters"/>
    <s v="User-centric regional database"/>
    <n v="94200"/>
    <n v="135997"/>
    <x v="0"/>
    <n v="1.4437048832271762"/>
    <n v="1600"/>
    <s v="$85"/>
    <x v="1"/>
    <s v="CAD"/>
    <n v="1342501200"/>
    <x v="399"/>
    <n v="1342760400"/>
    <d v="2012-07-20T05:00:00"/>
    <b v="0"/>
    <b v="0"/>
    <s v="theater/plays"/>
    <x v="1"/>
    <x v="1"/>
  </r>
  <r>
    <n v="298"/>
    <s v="Chase, Garcia and Johnson"/>
    <s v="Adaptive intangible database"/>
    <n v="3500"/>
    <n v="5037"/>
    <x v="0"/>
    <n v="1.4391428571428571"/>
    <n v="72"/>
    <s v="$70"/>
    <x v="0"/>
    <s v="USD"/>
    <n v="1456466400"/>
    <x v="400"/>
    <n v="1458018000"/>
    <d v="2016-03-15T05:00:00"/>
    <b v="0"/>
    <b v="1"/>
    <s v="music/rock"/>
    <x v="2"/>
    <x v="8"/>
  </r>
  <r>
    <n v="56"/>
    <s v="Flores, Miller and Johnson"/>
    <s v="Horizontal context-sensitive knowledge user"/>
    <n v="8000"/>
    <n v="11493"/>
    <x v="0"/>
    <n v="1.436625"/>
    <n v="164"/>
    <s v="$70"/>
    <x v="0"/>
    <s v="USD"/>
    <n v="1420869600"/>
    <x v="401"/>
    <n v="1421474400"/>
    <d v="2015-01-17T06:00:00"/>
    <b v="0"/>
    <b v="0"/>
    <s v="technology/wearables"/>
    <x v="0"/>
    <x v="12"/>
  </r>
  <r>
    <n v="979"/>
    <s v="Williams, Martin and Meyer"/>
    <s v="Innovative well-modulated capability"/>
    <n v="60200"/>
    <n v="86244"/>
    <x v="0"/>
    <n v="1.432624584717608"/>
    <n v="1015"/>
    <s v="$85"/>
    <x v="2"/>
    <s v="GBP"/>
    <n v="1426395600"/>
    <x v="402"/>
    <n v="1426914000"/>
    <d v="2015-03-21T05:00:00"/>
    <b v="0"/>
    <b v="0"/>
    <s v="theater/plays"/>
    <x v="1"/>
    <x v="1"/>
  </r>
  <r>
    <n v="104"/>
    <s v="Smith, Wells and Nguyen"/>
    <s v="Self-enabling grid-enabled initiative"/>
    <n v="119200"/>
    <n v="170623"/>
    <x v="0"/>
    <n v="1.4314010067114094"/>
    <n v="1917"/>
    <s v="$89"/>
    <x v="0"/>
    <s v="USD"/>
    <n v="1495515600"/>
    <x v="403"/>
    <n v="1495602000"/>
    <d v="2017-05-24T05:00:00"/>
    <b v="0"/>
    <b v="0"/>
    <s v="music/indie rock"/>
    <x v="2"/>
    <x v="2"/>
  </r>
  <r>
    <n v="841"/>
    <s v="Garcia, Dunn and Richardson"/>
    <s v="Automated even-keeled emulation"/>
    <n v="9100"/>
    <n v="12991"/>
    <x v="0"/>
    <n v="1.4275824175824177"/>
    <n v="155"/>
    <s v="$84"/>
    <x v="0"/>
    <s v="USD"/>
    <n v="1455861600"/>
    <x v="404"/>
    <n v="1457244000"/>
    <d v="2016-03-06T06:00:00"/>
    <b v="0"/>
    <b v="0"/>
    <s v="technology/web"/>
    <x v="0"/>
    <x v="0"/>
  </r>
  <r>
    <n v="709"/>
    <s v="Silva, Walker and Martin"/>
    <s v="Grass-roots 4thgeneration product"/>
    <n v="9800"/>
    <n v="13954"/>
    <x v="0"/>
    <n v="1.4238775510204082"/>
    <n v="186"/>
    <s v="$75"/>
    <x v="6"/>
    <s v="EUR"/>
    <n v="1334811600"/>
    <x v="405"/>
    <n v="1335416400"/>
    <d v="2012-04-26T05:00:00"/>
    <b v="0"/>
    <b v="0"/>
    <s v="theater/plays"/>
    <x v="1"/>
    <x v="1"/>
  </r>
  <r>
    <n v="691"/>
    <s v="Ray, Li and Li"/>
    <s v="Front-line disintermediate hub"/>
    <n v="5000"/>
    <n v="7119"/>
    <x v="0"/>
    <n v="1.4238"/>
    <n v="237"/>
    <s v="$30"/>
    <x v="0"/>
    <s v="USD"/>
    <n v="1349240400"/>
    <x v="406"/>
    <n v="1350709200"/>
    <d v="2012-10-20T05:00:00"/>
    <b v="1"/>
    <b v="1"/>
    <s v="film &amp; video/documentary"/>
    <x v="3"/>
    <x v="3"/>
  </r>
  <r>
    <n v="783"/>
    <s v="Vega, Chan and Carney"/>
    <s v="Down-sized systematic utilization"/>
    <n v="7400"/>
    <n v="10451"/>
    <x v="0"/>
    <n v="1.4122972972972974"/>
    <n v="138"/>
    <s v="$76"/>
    <x v="0"/>
    <s v="USD"/>
    <n v="1387260000"/>
    <x v="407"/>
    <n v="1387864800"/>
    <d v="2013-12-24T06:00:00"/>
    <b v="0"/>
    <b v="0"/>
    <s v="music/rock"/>
    <x v="2"/>
    <x v="8"/>
  </r>
  <r>
    <n v="461"/>
    <s v="Terry-Salinas"/>
    <s v="Networked secondary structure"/>
    <n v="98800"/>
    <n v="139354"/>
    <x v="0"/>
    <n v="1.4104655870445344"/>
    <n v="2080"/>
    <s v="$67"/>
    <x v="0"/>
    <s v="USD"/>
    <n v="1398661200"/>
    <x v="408"/>
    <n v="1400389200"/>
    <d v="2014-05-18T05:00:00"/>
    <b v="0"/>
    <b v="0"/>
    <s v="film &amp; video/drama"/>
    <x v="3"/>
    <x v="6"/>
  </r>
  <r>
    <n v="53"/>
    <s v="Smith-Jones"/>
    <s v="Reverse-engineered static concept"/>
    <n v="8800"/>
    <n v="12356"/>
    <x v="0"/>
    <n v="1.4040909090909091"/>
    <n v="209"/>
    <s v="$59"/>
    <x v="0"/>
    <s v="USD"/>
    <n v="1400562000"/>
    <x v="409"/>
    <n v="1403931600"/>
    <d v="2014-06-28T05:00:00"/>
    <b v="0"/>
    <b v="0"/>
    <s v="film &amp; video/drama"/>
    <x v="3"/>
    <x v="6"/>
  </r>
  <r>
    <n v="37"/>
    <s v="Black, Armstrong and Anderson"/>
    <s v="Profound attitude-oriented functionalities"/>
    <n v="8100"/>
    <n v="11339"/>
    <x v="0"/>
    <n v="1.3998765432098765"/>
    <n v="107"/>
    <s v="$106"/>
    <x v="0"/>
    <s v="USD"/>
    <n v="1570338000"/>
    <x v="410"/>
    <n v="1573192800"/>
    <d v="2019-11-08T06:00:00"/>
    <b v="0"/>
    <b v="1"/>
    <s v="publishing/fiction"/>
    <x v="5"/>
    <x v="11"/>
  </r>
  <r>
    <n v="857"/>
    <s v="Miranda, Gray and Hale"/>
    <s v="Programmable disintermediate matrices"/>
    <n v="5300"/>
    <n v="7413"/>
    <x v="0"/>
    <n v="1.3986792452830188"/>
    <n v="225"/>
    <s v="$33"/>
    <x v="3"/>
    <s v="CHF"/>
    <n v="1328421600"/>
    <x v="411"/>
    <n v="1330408800"/>
    <d v="2012-02-28T06:00:00"/>
    <b v="1"/>
    <b v="0"/>
    <s v="film &amp; video/shorts"/>
    <x v="3"/>
    <x v="15"/>
  </r>
  <r>
    <n v="612"/>
    <s v="Wang, Nguyen and Horton"/>
    <s v="Innovative holistic hub"/>
    <n v="6200"/>
    <n v="8645"/>
    <x v="0"/>
    <n v="1.3943548387096774"/>
    <n v="192"/>
    <s v="$45"/>
    <x v="0"/>
    <s v="USD"/>
    <n v="1287810000"/>
    <x v="412"/>
    <n v="1289800800"/>
    <d v="2010-11-15T06:00:00"/>
    <b v="0"/>
    <b v="0"/>
    <s v="music/electric music"/>
    <x v="2"/>
    <x v="7"/>
  </r>
  <r>
    <n v="512"/>
    <s v="Williams-Walsh"/>
    <s v="Organized explicit core"/>
    <n v="9100"/>
    <n v="12678"/>
    <x v="0"/>
    <n v="1.3931868131868133"/>
    <n v="239"/>
    <s v="$53"/>
    <x v="0"/>
    <s v="USD"/>
    <n v="1404536400"/>
    <x v="413"/>
    <n v="1404622800"/>
    <d v="2014-07-06T05:00:00"/>
    <b v="0"/>
    <b v="1"/>
    <s v="games/video games"/>
    <x v="4"/>
    <x v="4"/>
  </r>
  <r>
    <n v="838"/>
    <s v="Jordan-Fischer"/>
    <s v="Vision-oriented high-level extranet"/>
    <n v="6400"/>
    <n v="8890"/>
    <x v="0"/>
    <n v="1.3890625000000001"/>
    <n v="261"/>
    <s v="$34"/>
    <x v="0"/>
    <s v="USD"/>
    <n v="1538024400"/>
    <x v="414"/>
    <n v="1538802000"/>
    <d v="2018-10-06T05:00:00"/>
    <b v="0"/>
    <b v="0"/>
    <s v="theater/plays"/>
    <x v="1"/>
    <x v="1"/>
  </r>
  <r>
    <n v="563"/>
    <s v="Kelley, Stanton and Sanchez"/>
    <s v="Optional tangible pricing structure"/>
    <n v="3700"/>
    <n v="5107"/>
    <x v="0"/>
    <n v="1.3802702702702703"/>
    <n v="85"/>
    <s v="$60"/>
    <x v="5"/>
    <s v="AUD"/>
    <n v="1542088800"/>
    <x v="415"/>
    <n v="1543816800"/>
    <d v="2018-12-03T06:00:00"/>
    <b v="0"/>
    <b v="0"/>
    <s v="film &amp; video/documentary"/>
    <x v="3"/>
    <x v="3"/>
  </r>
  <r>
    <n v="222"/>
    <s v="Johnson LLC"/>
    <s v="Cross-group cohesive circuit"/>
    <n v="4800"/>
    <n v="6623"/>
    <x v="0"/>
    <n v="1.3797916666666667"/>
    <n v="138"/>
    <s v="$48"/>
    <x v="0"/>
    <s v="USD"/>
    <n v="1412226000"/>
    <x v="416"/>
    <n v="1412312400"/>
    <d v="2014-10-03T05:00:00"/>
    <b v="0"/>
    <b v="0"/>
    <s v="photography/photography books"/>
    <x v="7"/>
    <x v="14"/>
  </r>
  <r>
    <n v="558"/>
    <s v="Ho Ltd"/>
    <s v="Enhanced client-driven capacity"/>
    <n v="5800"/>
    <n v="7966"/>
    <x v="0"/>
    <n v="1.373448275862069"/>
    <n v="126"/>
    <s v="$63"/>
    <x v="0"/>
    <s v="USD"/>
    <n v="1456293600"/>
    <x v="417"/>
    <n v="1460005200"/>
    <d v="2016-04-07T05:00:00"/>
    <b v="0"/>
    <b v="0"/>
    <s v="theater/plays"/>
    <x v="1"/>
    <x v="1"/>
  </r>
  <r>
    <n v="273"/>
    <s v="Thomas and Sons"/>
    <s v="Re-engineered heuristic forecast"/>
    <n v="7800"/>
    <n v="10704"/>
    <x v="0"/>
    <n v="1.3723076923076922"/>
    <n v="282"/>
    <s v="$38"/>
    <x v="1"/>
    <s v="CAD"/>
    <n v="1505624400"/>
    <x v="418"/>
    <n v="1505883600"/>
    <d v="2017-09-20T05:00:00"/>
    <b v="0"/>
    <b v="0"/>
    <s v="theater/plays"/>
    <x v="1"/>
    <x v="1"/>
  </r>
  <r>
    <n v="166"/>
    <s v="Brown-Vang"/>
    <s v="Robust heuristic artificial intelligence"/>
    <n v="9800"/>
    <n v="13439"/>
    <x v="0"/>
    <n v="1.3713265306122449"/>
    <n v="244"/>
    <s v="$55"/>
    <x v="0"/>
    <s v="USD"/>
    <n v="1292997600"/>
    <x v="419"/>
    <n v="1293343200"/>
    <d v="2010-12-26T06:00:00"/>
    <b v="0"/>
    <b v="0"/>
    <s v="photography/photography books"/>
    <x v="7"/>
    <x v="14"/>
  </r>
  <r>
    <n v="967"/>
    <s v="Howard-Douglas"/>
    <s v="Organized human-resource attitude"/>
    <n v="88400"/>
    <n v="121138"/>
    <x v="0"/>
    <n v="1.3703393665158372"/>
    <n v="1573"/>
    <s v="$77"/>
    <x v="0"/>
    <s v="USD"/>
    <n v="1333688400"/>
    <x v="69"/>
    <n v="1336885200"/>
    <d v="2012-05-13T05:00:00"/>
    <b v="0"/>
    <b v="0"/>
    <s v="music/world music"/>
    <x v="2"/>
    <x v="20"/>
  </r>
  <r>
    <n v="737"/>
    <s v="Gardner Inc"/>
    <s v="Function-based systematic Graphical User Interface"/>
    <n v="3700"/>
    <n v="5028"/>
    <x v="0"/>
    <n v="1.358918918918919"/>
    <n v="180"/>
    <s v="$28"/>
    <x v="0"/>
    <s v="USD"/>
    <n v="1478844000"/>
    <x v="420"/>
    <n v="1479880800"/>
    <d v="2016-11-23T06:00:00"/>
    <b v="0"/>
    <b v="0"/>
    <s v="music/indie rock"/>
    <x v="2"/>
    <x v="2"/>
  </r>
  <r>
    <n v="143"/>
    <s v="Avila-Jones"/>
    <s v="Implemented discrete secured line"/>
    <n v="5400"/>
    <n v="7322"/>
    <x v="0"/>
    <n v="1.355925925925926"/>
    <n v="70"/>
    <s v="$105"/>
    <x v="0"/>
    <s v="USD"/>
    <n v="1277701200"/>
    <x v="421"/>
    <n v="1279429200"/>
    <d v="2010-07-18T05:00:00"/>
    <b v="0"/>
    <b v="0"/>
    <s v="music/indie rock"/>
    <x v="2"/>
    <x v="2"/>
  </r>
  <r>
    <n v="774"/>
    <s v="Gonzalez-Snow"/>
    <s v="Polarized user-facing interface"/>
    <n v="5000"/>
    <n v="6775"/>
    <x v="0"/>
    <n v="1.355"/>
    <n v="78"/>
    <s v="$87"/>
    <x v="6"/>
    <s v="EUR"/>
    <n v="1463979600"/>
    <x v="422"/>
    <n v="1467522000"/>
    <d v="2016-07-03T05:00:00"/>
    <b v="0"/>
    <b v="0"/>
    <s v="technology/web"/>
    <x v="0"/>
    <x v="0"/>
  </r>
  <r>
    <n v="203"/>
    <s v="Hayden, Shannon and Stein"/>
    <s v="Customer-focused client-server service-desk"/>
    <n v="143900"/>
    <n v="193413"/>
    <x v="0"/>
    <n v="1.3440792216817234"/>
    <n v="4498"/>
    <s v="$43"/>
    <x v="5"/>
    <s v="AUD"/>
    <n v="1484632800"/>
    <x v="423"/>
    <n v="1484805600"/>
    <d v="2017-01-19T06:00:00"/>
    <b v="0"/>
    <b v="0"/>
    <s v="theater/plays"/>
    <x v="1"/>
    <x v="1"/>
  </r>
  <r>
    <n v="724"/>
    <s v="Mccoy Ltd"/>
    <s v="Business-focused encompassing intranet"/>
    <n v="8400"/>
    <n v="11261"/>
    <x v="0"/>
    <n v="1.3405952380952382"/>
    <n v="121"/>
    <s v="$93"/>
    <x v="2"/>
    <s v="GBP"/>
    <n v="1413954000"/>
    <x v="424"/>
    <n v="1414126800"/>
    <d v="2014-10-24T05:00:00"/>
    <b v="0"/>
    <b v="1"/>
    <s v="theater/plays"/>
    <x v="1"/>
    <x v="1"/>
  </r>
  <r>
    <n v="695"/>
    <s v="Cardenas, Thompson and Carey"/>
    <s v="Configurable full-range emulation"/>
    <n v="9200"/>
    <n v="12322"/>
    <x v="0"/>
    <n v="1.3393478260869565"/>
    <n v="196"/>
    <s v="$63"/>
    <x v="6"/>
    <s v="EUR"/>
    <n v="1447480800"/>
    <x v="425"/>
    <n v="1448863200"/>
    <d v="2015-11-30T06:00:00"/>
    <b v="1"/>
    <b v="0"/>
    <s v="music/rock"/>
    <x v="2"/>
    <x v="8"/>
  </r>
  <r>
    <n v="328"/>
    <s v="Young PLC"/>
    <s v="Innovative well-modulated functionalities"/>
    <n v="98700"/>
    <n v="131826"/>
    <x v="0"/>
    <n v="1.3356231003039514"/>
    <n v="2441"/>
    <s v="$54"/>
    <x v="0"/>
    <s v="USD"/>
    <n v="1543557600"/>
    <x v="426"/>
    <n v="1544508000"/>
    <d v="2018-12-11T06:00:00"/>
    <b v="0"/>
    <b v="0"/>
    <s v="music/rock"/>
    <x v="2"/>
    <x v="8"/>
  </r>
  <r>
    <n v="464"/>
    <s v="Gomez LLC"/>
    <s v="Pre-emptive mission-critical hardware"/>
    <n v="71200"/>
    <n v="95020"/>
    <x v="0"/>
    <n v="1.3345505617977529"/>
    <n v="2436"/>
    <s v="$39"/>
    <x v="0"/>
    <s v="USD"/>
    <n v="1518328800"/>
    <x v="427"/>
    <n v="1519538400"/>
    <d v="2018-02-25T06:00:00"/>
    <b v="0"/>
    <b v="0"/>
    <s v="theater/plays"/>
    <x v="1"/>
    <x v="1"/>
  </r>
  <r>
    <n v="849"/>
    <s v="Jones-Ryan"/>
    <s v="Vision-oriented uniform instruction set"/>
    <n v="6700"/>
    <n v="8917"/>
    <x v="0"/>
    <n v="1.3308955223880596"/>
    <n v="307"/>
    <s v="$29"/>
    <x v="0"/>
    <s v="USD"/>
    <n v="1328767200"/>
    <x v="428"/>
    <n v="1329026400"/>
    <d v="2012-02-12T06:00:00"/>
    <b v="0"/>
    <b v="1"/>
    <s v="music/indie rock"/>
    <x v="2"/>
    <x v="2"/>
  </r>
  <r>
    <n v="84"/>
    <s v="Cisneros-Burton"/>
    <s v="Public-key zero tolerance orchestration"/>
    <n v="31400"/>
    <n v="41564"/>
    <x v="0"/>
    <n v="1.3236942675159236"/>
    <n v="374"/>
    <s v="$111"/>
    <x v="0"/>
    <s v="USD"/>
    <n v="1343451600"/>
    <x v="429"/>
    <n v="1344315600"/>
    <d v="2012-08-07T05:00:00"/>
    <b v="0"/>
    <b v="0"/>
    <s v="technology/wearables"/>
    <x v="0"/>
    <x v="12"/>
  </r>
  <r>
    <n v="307"/>
    <s v="Salazar-Dodson"/>
    <s v="Face-to-face zero tolerance moderator"/>
    <n v="32900"/>
    <n v="43473"/>
    <x v="0"/>
    <n v="1.3213677811550153"/>
    <n v="659"/>
    <s v="$66"/>
    <x v="4"/>
    <s v="DKK"/>
    <n v="1338958800"/>
    <x v="430"/>
    <n v="1340686800"/>
    <d v="2012-06-26T05:00:00"/>
    <b v="0"/>
    <b v="1"/>
    <s v="publishing/fiction"/>
    <x v="5"/>
    <x v="11"/>
  </r>
  <r>
    <n v="408"/>
    <s v="Mahoney, Adams and Lucas"/>
    <s v="Cloned leadingedge utilization"/>
    <n v="9200"/>
    <n v="12129"/>
    <x v="0"/>
    <n v="1.3183695652173912"/>
    <n v="154"/>
    <s v="$79"/>
    <x v="1"/>
    <s v="CAD"/>
    <n v="1466398800"/>
    <x v="431"/>
    <n v="1468126800"/>
    <d v="2016-07-10T05:00:00"/>
    <b v="0"/>
    <b v="0"/>
    <s v="film &amp; video/documentary"/>
    <x v="3"/>
    <x v="3"/>
  </r>
  <r>
    <n v="2"/>
    <s v="Melton, Robinson and Fritz"/>
    <s v="Function-based leadingedge pricing structure"/>
    <n v="108400"/>
    <n v="142523"/>
    <x v="0"/>
    <n v="1.3147878228782288"/>
    <n v="1425"/>
    <s v="$100"/>
    <x v="5"/>
    <s v="AUD"/>
    <n v="1384668000"/>
    <x v="432"/>
    <n v="1384840800"/>
    <d v="2013-11-19T06:00:00"/>
    <b v="0"/>
    <b v="0"/>
    <s v="technology/web"/>
    <x v="0"/>
    <x v="0"/>
  </r>
  <r>
    <n v="607"/>
    <s v="Gordon, Mendez and Johnson"/>
    <s v="Fundamental needs-based frame"/>
    <n v="137600"/>
    <n v="180667"/>
    <x v="0"/>
    <n v="1.3129869186046512"/>
    <n v="2230"/>
    <s v="$81"/>
    <x v="0"/>
    <s v="USD"/>
    <n v="1395550800"/>
    <x v="433"/>
    <n v="1395723600"/>
    <d v="2014-03-25T05:00:00"/>
    <b v="0"/>
    <b v="0"/>
    <s v="food/food trucks"/>
    <x v="6"/>
    <x v="10"/>
  </r>
  <r>
    <n v="85"/>
    <s v="Hill, Lawson and Wilkinson"/>
    <s v="Multi-tiered eco-centric architecture"/>
    <n v="4900"/>
    <n v="6430"/>
    <x v="0"/>
    <n v="1.3122448979591836"/>
    <n v="71"/>
    <s v="$91"/>
    <x v="5"/>
    <s v="AUD"/>
    <n v="1315717200"/>
    <x v="434"/>
    <n v="1316408400"/>
    <d v="2011-09-19T05:00:00"/>
    <b v="0"/>
    <b v="0"/>
    <s v="music/indie rock"/>
    <x v="2"/>
    <x v="2"/>
  </r>
  <r>
    <n v="815"/>
    <s v="Watson-Douglas"/>
    <s v="Centralized bandwidth-monitored leverage"/>
    <n v="9000"/>
    <n v="11721"/>
    <x v="0"/>
    <n v="1.3023333333333333"/>
    <n v="183"/>
    <s v="$64"/>
    <x v="1"/>
    <s v="CAD"/>
    <n v="1511935200"/>
    <x v="435"/>
    <n v="1514181600"/>
    <d v="2017-12-25T06:00:00"/>
    <b v="0"/>
    <b v="0"/>
    <s v="music/rock"/>
    <x v="2"/>
    <x v="8"/>
  </r>
  <r>
    <n v="395"/>
    <s v="Taylor PLC"/>
    <s v="Enhanced incremental budgetary management"/>
    <n v="7100"/>
    <n v="9238"/>
    <x v="0"/>
    <n v="1.3011267605633803"/>
    <n v="220"/>
    <s v="$42"/>
    <x v="0"/>
    <s v="USD"/>
    <n v="1323324000"/>
    <x v="436"/>
    <n v="1323410400"/>
    <d v="2011-12-09T06:00:00"/>
    <b v="1"/>
    <b v="0"/>
    <s v="theater/plays"/>
    <x v="1"/>
    <x v="1"/>
  </r>
  <r>
    <n v="144"/>
    <s v="Martin, Lopez and Hunter"/>
    <s v="Multi-lateral actuating installation"/>
    <n v="9000"/>
    <n v="11619"/>
    <x v="0"/>
    <n v="1.2909999999999999"/>
    <n v="135"/>
    <s v="$86"/>
    <x v="0"/>
    <s v="USD"/>
    <n v="1560747600"/>
    <x v="437"/>
    <n v="1561438800"/>
    <d v="2019-06-25T05:00:00"/>
    <b v="0"/>
    <b v="0"/>
    <s v="theater/plays"/>
    <x v="1"/>
    <x v="1"/>
  </r>
  <r>
    <n v="420"/>
    <s v="Blair, Reyes and Woods"/>
    <s v="Cross-platform interactive synergy"/>
    <n v="5000"/>
    <n v="6423"/>
    <x v="0"/>
    <n v="1.2846"/>
    <n v="94"/>
    <s v="$68"/>
    <x v="0"/>
    <s v="USD"/>
    <n v="1498366800"/>
    <x v="438"/>
    <n v="1499576400"/>
    <d v="2017-07-09T05:00:00"/>
    <b v="0"/>
    <b v="0"/>
    <s v="theater/plays"/>
    <x v="1"/>
    <x v="1"/>
  </r>
  <r>
    <n v="602"/>
    <s v="Brown Ltd"/>
    <s v="Quality-focused system-worthy support"/>
    <n v="71100"/>
    <n v="91176"/>
    <x v="0"/>
    <n v="1.2823628691983122"/>
    <n v="1140"/>
    <s v="$80"/>
    <x v="0"/>
    <s v="USD"/>
    <n v="1433480400"/>
    <x v="48"/>
    <n v="1434430800"/>
    <d v="2015-06-16T05:00:00"/>
    <b v="0"/>
    <b v="0"/>
    <s v="theater/plays"/>
    <x v="1"/>
    <x v="1"/>
  </r>
  <r>
    <n v="893"/>
    <s v="Collins-Martinez"/>
    <s v="Progressive grid-enabled website"/>
    <n v="8400"/>
    <n v="10770"/>
    <x v="0"/>
    <n v="1.2821428571428573"/>
    <n v="199"/>
    <s v="$54"/>
    <x v="6"/>
    <s v="EUR"/>
    <n v="1434344400"/>
    <x v="439"/>
    <n v="1434690000"/>
    <d v="2015-06-19T05:00:00"/>
    <b v="0"/>
    <b v="1"/>
    <s v="film &amp; video/documentary"/>
    <x v="3"/>
    <x v="3"/>
  </r>
  <r>
    <n v="22"/>
    <s v="Collier Inc"/>
    <s v="Enhanced dynamic definition"/>
    <n v="59100"/>
    <n v="75690"/>
    <x v="0"/>
    <n v="1.2807106598984772"/>
    <n v="890"/>
    <s v="$85"/>
    <x v="0"/>
    <s v="USD"/>
    <n v="1522731600"/>
    <x v="440"/>
    <n v="1524027600"/>
    <d v="2018-04-18T05:00:00"/>
    <b v="0"/>
    <b v="0"/>
    <s v="theater/plays"/>
    <x v="1"/>
    <x v="1"/>
  </r>
  <r>
    <n v="706"/>
    <s v="Moreno Ltd"/>
    <s v="Customer-focused multimedia methodology"/>
    <n v="108400"/>
    <n v="138586"/>
    <x v="0"/>
    <n v="1.278468634686347"/>
    <n v="1345"/>
    <s v="$103"/>
    <x v="5"/>
    <s v="AUD"/>
    <n v="1546754400"/>
    <x v="441"/>
    <n v="1547445600"/>
    <d v="2019-01-14T06:00:00"/>
    <b v="0"/>
    <b v="1"/>
    <s v="technology/web"/>
    <x v="0"/>
    <x v="0"/>
  </r>
  <r>
    <n v="242"/>
    <s v="Hill, Martin and Garcia"/>
    <s v="Sharable scalable core"/>
    <n v="8400"/>
    <n v="10729"/>
    <x v="0"/>
    <n v="1.2772619047619047"/>
    <n v="250"/>
    <s v="$43"/>
    <x v="0"/>
    <s v="USD"/>
    <n v="1494392400"/>
    <x v="442"/>
    <n v="1495256400"/>
    <d v="2017-05-20T05:00:00"/>
    <b v="0"/>
    <b v="1"/>
    <s v="music/rock"/>
    <x v="2"/>
    <x v="8"/>
  </r>
  <r>
    <n v="351"/>
    <s v="Young LLC"/>
    <s v="Universal maximized methodology"/>
    <n v="74100"/>
    <n v="94631"/>
    <x v="0"/>
    <n v="1.2770715249662619"/>
    <n v="2013"/>
    <s v="$47"/>
    <x v="0"/>
    <s v="USD"/>
    <n v="1440392400"/>
    <x v="88"/>
    <n v="1441602000"/>
    <d v="2015-09-07T05:00:00"/>
    <b v="0"/>
    <b v="0"/>
    <s v="music/rock"/>
    <x v="2"/>
    <x v="8"/>
  </r>
  <r>
    <n v="422"/>
    <s v="Brown, Davies and Pacheco"/>
    <s v="Reverse-engineered regional knowledge user"/>
    <n v="8700"/>
    <n v="11075"/>
    <x v="0"/>
    <n v="1.2729885057471264"/>
    <n v="205"/>
    <s v="$54"/>
    <x v="0"/>
    <s v="USD"/>
    <n v="1271480400"/>
    <x v="443"/>
    <n v="1273208400"/>
    <d v="2010-05-07T05:00:00"/>
    <b v="0"/>
    <b v="1"/>
    <s v="theater/plays"/>
    <x v="1"/>
    <x v="1"/>
  </r>
  <r>
    <n v="957"/>
    <s v="Riley, Cohen and Goodman"/>
    <s v="Profound mission-critical function"/>
    <n v="9800"/>
    <n v="12434"/>
    <x v="0"/>
    <n v="1.2687755102040816"/>
    <n v="131"/>
    <s v="$95"/>
    <x v="0"/>
    <s v="USD"/>
    <n v="1329372000"/>
    <x v="444"/>
    <n v="1329631200"/>
    <d v="2012-02-19T06:00:00"/>
    <b v="0"/>
    <b v="0"/>
    <s v="theater/plays"/>
    <x v="1"/>
    <x v="1"/>
  </r>
  <r>
    <n v="652"/>
    <s v="Cisneros Ltd"/>
    <s v="Vision-oriented regional hub"/>
    <n v="10000"/>
    <n v="12684"/>
    <x v="0"/>
    <n v="1.2684"/>
    <n v="409"/>
    <s v="$31"/>
    <x v="0"/>
    <s v="USD"/>
    <n v="1470373200"/>
    <x v="445"/>
    <n v="1474088400"/>
    <d v="2016-09-17T05:00:00"/>
    <b v="0"/>
    <b v="0"/>
    <s v="technology/web"/>
    <x v="0"/>
    <x v="0"/>
  </r>
  <r>
    <n v="824"/>
    <s v="Anderson, Williams and Cox"/>
    <s v="Streamlined national benchmark"/>
    <n v="85000"/>
    <n v="107516"/>
    <x v="0"/>
    <n v="1.2648941176470587"/>
    <n v="1280"/>
    <s v="$84"/>
    <x v="0"/>
    <s v="USD"/>
    <n v="1276923600"/>
    <x v="446"/>
    <n v="1279688400"/>
    <d v="2010-07-21T05:00:00"/>
    <b v="0"/>
    <b v="1"/>
    <s v="publishing/nonfiction"/>
    <x v="5"/>
    <x v="5"/>
  </r>
  <r>
    <n v="794"/>
    <s v="Welch Inc"/>
    <s v="Optional optimal website"/>
    <n v="6600"/>
    <n v="8276"/>
    <x v="0"/>
    <n v="1.2539393939393939"/>
    <n v="110"/>
    <s v="$75"/>
    <x v="0"/>
    <s v="USD"/>
    <n v="1513922400"/>
    <x v="447"/>
    <n v="1514959200"/>
    <d v="2018-01-03T06:00:00"/>
    <b v="0"/>
    <b v="0"/>
    <s v="music/rock"/>
    <x v="2"/>
    <x v="8"/>
  </r>
  <r>
    <n v="333"/>
    <s v="Carlson, Dixon and Jones"/>
    <s v="Persistent well-modulated synergy"/>
    <n v="9600"/>
    <n v="11900"/>
    <x v="0"/>
    <n v="1.2395833333333333"/>
    <n v="253"/>
    <s v="$47"/>
    <x v="0"/>
    <s v="USD"/>
    <n v="1542693600"/>
    <x v="448"/>
    <n v="1545112800"/>
    <d v="2018-12-18T06:00:00"/>
    <b v="0"/>
    <b v="0"/>
    <s v="theater/plays"/>
    <x v="1"/>
    <x v="1"/>
  </r>
  <r>
    <n v="70"/>
    <s v="Barker Inc"/>
    <s v="Re-engineered 24/7 task-force"/>
    <n v="128000"/>
    <n v="158389"/>
    <x v="0"/>
    <n v="1.2374140625000001"/>
    <n v="2475"/>
    <s v="$64"/>
    <x v="6"/>
    <s v="EUR"/>
    <n v="1288674000"/>
    <x v="449"/>
    <n v="1292911200"/>
    <d v="2010-12-21T06:00:00"/>
    <b v="0"/>
    <b v="1"/>
    <s v="theater/plays"/>
    <x v="1"/>
    <x v="1"/>
  </r>
  <r>
    <n v="354"/>
    <s v="Brown Group"/>
    <s v="Profit-focused transitional capability"/>
    <n v="6100"/>
    <n v="7548"/>
    <x v="0"/>
    <n v="1.2373770491803278"/>
    <n v="80"/>
    <s v="$94"/>
    <x v="4"/>
    <s v="DKK"/>
    <n v="1378184400"/>
    <x v="450"/>
    <n v="1378789200"/>
    <d v="2013-09-10T05:00:00"/>
    <b v="0"/>
    <b v="0"/>
    <s v="film &amp; video/documentary"/>
    <x v="3"/>
    <x v="3"/>
  </r>
  <r>
    <n v="419"/>
    <s v="Ware-Arias"/>
    <s v="Upgradable maximized protocol"/>
    <n v="113800"/>
    <n v="140469"/>
    <x v="0"/>
    <n v="1.2343497363796134"/>
    <n v="5203"/>
    <s v="$27"/>
    <x v="0"/>
    <s v="USD"/>
    <n v="1324533600"/>
    <x v="451"/>
    <n v="1325052000"/>
    <d v="2011-12-28T06:00:00"/>
    <b v="0"/>
    <b v="0"/>
    <s v="technology/web"/>
    <x v="0"/>
    <x v="0"/>
  </r>
  <r>
    <n v="265"/>
    <s v="Lee and Sons"/>
    <s v="Persevering interactive emulation"/>
    <n v="4900"/>
    <n v="6031"/>
    <x v="0"/>
    <n v="1.2308163265306122"/>
    <n v="86"/>
    <s v="$70"/>
    <x v="0"/>
    <s v="USD"/>
    <n v="1451800800"/>
    <x v="452"/>
    <n v="1455602400"/>
    <d v="2016-02-16T06:00:00"/>
    <b v="0"/>
    <b v="0"/>
    <s v="theater/plays"/>
    <x v="1"/>
    <x v="1"/>
  </r>
  <r>
    <n v="437"/>
    <s v="Hansen Group"/>
    <s v="Centralized regional interface"/>
    <n v="8100"/>
    <n v="9969"/>
    <x v="0"/>
    <n v="1.2307407407407407"/>
    <n v="192"/>
    <s v="$52"/>
    <x v="0"/>
    <s v="USD"/>
    <n v="1442120400"/>
    <x v="453"/>
    <n v="1442379600"/>
    <d v="2015-09-16T05:00:00"/>
    <b v="0"/>
    <b v="1"/>
    <s v="film &amp; video/animation"/>
    <x v="3"/>
    <x v="13"/>
  </r>
  <r>
    <n v="675"/>
    <s v="Giles-Smith"/>
    <s v="Right-sized web-enabled intranet"/>
    <n v="9700"/>
    <n v="11929"/>
    <x v="0"/>
    <n v="1.2297938144329896"/>
    <n v="331"/>
    <s v="$36"/>
    <x v="0"/>
    <s v="USD"/>
    <n v="1568178000"/>
    <x v="454"/>
    <n v="1568782800"/>
    <d v="2019-09-18T05:00:00"/>
    <b v="0"/>
    <b v="0"/>
    <s v="journalism/audio"/>
    <x v="8"/>
    <x v="23"/>
  </r>
  <r>
    <n v="451"/>
    <s v="Padilla-Porter"/>
    <s v="Innovative exuding matrix"/>
    <n v="148400"/>
    <n v="182302"/>
    <x v="0"/>
    <n v="1.2284501347708894"/>
    <n v="6286"/>
    <s v="$29"/>
    <x v="0"/>
    <s v="USD"/>
    <n v="1500440400"/>
    <x v="455"/>
    <n v="1503118800"/>
    <d v="2017-08-19T05:00:00"/>
    <b v="0"/>
    <b v="0"/>
    <s v="music/rock"/>
    <x v="2"/>
    <x v="8"/>
  </r>
  <r>
    <n v="337"/>
    <s v="Hayden Ltd"/>
    <s v="Innovative didactic analyzer"/>
    <n v="94500"/>
    <n v="116064"/>
    <x v="0"/>
    <n v="1.2281904761904763"/>
    <n v="1095"/>
    <s v="$106"/>
    <x v="0"/>
    <s v="USD"/>
    <n v="1573452000"/>
    <x v="456"/>
    <n v="1573538400"/>
    <d v="2019-11-12T06:00:00"/>
    <b v="0"/>
    <b v="0"/>
    <s v="theater/plays"/>
    <x v="1"/>
    <x v="1"/>
  </r>
  <r>
    <n v="704"/>
    <s v="Haynes-Williams"/>
    <s v="Seamless clear-thinking artificial intelligence"/>
    <n v="8700"/>
    <n v="10682"/>
    <x v="0"/>
    <n v="1.2278160919540231"/>
    <n v="116"/>
    <s v="$92"/>
    <x v="0"/>
    <s v="USD"/>
    <n v="1467608400"/>
    <x v="457"/>
    <n v="1468904400"/>
    <d v="2016-07-19T05:00:00"/>
    <b v="0"/>
    <b v="0"/>
    <s v="film &amp; video/animation"/>
    <x v="3"/>
    <x v="13"/>
  </r>
  <r>
    <n v="194"/>
    <s v="Sandoval Group"/>
    <s v="Assimilated multi-tasking archive"/>
    <n v="7100"/>
    <n v="8716"/>
    <x v="0"/>
    <n v="1.227605633802817"/>
    <n v="126"/>
    <s v="$69"/>
    <x v="0"/>
    <s v="USD"/>
    <n v="1442206800"/>
    <x v="458"/>
    <n v="1443589200"/>
    <d v="2015-09-30T05:00:00"/>
    <b v="0"/>
    <b v="0"/>
    <s v="music/metal"/>
    <x v="2"/>
    <x v="16"/>
  </r>
  <r>
    <n v="74"/>
    <s v="Davis-Michael"/>
    <s v="Progressive tertiary framework"/>
    <n v="3900"/>
    <n v="4776"/>
    <x v="0"/>
    <n v="1.2246153846153847"/>
    <n v="85"/>
    <s v="$56"/>
    <x v="2"/>
    <s v="GBP"/>
    <n v="1459054800"/>
    <x v="459"/>
    <n v="1459141200"/>
    <d v="2016-03-28T05:00:00"/>
    <b v="0"/>
    <b v="0"/>
    <s v="music/metal"/>
    <x v="2"/>
    <x v="16"/>
  </r>
  <r>
    <n v="389"/>
    <s v="Knox-Garner"/>
    <s v="Automated systemic hierarchy"/>
    <n v="83000"/>
    <n v="101352"/>
    <x v="0"/>
    <n v="1.2211084337349398"/>
    <n v="1152"/>
    <s v="$88"/>
    <x v="0"/>
    <s v="USD"/>
    <n v="1288242000"/>
    <x v="460"/>
    <n v="1290578400"/>
    <d v="2010-11-24T06:00:00"/>
    <b v="0"/>
    <b v="0"/>
    <s v="theater/plays"/>
    <x v="1"/>
    <x v="1"/>
  </r>
  <r>
    <n v="671"/>
    <s v="Robinson-Kelly"/>
    <s v="Monitored bi-directional standardization"/>
    <n v="97600"/>
    <n v="119127"/>
    <x v="0"/>
    <n v="1.220563524590164"/>
    <n v="1073"/>
    <s v="$111"/>
    <x v="0"/>
    <s v="USD"/>
    <n v="1280552400"/>
    <x v="461"/>
    <n v="1280898000"/>
    <d v="2010-08-04T05:00:00"/>
    <b v="0"/>
    <b v="1"/>
    <s v="theater/plays"/>
    <x v="1"/>
    <x v="1"/>
  </r>
  <r>
    <n v="165"/>
    <s v="Cordova Ltd"/>
    <s v="Synergized radical product"/>
    <n v="90400"/>
    <n v="110279"/>
    <x v="0"/>
    <n v="1.2199004424778761"/>
    <n v="2506"/>
    <s v="$44"/>
    <x v="0"/>
    <s v="USD"/>
    <n v="1501563600"/>
    <x v="462"/>
    <n v="1504328400"/>
    <d v="2017-09-02T05:00:00"/>
    <b v="0"/>
    <b v="0"/>
    <s v="technology/web"/>
    <x v="0"/>
    <x v="0"/>
  </r>
  <r>
    <n v="148"/>
    <s v="White, Larson and Wright"/>
    <s v="Upgradable hybrid capability"/>
    <n v="9300"/>
    <n v="11255"/>
    <x v="0"/>
    <n v="1.2102150537634409"/>
    <n v="107"/>
    <s v="$105"/>
    <x v="0"/>
    <s v="USD"/>
    <n v="1500958800"/>
    <x v="123"/>
    <n v="1501736400"/>
    <d v="2017-08-03T05:00:00"/>
    <b v="0"/>
    <b v="0"/>
    <s v="technology/wearables"/>
    <x v="0"/>
    <x v="12"/>
  </r>
  <r>
    <n v="609"/>
    <s v="Rose-Fuller"/>
    <s v="Upgradable holistic system engine"/>
    <n v="10000"/>
    <n v="12042"/>
    <x v="0"/>
    <n v="1.2041999999999999"/>
    <n v="117"/>
    <s v="$103"/>
    <x v="0"/>
    <s v="USD"/>
    <n v="1547618400"/>
    <x v="463"/>
    <n v="1549087200"/>
    <d v="2019-02-02T06:00:00"/>
    <b v="0"/>
    <b v="0"/>
    <s v="film &amp; video/science fiction"/>
    <x v="3"/>
    <x v="19"/>
  </r>
  <r>
    <n v="255"/>
    <s v="Rosales, Branch and Harmon"/>
    <s v="Upgradable grid-enabled superstructure"/>
    <n v="80500"/>
    <n v="96735"/>
    <x v="0"/>
    <n v="1.2016770186335404"/>
    <n v="1697"/>
    <s v="$57"/>
    <x v="0"/>
    <s v="USD"/>
    <n v="1297836000"/>
    <x v="274"/>
    <n v="1298268000"/>
    <d v="2011-02-21T06:00:00"/>
    <b v="0"/>
    <b v="1"/>
    <s v="music/rock"/>
    <x v="2"/>
    <x v="8"/>
  </r>
  <r>
    <n v="641"/>
    <s v="Hunt, Barker and Baker"/>
    <s v="Business-focused leadingedge instruction set"/>
    <n v="9400"/>
    <n v="11277"/>
    <x v="0"/>
    <n v="1.1996808510638297"/>
    <n v="194"/>
    <s v="$58"/>
    <x v="3"/>
    <s v="CHF"/>
    <n v="1487570400"/>
    <x v="464"/>
    <n v="1489986000"/>
    <d v="2017-03-20T05:00:00"/>
    <b v="0"/>
    <b v="0"/>
    <s v="theater/plays"/>
    <x v="1"/>
    <x v="1"/>
  </r>
  <r>
    <n v="111"/>
    <s v="Hart-Briggs"/>
    <s v="Re-engineered user-facing approach"/>
    <n v="61400"/>
    <n v="73653"/>
    <x v="0"/>
    <n v="1.1995602605863191"/>
    <n v="676"/>
    <s v="$109"/>
    <x v="0"/>
    <s v="USD"/>
    <n v="1348290000"/>
    <x v="136"/>
    <n v="1348808400"/>
    <d v="2012-09-28T05:00:00"/>
    <b v="0"/>
    <b v="0"/>
    <s v="publishing/radio &amp; podcasts"/>
    <x v="5"/>
    <x v="21"/>
  </r>
  <r>
    <n v="228"/>
    <s v="Pineda Group"/>
    <s v="Exclusive real-time protocol"/>
    <n v="137900"/>
    <n v="165352"/>
    <x v="0"/>
    <n v="1.1990717911530093"/>
    <n v="2468"/>
    <s v="$67"/>
    <x v="0"/>
    <s v="USD"/>
    <n v="1472619600"/>
    <x v="465"/>
    <n v="1474779600"/>
    <d v="2016-09-25T05:00:00"/>
    <b v="0"/>
    <b v="0"/>
    <s v="film &amp; video/animation"/>
    <x v="3"/>
    <x v="13"/>
  </r>
  <r>
    <n v="603"/>
    <s v="Christian, Yates and Greer"/>
    <s v="Vision-oriented 5thgeneration array"/>
    <n v="5300"/>
    <n v="6342"/>
    <x v="0"/>
    <n v="1.1966037735849056"/>
    <n v="102"/>
    <s v="$62"/>
    <x v="0"/>
    <s v="USD"/>
    <n v="1555563600"/>
    <x v="466"/>
    <n v="1557896400"/>
    <d v="2019-05-15T05:00:00"/>
    <b v="0"/>
    <b v="0"/>
    <s v="theater/plays"/>
    <x v="1"/>
    <x v="1"/>
  </r>
  <r>
    <n v="584"/>
    <s v="Nunez-Richards"/>
    <s v="De-engineered cohesive system engine"/>
    <n v="86400"/>
    <n v="103255"/>
    <x v="0"/>
    <n v="1.1950810185185186"/>
    <n v="1613"/>
    <s v="$64"/>
    <x v="0"/>
    <s v="USD"/>
    <n v="1335330000"/>
    <x v="467"/>
    <n v="1336539600"/>
    <d v="2012-05-09T05:00:00"/>
    <b v="0"/>
    <b v="0"/>
    <s v="technology/web"/>
    <x v="0"/>
    <x v="0"/>
  </r>
  <r>
    <n v="961"/>
    <s v="Mason, Case and May"/>
    <s v="Optimized content-based collaboration"/>
    <n v="5700"/>
    <n v="6800"/>
    <x v="0"/>
    <n v="1.1929824561403508"/>
    <n v="155"/>
    <s v="$44"/>
    <x v="0"/>
    <s v="USD"/>
    <n v="1297922400"/>
    <x v="468"/>
    <n v="1298268000"/>
    <d v="2011-02-21T06:00:00"/>
    <b v="0"/>
    <b v="0"/>
    <s v="publishing/translations"/>
    <x v="5"/>
    <x v="17"/>
  </r>
  <r>
    <n v="510"/>
    <s v="Best, Miller and Thomas"/>
    <s v="Re-engineered mobile task-force"/>
    <n v="7800"/>
    <n v="9289"/>
    <x v="0"/>
    <n v="1.1908974358974358"/>
    <n v="131"/>
    <s v="$71"/>
    <x v="5"/>
    <s v="AUD"/>
    <n v="1527742800"/>
    <x v="469"/>
    <n v="1529816400"/>
    <d v="2018-06-24T05:00:00"/>
    <b v="0"/>
    <b v="0"/>
    <s v="film &amp; video/drama"/>
    <x v="3"/>
    <x v="6"/>
  </r>
  <r>
    <n v="455"/>
    <s v="Villanueva, Wright and Richardson"/>
    <s v="Profit-focused global product"/>
    <n v="116500"/>
    <n v="137904"/>
    <x v="0"/>
    <n v="1.1837253218884121"/>
    <n v="3727"/>
    <s v="$37"/>
    <x v="0"/>
    <s v="USD"/>
    <n v="1316754000"/>
    <x v="470"/>
    <n v="1318741200"/>
    <d v="2011-10-16T05:00:00"/>
    <b v="0"/>
    <b v="0"/>
    <s v="theater/plays"/>
    <x v="1"/>
    <x v="1"/>
  </r>
  <r>
    <n v="885"/>
    <s v="Lynch Ltd"/>
    <s v="Virtual analyzing collaboration"/>
    <n v="1800"/>
    <n v="2129"/>
    <x v="0"/>
    <n v="1.1827777777777777"/>
    <n v="52"/>
    <s v="$41"/>
    <x v="0"/>
    <s v="USD"/>
    <n v="1275800400"/>
    <x v="471"/>
    <n v="1279083600"/>
    <d v="2010-07-14T05:00:00"/>
    <b v="0"/>
    <b v="0"/>
    <s v="theater/plays"/>
    <x v="1"/>
    <x v="1"/>
  </r>
  <r>
    <n v="118"/>
    <s v="Robinson, Lopez and Christensen"/>
    <s v="Organic next generation protocol"/>
    <n v="5400"/>
    <n v="6351"/>
    <x v="0"/>
    <n v="1.1761111111111111"/>
    <n v="67"/>
    <s v="$95"/>
    <x v="0"/>
    <s v="USD"/>
    <n v="1390716000"/>
    <x v="472"/>
    <n v="1391234400"/>
    <d v="2014-02-01T06:00:00"/>
    <b v="0"/>
    <b v="0"/>
    <s v="photography/photography books"/>
    <x v="7"/>
    <x v="14"/>
  </r>
  <r>
    <n v="928"/>
    <s v="Dawson Group"/>
    <s v="Triple-buffered bi-directional model"/>
    <n v="167400"/>
    <n v="196386"/>
    <x v="0"/>
    <n v="1.1731541218637993"/>
    <n v="3777"/>
    <s v="$52"/>
    <x v="6"/>
    <s v="EUR"/>
    <n v="1388296800"/>
    <x v="473"/>
    <n v="1389074400"/>
    <d v="2014-01-07T06:00:00"/>
    <b v="0"/>
    <b v="0"/>
    <s v="technology/web"/>
    <x v="0"/>
    <x v="0"/>
  </r>
  <r>
    <n v="537"/>
    <s v="Murillo-Mcfarland"/>
    <s v="Synchronized client-driven projection"/>
    <n v="84400"/>
    <n v="98935"/>
    <x v="0"/>
    <n v="1.1722156398104266"/>
    <n v="1052"/>
    <s v="$94"/>
    <x v="4"/>
    <s v="DKK"/>
    <n v="1535605200"/>
    <x v="474"/>
    <n v="1537592400"/>
    <d v="2018-09-22T05:00:00"/>
    <b v="1"/>
    <b v="1"/>
    <s v="film &amp; video/documentary"/>
    <x v="3"/>
    <x v="3"/>
  </r>
  <r>
    <n v="435"/>
    <s v="Spence, Jackson and Kelly"/>
    <s v="Advanced discrete leverage"/>
    <n v="152400"/>
    <n v="178120"/>
    <x v="0"/>
    <n v="1.168766404199475"/>
    <n v="1713"/>
    <s v="$104"/>
    <x v="6"/>
    <s v="EUR"/>
    <n v="1418623200"/>
    <x v="475"/>
    <n v="1419660000"/>
    <d v="2014-12-27T06:00:00"/>
    <b v="0"/>
    <b v="1"/>
    <s v="theater/plays"/>
    <x v="1"/>
    <x v="1"/>
  </r>
  <r>
    <n v="132"/>
    <s v="Flowers and Sons"/>
    <s v="Virtual static core"/>
    <n v="3300"/>
    <n v="3834"/>
    <x v="0"/>
    <n v="1.1618181818181819"/>
    <n v="89"/>
    <s v="$43"/>
    <x v="0"/>
    <s v="USD"/>
    <n v="1515736800"/>
    <x v="476"/>
    <n v="1517119200"/>
    <d v="2018-01-28T06:00:00"/>
    <b v="0"/>
    <b v="1"/>
    <s v="theater/plays"/>
    <x v="1"/>
    <x v="1"/>
  </r>
  <r>
    <n v="890"/>
    <s v="Christian, Kim and Jimenez"/>
    <s v="Devolved foreground throughput"/>
    <n v="134400"/>
    <n v="155849"/>
    <x v="0"/>
    <n v="1.1595907738095239"/>
    <n v="1470"/>
    <s v="$106"/>
    <x v="0"/>
    <s v="USD"/>
    <n v="1561352400"/>
    <x v="477"/>
    <n v="1561438800"/>
    <d v="2019-06-25T05:00:00"/>
    <b v="0"/>
    <b v="0"/>
    <s v="music/indie rock"/>
    <x v="2"/>
    <x v="2"/>
  </r>
  <r>
    <n v="784"/>
    <s v="Byrd Group"/>
    <s v="Profound fault-tolerant model"/>
    <n v="88900"/>
    <n v="102535"/>
    <x v="0"/>
    <n v="1.1533745781777278"/>
    <n v="3308"/>
    <s v="$31"/>
    <x v="0"/>
    <s v="USD"/>
    <n v="1457244000"/>
    <x v="478"/>
    <n v="1458190800"/>
    <d v="2016-03-17T05:00:00"/>
    <b v="0"/>
    <b v="0"/>
    <s v="technology/web"/>
    <x v="0"/>
    <x v="0"/>
  </r>
  <r>
    <n v="46"/>
    <s v="Vaughn, Hunt and Caldwell"/>
    <s v="Virtual grid-enabled task-force"/>
    <n v="3700"/>
    <n v="4247"/>
    <x v="0"/>
    <n v="1.1478378378378378"/>
    <n v="92"/>
    <s v="$46"/>
    <x v="0"/>
    <s v="USD"/>
    <n v="1278565200"/>
    <x v="479"/>
    <n v="1280552400"/>
    <d v="2010-07-31T05:00:00"/>
    <b v="0"/>
    <b v="0"/>
    <s v="music/rock"/>
    <x v="2"/>
    <x v="8"/>
  </r>
  <r>
    <n v="335"/>
    <s v="Jordan-Acosta"/>
    <s v="Operative uniform hub"/>
    <n v="173800"/>
    <n v="198628"/>
    <x v="0"/>
    <n v="1.1428538550057536"/>
    <n v="2283"/>
    <s v="$87"/>
    <x v="0"/>
    <s v="USD"/>
    <n v="1573797600"/>
    <x v="480"/>
    <n v="1574920800"/>
    <d v="2019-11-28T06:00:00"/>
    <b v="0"/>
    <b v="0"/>
    <s v="music/rock"/>
    <x v="2"/>
    <x v="8"/>
  </r>
  <r>
    <n v="635"/>
    <s v="Mack Ltd"/>
    <s v="Reactive regional access"/>
    <n v="139000"/>
    <n v="158590"/>
    <x v="0"/>
    <n v="1.1409352517985611"/>
    <n v="2266"/>
    <s v="$70"/>
    <x v="0"/>
    <s v="USD"/>
    <n v="1360389600"/>
    <x v="481"/>
    <n v="1363150800"/>
    <d v="2013-03-13T05:00:00"/>
    <b v="0"/>
    <b v="0"/>
    <s v="film &amp; video/television"/>
    <x v="3"/>
    <x v="18"/>
  </r>
  <r>
    <n v="475"/>
    <s v="Nichols Ltd"/>
    <s v="Function-based attitude-oriented groupware"/>
    <n v="7400"/>
    <n v="8432"/>
    <x v="0"/>
    <n v="1.1394594594594594"/>
    <n v="211"/>
    <s v="$40"/>
    <x v="0"/>
    <s v="USD"/>
    <n v="1372136400"/>
    <x v="10"/>
    <n v="1372482000"/>
    <d v="2013-06-29T05:00:00"/>
    <b v="0"/>
    <b v="1"/>
    <s v="publishing/translations"/>
    <x v="5"/>
    <x v="17"/>
  </r>
  <r>
    <n v="854"/>
    <s v="Campbell, Thomas and Obrien"/>
    <s v="Multi-channeled secondary middleware"/>
    <n v="171000"/>
    <n v="194309"/>
    <x v="0"/>
    <n v="1.1363099415204678"/>
    <n v="2662"/>
    <s v="$73"/>
    <x v="1"/>
    <s v="CAD"/>
    <n v="1574056800"/>
    <x v="482"/>
    <n v="1576389600"/>
    <d v="2019-12-15T06:00:00"/>
    <b v="0"/>
    <b v="0"/>
    <s v="publishing/fiction"/>
    <x v="5"/>
    <x v="11"/>
  </r>
  <r>
    <n v="772"/>
    <s v="Johnson-Pace"/>
    <s v="Persistent 3rdgeneration moratorium"/>
    <n v="149600"/>
    <n v="169586"/>
    <x v="0"/>
    <n v="1.1335962566844919"/>
    <n v="5139"/>
    <s v="$33"/>
    <x v="0"/>
    <s v="USD"/>
    <n v="1549692000"/>
    <x v="483"/>
    <n v="1550037600"/>
    <d v="2019-02-13T06:00:00"/>
    <b v="0"/>
    <b v="0"/>
    <s v="music/indie rock"/>
    <x v="2"/>
    <x v="2"/>
  </r>
  <r>
    <n v="763"/>
    <s v="Rowland PLC"/>
    <s v="Inverse client-driven product"/>
    <n v="5600"/>
    <n v="6338"/>
    <x v="0"/>
    <n v="1.1317857142857144"/>
    <n v="235"/>
    <s v="$27"/>
    <x v="0"/>
    <s v="USD"/>
    <n v="1336453200"/>
    <x v="484"/>
    <n v="1339477200"/>
    <d v="2012-06-12T05:00:00"/>
    <b v="0"/>
    <b v="1"/>
    <s v="theater/plays"/>
    <x v="1"/>
    <x v="1"/>
  </r>
  <r>
    <n v="991"/>
    <s v="Ramirez LLC"/>
    <s v="Reduced reciprocal focus group"/>
    <n v="9800"/>
    <n v="11091"/>
    <x v="0"/>
    <n v="1.131734693877551"/>
    <n v="241"/>
    <s v="$46"/>
    <x v="0"/>
    <s v="USD"/>
    <n v="1411621200"/>
    <x v="485"/>
    <n v="1411966800"/>
    <d v="2014-09-29T05:00:00"/>
    <b v="0"/>
    <b v="1"/>
    <s v="music/rock"/>
    <x v="2"/>
    <x v="8"/>
  </r>
  <r>
    <n v="95"/>
    <s v="Sanchez LLC"/>
    <s v="Stand-alone system-worthy standardization"/>
    <n v="900"/>
    <n v="1017"/>
    <x v="0"/>
    <n v="1.1299999999999999"/>
    <n v="27"/>
    <s v="$38"/>
    <x v="0"/>
    <s v="USD"/>
    <n v="1571029200"/>
    <x v="486"/>
    <n v="1571634000"/>
    <d v="2019-10-21T05:00:00"/>
    <b v="0"/>
    <b v="0"/>
    <s v="film &amp; video/documentary"/>
    <x v="3"/>
    <x v="3"/>
  </r>
  <r>
    <n v="427"/>
    <s v="Hicks, Wall and Webb"/>
    <s v="Managed discrete framework"/>
    <n v="174500"/>
    <n v="197018"/>
    <x v="0"/>
    <n v="1.1290429799426933"/>
    <n v="2526"/>
    <s v="$78"/>
    <x v="0"/>
    <s v="USD"/>
    <n v="1410584400"/>
    <x v="487"/>
    <n v="1413349200"/>
    <d v="2014-10-15T05:00:00"/>
    <b v="0"/>
    <b v="1"/>
    <s v="theater/plays"/>
    <x v="1"/>
    <x v="1"/>
  </r>
  <r>
    <n v="24"/>
    <s v="Scott, Wilson and Martin"/>
    <s v="Cross-platform intermediate frame"/>
    <n v="92400"/>
    <n v="104257"/>
    <x v="0"/>
    <n v="1.1283225108225108"/>
    <n v="2673"/>
    <s v="$39"/>
    <x v="0"/>
    <s v="USD"/>
    <n v="1403326800"/>
    <x v="488"/>
    <n v="1403499600"/>
    <d v="2014-06-23T05:00:00"/>
    <b v="0"/>
    <b v="0"/>
    <s v="technology/wearables"/>
    <x v="0"/>
    <x v="12"/>
  </r>
  <r>
    <n v="147"/>
    <s v="Moss, Norman and Dunlap"/>
    <s v="Upgradable upward-trending workforce"/>
    <n v="8300"/>
    <n v="9337"/>
    <x v="0"/>
    <n v="1.1249397590361445"/>
    <n v="199"/>
    <s v="$47"/>
    <x v="0"/>
    <s v="USD"/>
    <n v="1465794000"/>
    <x v="489"/>
    <n v="1466312400"/>
    <d v="2016-06-19T05:00:00"/>
    <b v="0"/>
    <b v="1"/>
    <s v="theater/plays"/>
    <x v="1"/>
    <x v="1"/>
  </r>
  <r>
    <n v="930"/>
    <s v="Hall, Buchanan and Benton"/>
    <s v="Configurable fault-tolerant structure"/>
    <n v="3500"/>
    <n v="3930"/>
    <x v="0"/>
    <n v="1.1228571428571428"/>
    <n v="85"/>
    <s v="$46"/>
    <x v="0"/>
    <s v="USD"/>
    <n v="1424844000"/>
    <x v="490"/>
    <n v="1425448800"/>
    <d v="2015-03-04T06:00:00"/>
    <b v="0"/>
    <b v="1"/>
    <s v="theater/plays"/>
    <x v="1"/>
    <x v="1"/>
  </r>
  <r>
    <n v="20"/>
    <s v="Reeves, Thompson and Richardson"/>
    <s v="Proactive composite alliance"/>
    <n v="131800"/>
    <n v="147936"/>
    <x v="0"/>
    <n v="1.1224279210925645"/>
    <n v="1396"/>
    <s v="$106"/>
    <x v="0"/>
    <s v="USD"/>
    <n v="1406523600"/>
    <x v="491"/>
    <n v="1406523600"/>
    <d v="2014-07-28T05:00:00"/>
    <b v="0"/>
    <b v="0"/>
    <s v="film &amp; video/drama"/>
    <x v="3"/>
    <x v="6"/>
  </r>
  <r>
    <n v="508"/>
    <s v="Roberts Group"/>
    <s v="Up-sized radical pricing structure"/>
    <n v="172700"/>
    <n v="193820"/>
    <x v="0"/>
    <n v="1.1222929936305732"/>
    <n v="3657"/>
    <s v="$53"/>
    <x v="0"/>
    <s v="USD"/>
    <n v="1532840400"/>
    <x v="34"/>
    <n v="1534654800"/>
    <d v="2018-08-19T05:00:00"/>
    <b v="0"/>
    <b v="0"/>
    <s v="theater/plays"/>
    <x v="1"/>
    <x v="1"/>
  </r>
  <r>
    <n v="517"/>
    <s v="Ramirez LLC"/>
    <s v="Multi-tiered maximized orchestration"/>
    <n v="5900"/>
    <n v="6608"/>
    <x v="0"/>
    <n v="1.1200000000000001"/>
    <n v="78"/>
    <s v="$85"/>
    <x v="0"/>
    <s v="USD"/>
    <n v="1493960400"/>
    <x v="492"/>
    <n v="1494392400"/>
    <d v="2017-05-10T05:00:00"/>
    <b v="0"/>
    <b v="0"/>
    <s v="food/food trucks"/>
    <x v="6"/>
    <x v="10"/>
  </r>
  <r>
    <n v="573"/>
    <s v="Valenzuela-Cook"/>
    <s v="Total incremental productivity"/>
    <n v="6700"/>
    <n v="7496"/>
    <x v="0"/>
    <n v="1.1188059701492536"/>
    <n v="300"/>
    <s v="$25"/>
    <x v="0"/>
    <s v="USD"/>
    <n v="1399006800"/>
    <x v="493"/>
    <n v="1399179600"/>
    <d v="2014-05-04T05:00:00"/>
    <b v="0"/>
    <b v="0"/>
    <s v="journalism/audio"/>
    <x v="8"/>
    <x v="23"/>
  </r>
  <r>
    <n v="938"/>
    <s v="Allen Inc"/>
    <s v="Total dedicated benchmark"/>
    <n v="9200"/>
    <n v="10093"/>
    <x v="0"/>
    <n v="1.0970652173913042"/>
    <n v="96"/>
    <s v="$105"/>
    <x v="0"/>
    <s v="USD"/>
    <n v="1528779600"/>
    <x v="494"/>
    <n v="1531890000"/>
    <d v="2018-07-18T05:00:00"/>
    <b v="0"/>
    <b v="1"/>
    <s v="publishing/fiction"/>
    <x v="5"/>
    <x v="11"/>
  </r>
  <r>
    <n v="797"/>
    <s v="Houston, Moore and Rogers"/>
    <s v="Optional tangible utilization"/>
    <n v="7600"/>
    <n v="8332"/>
    <x v="0"/>
    <n v="1.0963157894736841"/>
    <n v="185"/>
    <s v="$45"/>
    <x v="0"/>
    <s v="USD"/>
    <n v="1546149600"/>
    <x v="495"/>
    <n v="1548136800"/>
    <d v="2019-01-22T06:00:00"/>
    <b v="0"/>
    <b v="0"/>
    <s v="technology/web"/>
    <x v="0"/>
    <x v="0"/>
  </r>
  <r>
    <n v="234"/>
    <s v="Mendoza-Parker"/>
    <s v="Enterprise-wide motivating matrices"/>
    <n v="7500"/>
    <n v="8181"/>
    <x v="0"/>
    <n v="1.0908"/>
    <n v="149"/>
    <s v="$55"/>
    <x v="6"/>
    <s v="EUR"/>
    <n v="1503378000"/>
    <x v="496"/>
    <n v="1503982800"/>
    <d v="2017-08-29T05:00:00"/>
    <b v="0"/>
    <b v="1"/>
    <s v="games/video games"/>
    <x v="4"/>
    <x v="4"/>
  </r>
  <r>
    <n v="831"/>
    <s v="Ward PLC"/>
    <s v="Front-line bottom-line Graphic Interface"/>
    <n v="97100"/>
    <n v="105817"/>
    <x v="0"/>
    <n v="1.089773429454171"/>
    <n v="4233"/>
    <s v="$25"/>
    <x v="0"/>
    <s v="USD"/>
    <n v="1332738000"/>
    <x v="497"/>
    <n v="1335675600"/>
    <d v="2012-04-29T05:00:00"/>
    <b v="0"/>
    <b v="0"/>
    <s v="photography/photography books"/>
    <x v="7"/>
    <x v="14"/>
  </r>
  <r>
    <n v="969"/>
    <s v="Lopez-King"/>
    <s v="Multi-lateral radical solution"/>
    <n v="7900"/>
    <n v="8550"/>
    <x v="0"/>
    <n v="1.0822784810126582"/>
    <n v="93"/>
    <s v="$92"/>
    <x v="0"/>
    <s v="USD"/>
    <n v="1576994400"/>
    <x v="498"/>
    <n v="1577599200"/>
    <d v="2019-12-29T06:00:00"/>
    <b v="0"/>
    <b v="0"/>
    <s v="theater/plays"/>
    <x v="1"/>
    <x v="1"/>
  </r>
  <r>
    <n v="463"/>
    <s v="Mckee-Hill"/>
    <s v="Cross-platform upward-trending parallelism"/>
    <n v="134300"/>
    <n v="145265"/>
    <x v="0"/>
    <n v="1.0816455696202532"/>
    <n v="2105"/>
    <s v="$69"/>
    <x v="0"/>
    <s v="USD"/>
    <n v="1388469600"/>
    <x v="499"/>
    <n v="1388815200"/>
    <d v="2014-01-04T06:00:00"/>
    <b v="0"/>
    <b v="0"/>
    <s v="film &amp; video/animation"/>
    <x v="3"/>
    <x v="13"/>
  </r>
  <r>
    <n v="71"/>
    <s v="Tate, Bass and House"/>
    <s v="Organic object-oriented budgetary management"/>
    <n v="6000"/>
    <n v="6484"/>
    <x v="0"/>
    <n v="1.0806666666666667"/>
    <n v="76"/>
    <s v="$85"/>
    <x v="0"/>
    <s v="USD"/>
    <n v="1575093600"/>
    <x v="500"/>
    <n v="1575439200"/>
    <d v="2019-12-04T06:00:00"/>
    <b v="0"/>
    <b v="0"/>
    <s v="theater/plays"/>
    <x v="1"/>
    <x v="1"/>
  </r>
  <r>
    <n v="282"/>
    <s v="Ross, Kelly and Brown"/>
    <s v="Virtual contextually-based circuit"/>
    <n v="8400"/>
    <n v="9076"/>
    <x v="0"/>
    <n v="1.0804761904761904"/>
    <n v="133"/>
    <s v="$68"/>
    <x v="0"/>
    <s v="USD"/>
    <n v="1480226400"/>
    <x v="59"/>
    <n v="1480744800"/>
    <d v="2016-12-03T06:00:00"/>
    <b v="0"/>
    <b v="1"/>
    <s v="film &amp; video/television"/>
    <x v="3"/>
    <x v="18"/>
  </r>
  <r>
    <n v="803"/>
    <s v="Perez, Brown and Meyers"/>
    <s v="Stand-alone background customer loyalty"/>
    <n v="6100"/>
    <n v="6527"/>
    <x v="0"/>
    <n v="1.07"/>
    <n v="233"/>
    <s v="$28"/>
    <x v="0"/>
    <s v="USD"/>
    <n v="1548568800"/>
    <x v="501"/>
    <n v="1551506400"/>
    <d v="2019-03-02T06:00:00"/>
    <b v="0"/>
    <b v="0"/>
    <s v="theater/plays"/>
    <x v="1"/>
    <x v="1"/>
  </r>
  <r>
    <n v="780"/>
    <s v="Brooks-Rodriguez"/>
    <s v="Implemented intangible instruction set"/>
    <n v="5100"/>
    <n v="5421"/>
    <x v="0"/>
    <n v="1.0629411764705883"/>
    <n v="164"/>
    <s v="$33"/>
    <x v="0"/>
    <s v="USD"/>
    <n v="1469163600"/>
    <x v="502"/>
    <n v="1470805200"/>
    <d v="2016-08-10T05:00:00"/>
    <b v="0"/>
    <b v="1"/>
    <s v="film &amp; video/drama"/>
    <x v="3"/>
    <x v="6"/>
  </r>
  <r>
    <n v="861"/>
    <s v="Young, Ramsey and Powell"/>
    <s v="Devolved disintermediate analyzer"/>
    <n v="8800"/>
    <n v="9317"/>
    <x v="0"/>
    <n v="1.0587500000000001"/>
    <n v="163"/>
    <s v="$57"/>
    <x v="0"/>
    <s v="USD"/>
    <n v="1269147600"/>
    <x v="503"/>
    <n v="1269838800"/>
    <d v="2010-03-29T05:00:00"/>
    <b v="0"/>
    <b v="0"/>
    <s v="theater/plays"/>
    <x v="1"/>
    <x v="1"/>
  </r>
  <r>
    <n v="28"/>
    <s v="Campbell, Brown and Powell"/>
    <s v="Synchronized global task-force"/>
    <n v="130800"/>
    <n v="137635"/>
    <x v="0"/>
    <n v="1.0522553516819573"/>
    <n v="2220"/>
    <s v="$62"/>
    <x v="0"/>
    <s v="USD"/>
    <n v="1265695200"/>
    <x v="504"/>
    <n v="1267682400"/>
    <d v="2010-03-04T06:00:00"/>
    <b v="0"/>
    <b v="1"/>
    <s v="theater/plays"/>
    <x v="1"/>
    <x v="1"/>
  </r>
  <r>
    <n v="411"/>
    <s v="Beck, Thompson and Martinez"/>
    <s v="Down-sized maximized function"/>
    <n v="7800"/>
    <n v="8161"/>
    <x v="0"/>
    <n v="1.0462820512820512"/>
    <n v="82"/>
    <s v="$100"/>
    <x v="0"/>
    <s v="USD"/>
    <n v="1496034000"/>
    <x v="505"/>
    <n v="1496206800"/>
    <d v="2017-05-31T05:00:00"/>
    <b v="0"/>
    <b v="0"/>
    <s v="theater/plays"/>
    <x v="1"/>
    <x v="1"/>
  </r>
  <r>
    <n v="456"/>
    <s v="Wilson, Brooks and Clark"/>
    <s v="Operative well-modulated data-warehouse"/>
    <n v="146400"/>
    <n v="152438"/>
    <x v="0"/>
    <n v="1.041243169398907"/>
    <n v="1605"/>
    <s v="$95"/>
    <x v="0"/>
    <s v="USD"/>
    <n v="1518242400"/>
    <x v="506"/>
    <n v="1518242400"/>
    <d v="2018-02-10T06:00:00"/>
    <b v="0"/>
    <b v="1"/>
    <s v="music/indie rock"/>
    <x v="2"/>
    <x v="2"/>
  </r>
  <r>
    <n v="855"/>
    <s v="Moses-Terry"/>
    <s v="Horizontal clear-thinking framework"/>
    <n v="23400"/>
    <n v="23956"/>
    <x v="0"/>
    <n v="1.0237606837606839"/>
    <n v="452"/>
    <s v="$53"/>
    <x v="5"/>
    <s v="AUD"/>
    <n v="1308373200"/>
    <x v="507"/>
    <n v="1311051600"/>
    <d v="2011-07-19T05:00:00"/>
    <b v="0"/>
    <b v="0"/>
    <s v="theater/plays"/>
    <x v="1"/>
    <x v="1"/>
  </r>
  <r>
    <n v="241"/>
    <s v="Gonzalez-Martinez"/>
    <s v="Vision-oriented actuating open system"/>
    <n v="168500"/>
    <n v="171729"/>
    <x v="0"/>
    <n v="1.0191632047477746"/>
    <n v="1684"/>
    <s v="$102"/>
    <x v="5"/>
    <s v="AUD"/>
    <n v="1397365200"/>
    <x v="508"/>
    <n v="1398229200"/>
    <d v="2014-04-23T05:00:00"/>
    <b v="0"/>
    <b v="1"/>
    <s v="publishing/nonfiction"/>
    <x v="5"/>
    <x v="5"/>
  </r>
  <r>
    <n v="519"/>
    <s v="Marsh-Coleman"/>
    <s v="Exclusive asymmetric analyzer"/>
    <n v="177700"/>
    <n v="180802"/>
    <x v="0"/>
    <n v="1.0174563871693867"/>
    <n v="1773"/>
    <s v="$102"/>
    <x v="0"/>
    <s v="USD"/>
    <n v="1420696800"/>
    <x v="4"/>
    <n v="1421906400"/>
    <d v="2015-01-22T06:00:00"/>
    <b v="0"/>
    <b v="1"/>
    <s v="music/rock"/>
    <x v="2"/>
    <x v="8"/>
  </r>
  <r>
    <n v="141"/>
    <s v="Jackson LLC"/>
    <s v="Distributed motivating algorithm"/>
    <n v="64300"/>
    <n v="65323"/>
    <x v="0"/>
    <n v="1.0159097978227061"/>
    <n v="1071"/>
    <s v="$61"/>
    <x v="0"/>
    <s v="USD"/>
    <n v="1434085200"/>
    <x v="509"/>
    <n v="1434603600"/>
    <d v="2015-06-18T05:00:00"/>
    <b v="0"/>
    <b v="0"/>
    <s v="technology/web"/>
    <x v="0"/>
    <x v="0"/>
  </r>
  <r>
    <n v="489"/>
    <s v="Clark Inc"/>
    <s v="Down-sized mobile time-frame"/>
    <n v="9200"/>
    <n v="9339"/>
    <x v="0"/>
    <n v="1.015108695652174"/>
    <n v="85"/>
    <s v="$110"/>
    <x v="6"/>
    <s v="EUR"/>
    <n v="1281934800"/>
    <x v="510"/>
    <n v="1282366800"/>
    <d v="2010-08-21T05:00:00"/>
    <b v="0"/>
    <b v="0"/>
    <s v="technology/wearables"/>
    <x v="0"/>
    <x v="12"/>
  </r>
  <r>
    <n v="208"/>
    <s v="Jackson Inc"/>
    <s v="Mandatory multi-tasking encryption"/>
    <n v="196900"/>
    <n v="199110"/>
    <x v="0"/>
    <n v="1.0112239715591671"/>
    <n v="2053"/>
    <s v="$97"/>
    <x v="0"/>
    <s v="USD"/>
    <n v="1510207200"/>
    <x v="511"/>
    <n v="1512280800"/>
    <d v="2017-12-03T06:00:00"/>
    <b v="0"/>
    <b v="0"/>
    <s v="film &amp; video/documentary"/>
    <x v="3"/>
    <x v="3"/>
  </r>
  <r>
    <n v="579"/>
    <s v="Franklin Inc"/>
    <s v="Focused multimedia knowledgebase"/>
    <n v="6200"/>
    <n v="6269"/>
    <x v="0"/>
    <n v="1.0111290322580646"/>
    <n v="87"/>
    <s v="$72"/>
    <x v="0"/>
    <s v="USD"/>
    <n v="1312693200"/>
    <x v="512"/>
    <n v="1313730000"/>
    <d v="2011-08-19T05:00:00"/>
    <b v="0"/>
    <b v="0"/>
    <s v="music/jazz"/>
    <x v="2"/>
    <x v="9"/>
  </r>
  <r>
    <n v="559"/>
    <s v="Brown, Estrada and Jensen"/>
    <s v="Exclusive systematic productivity"/>
    <n v="105300"/>
    <n v="106321"/>
    <x v="0"/>
    <n v="1.009696106362773"/>
    <n v="1022"/>
    <s v="$104"/>
    <x v="0"/>
    <s v="USD"/>
    <n v="1470114000"/>
    <x v="513"/>
    <n v="1470718800"/>
    <d v="2016-08-09T05:00:00"/>
    <b v="0"/>
    <b v="0"/>
    <s v="theater/plays"/>
    <x v="1"/>
    <x v="1"/>
  </r>
  <r>
    <n v="131"/>
    <s v="Fleming, Zhang and Henderson"/>
    <s v="Distributed 5thgeneration implementation"/>
    <n v="164700"/>
    <n v="166116"/>
    <x v="0"/>
    <n v="1.0085974499089254"/>
    <n v="2443"/>
    <s v="$68"/>
    <x v="2"/>
    <s v="GBP"/>
    <n v="1385704800"/>
    <x v="514"/>
    <n v="1386828000"/>
    <d v="2013-12-12T06:00:00"/>
    <b v="0"/>
    <b v="0"/>
    <s v="technology/web"/>
    <x v="0"/>
    <x v="0"/>
  </r>
  <r>
    <n v="689"/>
    <s v="Nguyen Inc"/>
    <s v="Seamless directional capacity"/>
    <n v="7300"/>
    <n v="7348"/>
    <x v="0"/>
    <n v="1.0065753424657535"/>
    <n v="69"/>
    <s v="$106"/>
    <x v="0"/>
    <s v="USD"/>
    <n v="1383022800"/>
    <x v="515"/>
    <n v="1384063200"/>
    <d v="2013-11-10T06:00:00"/>
    <b v="0"/>
    <b v="0"/>
    <s v="technology/web"/>
    <x v="0"/>
    <x v="0"/>
  </r>
  <r>
    <n v="480"/>
    <s v="Robles-Hudson"/>
    <s v="Balanced bifurcated leverage"/>
    <n v="8600"/>
    <n v="8656"/>
    <x v="0"/>
    <n v="1.0065116279069768"/>
    <n v="87"/>
    <s v="$99"/>
    <x v="0"/>
    <s v="USD"/>
    <n v="1268287200"/>
    <x v="516"/>
    <n v="1269061200"/>
    <d v="2010-03-20T05:00:00"/>
    <b v="0"/>
    <b v="1"/>
    <s v="photography/photography books"/>
    <x v="7"/>
    <x v="14"/>
  </r>
  <r>
    <n v="840"/>
    <s v="Howell and Sons"/>
    <s v="Enhanced regional moderator"/>
    <n v="116300"/>
    <n v="116583"/>
    <x v="0"/>
    <n v="1.0024333619948409"/>
    <n v="3533"/>
    <s v="$33"/>
    <x v="0"/>
    <s v="USD"/>
    <n v="1405486800"/>
    <x v="517"/>
    <n v="1405659600"/>
    <d v="2014-07-18T05:00:00"/>
    <b v="0"/>
    <b v="1"/>
    <s v="theater/plays"/>
    <x v="1"/>
    <x v="1"/>
  </r>
  <r>
    <n v="718"/>
    <s v="Reyes PLC"/>
    <s v="Expanded optimal pricing structure"/>
    <n v="8300"/>
    <n v="8317"/>
    <x v="0"/>
    <n v="1.0020481927710843"/>
    <n v="297"/>
    <s v="$28"/>
    <x v="0"/>
    <s v="USD"/>
    <n v="1371445200"/>
    <x v="518"/>
    <n v="1373691600"/>
    <d v="2013-07-13T05:00:00"/>
    <b v="0"/>
    <b v="0"/>
    <s v="technology/wearables"/>
    <x v="0"/>
    <x v="12"/>
  </r>
  <r>
    <n v="164"/>
    <s v="Lopez and Sons"/>
    <s v="Polarized human-resource protocol"/>
    <n v="150500"/>
    <n v="150755"/>
    <x v="0"/>
    <n v="1.0016943521594683"/>
    <n v="1396"/>
    <s v="$108"/>
    <x v="0"/>
    <s v="USD"/>
    <n v="1507438800"/>
    <x v="519"/>
    <n v="1507525200"/>
    <d v="2017-10-09T05:00:00"/>
    <b v="0"/>
    <b v="0"/>
    <s v="theater/plays"/>
    <x v="1"/>
    <x v="1"/>
  </r>
  <r>
    <n v="159"/>
    <s v="Clarke, Anderson and Lee"/>
    <s v="Robust explicit hardware"/>
    <n v="191200"/>
    <n v="191222"/>
    <x v="0"/>
    <n v="1.0001150627615063"/>
    <n v="1821"/>
    <s v="$105"/>
    <x v="0"/>
    <s v="USD"/>
    <n v="1553662800"/>
    <x v="520"/>
    <n v="1555218000"/>
    <d v="2019-04-14T05:00:00"/>
    <b v="0"/>
    <b v="1"/>
    <s v="theater/plays"/>
    <x v="1"/>
    <x v="1"/>
  </r>
  <r>
    <n v="596"/>
    <s v="Becker-Scott"/>
    <s v="Managed optimizing archive"/>
    <n v="7900"/>
    <n v="7875"/>
    <x v="1"/>
    <n v="0.99683544303797467"/>
    <n v="183"/>
    <s v="$43"/>
    <x v="0"/>
    <s v="USD"/>
    <n v="1457157600"/>
    <x v="521"/>
    <n v="1457762400"/>
    <d v="2016-03-12T06:00:00"/>
    <b v="0"/>
    <b v="1"/>
    <s v="film &amp; video/drama"/>
    <x v="3"/>
    <x v="6"/>
  </r>
  <r>
    <n v="787"/>
    <s v="Vance-Glover"/>
    <s v="Progressive coherent secured line"/>
    <n v="61200"/>
    <n v="60994"/>
    <x v="1"/>
    <n v="0.99663398692810456"/>
    <n v="859"/>
    <s v="$71"/>
    <x v="1"/>
    <s v="CAD"/>
    <n v="1305954000"/>
    <x v="522"/>
    <n v="1306731600"/>
    <d v="2011-05-30T05:00:00"/>
    <b v="0"/>
    <b v="0"/>
    <s v="music/rock"/>
    <x v="2"/>
    <x v="8"/>
  </r>
  <r>
    <n v="527"/>
    <s v="Rosario-Smith"/>
    <s v="Enterprise-wide intermediate portal"/>
    <n v="189200"/>
    <n v="188480"/>
    <x v="1"/>
    <n v="0.99619450317124736"/>
    <n v="6080"/>
    <s v="$31"/>
    <x v="1"/>
    <s v="CAD"/>
    <n v="1454652000"/>
    <x v="523"/>
    <n v="1457762400"/>
    <d v="2016-03-12T06:00:00"/>
    <b v="0"/>
    <b v="0"/>
    <s v="film &amp; video/animation"/>
    <x v="3"/>
    <x v="13"/>
  </r>
  <r>
    <n v="844"/>
    <s v="Rodriguez-Hansen"/>
    <s v="Intuitive cohesive groupware"/>
    <n v="8800"/>
    <n v="8747"/>
    <x v="2"/>
    <n v="0.99397727272727276"/>
    <n v="94"/>
    <s v="$93"/>
    <x v="0"/>
    <s v="USD"/>
    <n v="1327212000"/>
    <x v="524"/>
    <n v="1327471200"/>
    <d v="2012-01-25T06:00:00"/>
    <b v="0"/>
    <b v="0"/>
    <s v="film &amp; video/documentary"/>
    <x v="3"/>
    <x v="3"/>
  </r>
  <r>
    <n v="705"/>
    <s v="Ford LLC"/>
    <s v="Centralized tangible success"/>
    <n v="169700"/>
    <n v="168048"/>
    <x v="1"/>
    <n v="0.99026517383618151"/>
    <n v="2025"/>
    <s v="$83"/>
    <x v="2"/>
    <s v="GBP"/>
    <n v="1386741600"/>
    <x v="237"/>
    <n v="1387087200"/>
    <d v="2013-12-15T06:00:00"/>
    <b v="0"/>
    <b v="0"/>
    <s v="publishing/nonfiction"/>
    <x v="5"/>
    <x v="5"/>
  </r>
  <r>
    <n v="221"/>
    <s v="Huff LLC"/>
    <s v="Face-to-face clear-thinking Local Area Network"/>
    <n v="121500"/>
    <n v="119830"/>
    <x v="1"/>
    <n v="0.9862551440329218"/>
    <n v="2179"/>
    <s v="$55"/>
    <x v="0"/>
    <s v="USD"/>
    <n v="1340254800"/>
    <x v="525"/>
    <n v="1340427600"/>
    <d v="2012-06-23T05:00:00"/>
    <b v="1"/>
    <b v="0"/>
    <s v="food/food trucks"/>
    <x v="6"/>
    <x v="10"/>
  </r>
  <r>
    <n v="552"/>
    <s v="Mercer, Solomon and Singleton"/>
    <s v="Distributed human-resource policy"/>
    <n v="9000"/>
    <n v="8866"/>
    <x v="1"/>
    <n v="0.98511111111111116"/>
    <n v="92"/>
    <s v="$96"/>
    <x v="0"/>
    <s v="USD"/>
    <n v="1480140000"/>
    <x v="526"/>
    <n v="1480312800"/>
    <d v="2016-11-28T06:00:00"/>
    <b v="0"/>
    <b v="0"/>
    <s v="theater/plays"/>
    <x v="1"/>
    <x v="1"/>
  </r>
  <r>
    <n v="662"/>
    <s v="Murphy-Farrell"/>
    <s v="Implemented exuding software"/>
    <n v="9100"/>
    <n v="8906"/>
    <x v="1"/>
    <n v="0.97868131868131869"/>
    <n v="131"/>
    <s v="$68"/>
    <x v="0"/>
    <s v="USD"/>
    <n v="1544335200"/>
    <x v="326"/>
    <n v="1544680800"/>
    <d v="2018-12-13T06:00:00"/>
    <b v="0"/>
    <b v="0"/>
    <s v="theater/plays"/>
    <x v="1"/>
    <x v="1"/>
  </r>
  <r>
    <n v="288"/>
    <s v="Garcia Ltd"/>
    <s v="Secured global success"/>
    <n v="5600"/>
    <n v="5476"/>
    <x v="1"/>
    <n v="0.97785714285714287"/>
    <n v="137"/>
    <s v="$40"/>
    <x v="4"/>
    <s v="DKK"/>
    <n v="1331701200"/>
    <x v="527"/>
    <n v="1331787600"/>
    <d v="2012-03-15T05:00:00"/>
    <b v="0"/>
    <b v="1"/>
    <s v="music/metal"/>
    <x v="2"/>
    <x v="16"/>
  </r>
  <r>
    <n v="239"/>
    <s v="Mason-Sanders"/>
    <s v="Networked web-enabled instruction set"/>
    <n v="3200"/>
    <n v="3127"/>
    <x v="1"/>
    <n v="0.97718749999999999"/>
    <n v="41"/>
    <s v="$76"/>
    <x v="0"/>
    <s v="USD"/>
    <n v="1440824400"/>
    <x v="528"/>
    <n v="1441170000"/>
    <d v="2015-09-02T05:00:00"/>
    <b v="0"/>
    <b v="0"/>
    <s v="technology/wearables"/>
    <x v="0"/>
    <x v="12"/>
  </r>
  <r>
    <n v="64"/>
    <s v="Mosley-Gilbert"/>
    <s v="Vision-oriented logistical intranet"/>
    <n v="2800"/>
    <n v="2734"/>
    <x v="1"/>
    <n v="0.97642857142857142"/>
    <n v="38"/>
    <s v="$72"/>
    <x v="0"/>
    <s v="USD"/>
    <n v="1530507600"/>
    <x v="529"/>
    <n v="1531803600"/>
    <d v="2018-07-17T05:00:00"/>
    <b v="0"/>
    <b v="1"/>
    <s v="technology/web"/>
    <x v="0"/>
    <x v="0"/>
  </r>
  <r>
    <n v="680"/>
    <s v="Nelson-Valdez"/>
    <s v="Open-source 4thgeneration open system"/>
    <n v="145600"/>
    <n v="141822"/>
    <x v="1"/>
    <n v="0.97405219780219776"/>
    <n v="2955"/>
    <s v="$48"/>
    <x v="0"/>
    <s v="USD"/>
    <n v="1576303200"/>
    <x v="530"/>
    <n v="1576476000"/>
    <d v="2019-12-16T06:00:00"/>
    <b v="0"/>
    <b v="1"/>
    <s v="games/mobile games"/>
    <x v="4"/>
    <x v="22"/>
  </r>
  <r>
    <n v="336"/>
    <s v="Nunez Inc"/>
    <s v="Customizable intangible capability"/>
    <n v="70700"/>
    <n v="68602"/>
    <x v="1"/>
    <n v="0.97032531824611035"/>
    <n v="1072"/>
    <s v="$64"/>
    <x v="0"/>
    <s v="USD"/>
    <n v="1292392800"/>
    <x v="531"/>
    <n v="1292479200"/>
    <d v="2010-12-16T06:00:00"/>
    <b v="0"/>
    <b v="1"/>
    <s v="music/rock"/>
    <x v="2"/>
    <x v="8"/>
  </r>
  <r>
    <n v="276"/>
    <s v="Fields Ltd"/>
    <s v="Front-line foreground project"/>
    <n v="5500"/>
    <n v="5324"/>
    <x v="1"/>
    <n v="0.96799999999999997"/>
    <n v="133"/>
    <s v="$40"/>
    <x v="0"/>
    <s v="USD"/>
    <n v="1334811600"/>
    <x v="405"/>
    <n v="1335243600"/>
    <d v="2012-04-24T05:00:00"/>
    <b v="0"/>
    <b v="1"/>
    <s v="games/video games"/>
    <x v="4"/>
    <x v="4"/>
  </r>
  <r>
    <n v="178"/>
    <s v="Alexander-Williams"/>
    <s v="Triple-buffered cohesive structure"/>
    <n v="7200"/>
    <n v="6927"/>
    <x v="1"/>
    <n v="0.96208333333333329"/>
    <n v="210"/>
    <s v="$33"/>
    <x v="0"/>
    <s v="USD"/>
    <n v="1505970000"/>
    <x v="532"/>
    <n v="1506747600"/>
    <d v="2017-09-30T05:00:00"/>
    <b v="0"/>
    <b v="0"/>
    <s v="food/food trucks"/>
    <x v="6"/>
    <x v="10"/>
  </r>
  <r>
    <n v="138"/>
    <s v="Hogan Ltd"/>
    <s v="Stand-alone mission-critical moratorium"/>
    <n v="9600"/>
    <n v="9216"/>
    <x v="1"/>
    <n v="0.96"/>
    <n v="115"/>
    <s v="$80"/>
    <x v="0"/>
    <s v="USD"/>
    <n v="1348808400"/>
    <x v="368"/>
    <n v="1349326800"/>
    <d v="2012-10-04T05:00:00"/>
    <b v="0"/>
    <b v="0"/>
    <s v="games/mobile games"/>
    <x v="4"/>
    <x v="22"/>
  </r>
  <r>
    <n v="531"/>
    <s v="Berry-Richardson"/>
    <s v="Automated zero tolerance implementation"/>
    <n v="186700"/>
    <n v="178338"/>
    <x v="3"/>
    <n v="0.95521156936261387"/>
    <n v="3640"/>
    <s v="$49"/>
    <x v="3"/>
    <s v="CHF"/>
    <n v="1384149600"/>
    <x v="533"/>
    <n v="1388988000"/>
    <d v="2014-01-06T06:00:00"/>
    <b v="0"/>
    <b v="0"/>
    <s v="games/video games"/>
    <x v="4"/>
    <x v="4"/>
  </r>
  <r>
    <n v="211"/>
    <s v="Thompson LLC"/>
    <s v="Customer-focused impactful benchmark"/>
    <n v="104400"/>
    <n v="99100"/>
    <x v="1"/>
    <n v="0.9492337164750958"/>
    <n v="1625"/>
    <s v="$61"/>
    <x v="0"/>
    <s v="USD"/>
    <n v="1377579600"/>
    <x v="534"/>
    <n v="1379653200"/>
    <d v="2013-09-20T05:00:00"/>
    <b v="0"/>
    <b v="0"/>
    <s v="theater/plays"/>
    <x v="1"/>
    <x v="1"/>
  </r>
  <r>
    <n v="340"/>
    <s v="Butler, Henry and Espinoza"/>
    <s v="Switchable didactic matrices"/>
    <n v="37100"/>
    <n v="34964"/>
    <x v="1"/>
    <n v="0.94242587601078165"/>
    <n v="393"/>
    <s v="$89"/>
    <x v="0"/>
    <s v="USD"/>
    <n v="1323669600"/>
    <x v="535"/>
    <n v="1323756000"/>
    <d v="2011-12-13T06:00:00"/>
    <b v="0"/>
    <b v="0"/>
    <s v="photography/photography books"/>
    <x v="7"/>
    <x v="14"/>
  </r>
  <r>
    <n v="297"/>
    <s v="Brown, Herring and Bass"/>
    <s v="Organized client-driven capacity"/>
    <n v="7200"/>
    <n v="6785"/>
    <x v="1"/>
    <n v="0.94236111111111109"/>
    <n v="104"/>
    <s v="$65"/>
    <x v="5"/>
    <s v="AUD"/>
    <n v="1389679200"/>
    <x v="536"/>
    <n v="1390456800"/>
    <d v="2014-01-23T06:00:00"/>
    <b v="0"/>
    <b v="1"/>
    <s v="theater/plays"/>
    <x v="1"/>
    <x v="1"/>
  </r>
  <r>
    <n v="321"/>
    <s v="Mills, Frazier and Perez"/>
    <s v="Proactive attitude-oriented knowledge user"/>
    <n v="170400"/>
    <n v="160422"/>
    <x v="1"/>
    <n v="0.94144366197183094"/>
    <n v="2468"/>
    <s v="$65"/>
    <x v="0"/>
    <s v="USD"/>
    <n v="1301634000"/>
    <x v="537"/>
    <n v="1302325200"/>
    <d v="2011-04-09T05:00:00"/>
    <b v="0"/>
    <b v="0"/>
    <s v="film &amp; video/shorts"/>
    <x v="3"/>
    <x v="15"/>
  </r>
  <r>
    <n v="571"/>
    <s v="Wilson and Sons"/>
    <s v="Monitored grid-enabled model"/>
    <n v="3500"/>
    <n v="3295"/>
    <x v="1"/>
    <n v="0.94142857142857139"/>
    <n v="35"/>
    <s v="$94"/>
    <x v="6"/>
    <s v="EUR"/>
    <n v="1434690000"/>
    <x v="538"/>
    <n v="1438750800"/>
    <d v="2015-08-05T05:00:00"/>
    <b v="0"/>
    <b v="0"/>
    <s v="film &amp; video/shorts"/>
    <x v="3"/>
    <x v="15"/>
  </r>
  <r>
    <n v="223"/>
    <s v="Chavez, Garcia and Cantu"/>
    <s v="Synergistic explicit capability"/>
    <n v="87300"/>
    <n v="81897"/>
    <x v="1"/>
    <n v="0.93810996563573879"/>
    <n v="931"/>
    <s v="$88"/>
    <x v="0"/>
    <s v="USD"/>
    <n v="1458104400"/>
    <x v="539"/>
    <n v="1459314000"/>
    <d v="2016-03-30T05:00:00"/>
    <b v="0"/>
    <b v="0"/>
    <s v="theater/plays"/>
    <x v="1"/>
    <x v="1"/>
  </r>
  <r>
    <n v="153"/>
    <s v="Whitehead, Bell and Hughes"/>
    <s v="Multi-tiered radical definition"/>
    <n v="189400"/>
    <n v="176112"/>
    <x v="1"/>
    <n v="0.92984160506863778"/>
    <n v="5681"/>
    <s v="$31"/>
    <x v="0"/>
    <s v="USD"/>
    <n v="1350622800"/>
    <x v="540"/>
    <n v="1351141200"/>
    <d v="2012-10-25T05:00:00"/>
    <b v="0"/>
    <b v="0"/>
    <s v="theater/plays"/>
    <x v="1"/>
    <x v="1"/>
  </r>
  <r>
    <n v="645"/>
    <s v="Ferguson, Murphy and Bright"/>
    <s v="Multi-lateral heuristic throughput"/>
    <n v="192100"/>
    <n v="178483"/>
    <x v="1"/>
    <n v="0.92911504424778757"/>
    <n v="4697"/>
    <s v="$38"/>
    <x v="0"/>
    <s v="USD"/>
    <n v="1537938000"/>
    <x v="541"/>
    <n v="1539752400"/>
    <d v="2018-10-17T05:00:00"/>
    <b v="0"/>
    <b v="1"/>
    <s v="music/rock"/>
    <x v="2"/>
    <x v="8"/>
  </r>
  <r>
    <n v="61"/>
    <s v="Romero-Hoffman"/>
    <s v="Open-source zero administration complexity"/>
    <n v="199200"/>
    <n v="184750"/>
    <x v="1"/>
    <n v="0.92745983935742971"/>
    <n v="2253"/>
    <s v="$82"/>
    <x v="1"/>
    <s v="CAD"/>
    <n v="1298268000"/>
    <x v="542"/>
    <n v="1301720400"/>
    <d v="2011-04-02T05:00:00"/>
    <b v="0"/>
    <b v="0"/>
    <s v="theater/plays"/>
    <x v="1"/>
    <x v="1"/>
  </r>
  <r>
    <n v="752"/>
    <s v="Lowery Group"/>
    <s v="Sharable motivating emulation"/>
    <n v="5800"/>
    <n v="5362"/>
    <x v="2"/>
    <n v="0.92448275862068963"/>
    <n v="114"/>
    <s v="$47"/>
    <x v="0"/>
    <s v="USD"/>
    <n v="1280984400"/>
    <x v="543"/>
    <n v="1282539600"/>
    <d v="2010-08-23T05:00:00"/>
    <b v="0"/>
    <b v="1"/>
    <s v="theater/plays"/>
    <x v="1"/>
    <x v="1"/>
  </r>
  <r>
    <n v="504"/>
    <s v="Smith-Miller"/>
    <s v="De-engineered cohesive moderator"/>
    <n v="7500"/>
    <n v="6924"/>
    <x v="1"/>
    <n v="0.92320000000000002"/>
    <n v="62"/>
    <s v="$112"/>
    <x v="6"/>
    <s v="EUR"/>
    <n v="1431925200"/>
    <x v="312"/>
    <n v="1432011600"/>
    <d v="2015-05-19T05:00:00"/>
    <b v="0"/>
    <b v="0"/>
    <s v="music/rock"/>
    <x v="2"/>
    <x v="8"/>
  </r>
  <r>
    <n v="814"/>
    <s v="Vincent PLC"/>
    <s v="Visionary 24hour analyzer"/>
    <n v="3200"/>
    <n v="2950"/>
    <x v="1"/>
    <n v="0.921875"/>
    <n v="36"/>
    <s v="$82"/>
    <x v="4"/>
    <s v="DKK"/>
    <n v="1464325200"/>
    <x v="544"/>
    <n v="1464498000"/>
    <d v="2016-05-29T05:00:00"/>
    <b v="0"/>
    <b v="1"/>
    <s v="music/rock"/>
    <x v="2"/>
    <x v="8"/>
  </r>
  <r>
    <n v="732"/>
    <s v="Glass, Baker and Jones"/>
    <s v="Business-focused 24hour access"/>
    <n v="117000"/>
    <n v="107622"/>
    <x v="1"/>
    <n v="0.91984615384615387"/>
    <n v="1121"/>
    <s v="$96"/>
    <x v="0"/>
    <s v="USD"/>
    <n v="1490158800"/>
    <x v="545"/>
    <n v="1492146000"/>
    <d v="2017-04-14T05:00:00"/>
    <b v="0"/>
    <b v="1"/>
    <s v="music/rock"/>
    <x v="2"/>
    <x v="8"/>
  </r>
  <r>
    <n v="51"/>
    <s v="Bradshaw, Gill and Donovan"/>
    <s v="Inverse secondary infrastructure"/>
    <n v="158100"/>
    <n v="145243"/>
    <x v="1"/>
    <n v="0.91867805186590767"/>
    <n v="1467"/>
    <s v="$99"/>
    <x v="2"/>
    <s v="GBP"/>
    <n v="1332824400"/>
    <x v="546"/>
    <n v="1334206800"/>
    <d v="2012-04-12T05:00:00"/>
    <b v="0"/>
    <b v="1"/>
    <s v="technology/wearables"/>
    <x v="0"/>
    <x v="12"/>
  </r>
  <r>
    <n v="530"/>
    <s v="Morrow, Santiago and Soto"/>
    <s v="Stand-alone human-resource workforce"/>
    <n v="105000"/>
    <n v="96328"/>
    <x v="1"/>
    <n v="0.91740952380952379"/>
    <n v="1784"/>
    <s v="$54"/>
    <x v="0"/>
    <s v="USD"/>
    <n v="1283230800"/>
    <x v="547"/>
    <n v="1284440400"/>
    <d v="2010-09-14T05:00:00"/>
    <b v="0"/>
    <b v="1"/>
    <s v="publishing/fiction"/>
    <x v="5"/>
    <x v="11"/>
  </r>
  <r>
    <n v="281"/>
    <s v="Drake PLC"/>
    <s v="Profound object-oriented paradigm"/>
    <n v="164500"/>
    <n v="150552"/>
    <x v="1"/>
    <n v="0.91520972644376897"/>
    <n v="2062"/>
    <s v="$73"/>
    <x v="0"/>
    <s v="USD"/>
    <n v="1331445600"/>
    <x v="548"/>
    <n v="1333256400"/>
    <d v="2012-04-01T05:00:00"/>
    <b v="0"/>
    <b v="1"/>
    <s v="theater/plays"/>
    <x v="1"/>
    <x v="1"/>
  </r>
  <r>
    <n v="325"/>
    <s v="Saunders Group"/>
    <s v="Programmable systemic implementation"/>
    <n v="6500"/>
    <n v="5897"/>
    <x v="1"/>
    <n v="0.90723076923076929"/>
    <n v="73"/>
    <s v="$81"/>
    <x v="0"/>
    <s v="USD"/>
    <n v="1529125200"/>
    <x v="549"/>
    <n v="1531112400"/>
    <d v="2018-07-09T05:00:00"/>
    <b v="0"/>
    <b v="1"/>
    <s v="theater/plays"/>
    <x v="1"/>
    <x v="1"/>
  </r>
  <r>
    <n v="429"/>
    <s v="Robles Ltd"/>
    <s v="Right-sized demand-driven adapter"/>
    <n v="191000"/>
    <n v="173191"/>
    <x v="2"/>
    <n v="0.90675916230366493"/>
    <n v="2138"/>
    <s v="$81"/>
    <x v="0"/>
    <s v="USD"/>
    <n v="1392012000"/>
    <x v="67"/>
    <n v="1394427600"/>
    <d v="2014-03-10T05:00:00"/>
    <b v="0"/>
    <b v="1"/>
    <s v="photography/photography books"/>
    <x v="7"/>
    <x v="14"/>
  </r>
  <r>
    <n v="692"/>
    <s v="Murray Ltd"/>
    <s v="Decentralized 4thgeneration challenge"/>
    <n v="6000"/>
    <n v="5438"/>
    <x v="1"/>
    <n v="0.90633333333333332"/>
    <n v="77"/>
    <s v="$71"/>
    <x v="2"/>
    <s v="GBP"/>
    <n v="1562648400"/>
    <x v="550"/>
    <n v="1564203600"/>
    <d v="2019-07-27T05:00:00"/>
    <b v="0"/>
    <b v="0"/>
    <s v="music/rock"/>
    <x v="2"/>
    <x v="8"/>
  </r>
  <r>
    <n v="731"/>
    <s v="Cruz, Hall and Mason"/>
    <s v="Synergized content-based hierarchy"/>
    <n v="8000"/>
    <n v="7220"/>
    <x v="2"/>
    <n v="0.90249999999999997"/>
    <n v="219"/>
    <s v="$33"/>
    <x v="0"/>
    <s v="USD"/>
    <n v="1500786000"/>
    <x v="551"/>
    <n v="1500872400"/>
    <d v="2017-07-24T05:00:00"/>
    <b v="0"/>
    <b v="0"/>
    <s v="technology/web"/>
    <x v="0"/>
    <x v="0"/>
  </r>
  <r>
    <n v="459"/>
    <s v="Lane, Ryan and Chapman"/>
    <s v="Switchable demand-driven help-desk"/>
    <n v="6300"/>
    <n v="5674"/>
    <x v="1"/>
    <n v="0.90063492063492068"/>
    <n v="105"/>
    <s v="$54"/>
    <x v="0"/>
    <s v="USD"/>
    <n v="1419746400"/>
    <x v="552"/>
    <n v="1421906400"/>
    <d v="2015-01-22T06:00:00"/>
    <b v="0"/>
    <b v="0"/>
    <s v="film &amp; video/documentary"/>
    <x v="3"/>
    <x v="3"/>
  </r>
  <r>
    <n v="870"/>
    <s v="Hansen-Austin"/>
    <s v="Adaptive demand-driven encryption"/>
    <n v="7700"/>
    <n v="6920"/>
    <x v="1"/>
    <n v="0.89870129870129867"/>
    <n v="121"/>
    <s v="$57"/>
    <x v="0"/>
    <s v="USD"/>
    <n v="1440392400"/>
    <x v="88"/>
    <n v="1442552400"/>
    <d v="2015-09-18T05:00:00"/>
    <b v="0"/>
    <b v="0"/>
    <s v="theater/plays"/>
    <x v="1"/>
    <x v="1"/>
  </r>
  <r>
    <n v="54"/>
    <s v="Roy PLC"/>
    <s v="Multi-channeled neutral customer loyalty"/>
    <n v="6000"/>
    <n v="5392"/>
    <x v="1"/>
    <n v="0.89866666666666661"/>
    <n v="120"/>
    <s v="$45"/>
    <x v="0"/>
    <s v="USD"/>
    <n v="1520748000"/>
    <x v="553"/>
    <n v="1521262800"/>
    <d v="2018-03-17T05:00:00"/>
    <b v="0"/>
    <b v="0"/>
    <s v="technology/wearables"/>
    <x v="0"/>
    <x v="12"/>
  </r>
  <r>
    <n v="835"/>
    <s v="Hodges, Smith and Kelly"/>
    <s v="Future-proofed 24hour model"/>
    <n v="86200"/>
    <n v="77355"/>
    <x v="1"/>
    <n v="0.89738979118329465"/>
    <n v="1758"/>
    <s v="$44"/>
    <x v="0"/>
    <s v="USD"/>
    <n v="1425103200"/>
    <x v="554"/>
    <n v="1425621600"/>
    <d v="2015-03-06T06:00:00"/>
    <b v="0"/>
    <b v="0"/>
    <s v="technology/web"/>
    <x v="0"/>
    <x v="0"/>
  </r>
  <r>
    <n v="134"/>
    <s v="Caldwell LLC"/>
    <s v="Secured executive concept"/>
    <n v="99500"/>
    <n v="89288"/>
    <x v="1"/>
    <n v="0.89736683417085428"/>
    <n v="940"/>
    <s v="$95"/>
    <x v="3"/>
    <s v="CHF"/>
    <n v="1308459600"/>
    <x v="555"/>
    <n v="1312693200"/>
    <d v="2011-08-07T05:00:00"/>
    <b v="0"/>
    <b v="1"/>
    <s v="film &amp; video/documentary"/>
    <x v="3"/>
    <x v="3"/>
  </r>
  <r>
    <n v="405"/>
    <s v="Lee LLC"/>
    <s v="Synchronized secondary analyzer"/>
    <n v="29600"/>
    <n v="26527"/>
    <x v="1"/>
    <n v="0.89618243243243245"/>
    <n v="435"/>
    <s v="$61"/>
    <x v="0"/>
    <s v="USD"/>
    <n v="1528088400"/>
    <x v="93"/>
    <n v="1532408400"/>
    <d v="2018-07-24T05:00:00"/>
    <b v="0"/>
    <b v="0"/>
    <s v="theater/plays"/>
    <x v="1"/>
    <x v="1"/>
  </r>
  <r>
    <n v="12"/>
    <s v="Kim Ltd"/>
    <s v="Assimilated hybrid intranet"/>
    <n v="6300"/>
    <n v="5629"/>
    <x v="1"/>
    <n v="0.89349206349206345"/>
    <n v="55"/>
    <s v="$102"/>
    <x v="0"/>
    <s v="USD"/>
    <n v="1571720400"/>
    <x v="556"/>
    <n v="1572411600"/>
    <d v="2019-10-30T05:00:00"/>
    <b v="0"/>
    <b v="0"/>
    <s v="film &amp; video/drama"/>
    <x v="3"/>
    <x v="6"/>
  </r>
  <r>
    <n v="253"/>
    <s v="Rogers, Jacobs and Jackson"/>
    <s v="Upgradable multi-state instruction set"/>
    <n v="121500"/>
    <n v="108161"/>
    <x v="1"/>
    <n v="0.8902139917695473"/>
    <n v="1335"/>
    <s v="$81"/>
    <x v="1"/>
    <s v="CAD"/>
    <n v="1302238800"/>
    <x v="557"/>
    <n v="1303275600"/>
    <d v="2011-04-20T05:00:00"/>
    <b v="0"/>
    <b v="0"/>
    <s v="film &amp; video/drama"/>
    <x v="3"/>
    <x v="6"/>
  </r>
  <r>
    <n v="726"/>
    <s v="Johns-Thomas"/>
    <s v="Realigned web-enabled functionalities"/>
    <n v="54300"/>
    <n v="48227"/>
    <x v="2"/>
    <n v="0.88815837937384901"/>
    <n v="524"/>
    <s v="$92"/>
    <x v="0"/>
    <s v="USD"/>
    <n v="1287982800"/>
    <x v="558"/>
    <n v="1288501200"/>
    <d v="2010-10-31T05:00:00"/>
    <b v="0"/>
    <b v="1"/>
    <s v="theater/plays"/>
    <x v="1"/>
    <x v="1"/>
  </r>
  <r>
    <n v="545"/>
    <s v="Deleon and Sons"/>
    <s v="Organized value-added access"/>
    <n v="184800"/>
    <n v="164109"/>
    <x v="1"/>
    <n v="0.88803571428571426"/>
    <n v="2690"/>
    <s v="$61"/>
    <x v="0"/>
    <s v="USD"/>
    <n v="1577253600"/>
    <x v="559"/>
    <n v="1578981600"/>
    <d v="2020-01-14T06:00:00"/>
    <b v="0"/>
    <b v="0"/>
    <s v="theater/plays"/>
    <x v="1"/>
    <x v="1"/>
  </r>
  <r>
    <n v="646"/>
    <s v="Robinson Group"/>
    <s v="Switchable reciprocal middleware"/>
    <n v="98700"/>
    <n v="87448"/>
    <x v="1"/>
    <n v="0.88599797365754818"/>
    <n v="2915"/>
    <s v="$30"/>
    <x v="0"/>
    <s v="USD"/>
    <n v="1363150800"/>
    <x v="560"/>
    <n v="1364101200"/>
    <d v="2013-03-24T05:00:00"/>
    <b v="0"/>
    <b v="0"/>
    <s v="games/video games"/>
    <x v="4"/>
    <x v="4"/>
  </r>
  <r>
    <n v="651"/>
    <s v="Wang, Koch and Weaver"/>
    <s v="Digitized analyzing capacity"/>
    <n v="196700"/>
    <n v="174039"/>
    <x v="1"/>
    <n v="0.88479410269445857"/>
    <n v="3868"/>
    <s v="$45"/>
    <x v="6"/>
    <s v="EUR"/>
    <n v="1393048800"/>
    <x v="561"/>
    <n v="1394344800"/>
    <d v="2014-03-09T06:00:00"/>
    <b v="0"/>
    <b v="0"/>
    <s v="film &amp; video/shorts"/>
    <x v="3"/>
    <x v="15"/>
  </r>
  <r>
    <n v="788"/>
    <s v="Joyce PLC"/>
    <s v="Synchronized directional capability"/>
    <n v="3600"/>
    <n v="3174"/>
    <x v="3"/>
    <n v="0.88166666666666671"/>
    <n v="31"/>
    <s v="$102"/>
    <x v="0"/>
    <s v="USD"/>
    <n v="1350709200"/>
    <x v="562"/>
    <n v="1352527200"/>
    <d v="2012-11-10T06:00:00"/>
    <b v="0"/>
    <b v="0"/>
    <s v="film &amp; video/animation"/>
    <x v="3"/>
    <x v="13"/>
  </r>
  <r>
    <n v="116"/>
    <s v="David-Clark"/>
    <s v="De-engineered motivating standardization"/>
    <n v="7200"/>
    <n v="6336"/>
    <x v="1"/>
    <n v="0.88"/>
    <n v="73"/>
    <s v="$87"/>
    <x v="0"/>
    <s v="USD"/>
    <n v="1442552400"/>
    <x v="563"/>
    <n v="1442638800"/>
    <d v="2015-09-19T05:00:00"/>
    <b v="0"/>
    <b v="0"/>
    <s v="theater/plays"/>
    <x v="1"/>
    <x v="1"/>
  </r>
  <r>
    <n v="990"/>
    <s v="Ortiz-Roberts"/>
    <s v="Devolved foreground customer loyalty"/>
    <n v="7800"/>
    <n v="6839"/>
    <x v="1"/>
    <n v="0.87679487179487181"/>
    <n v="64"/>
    <s v="$107"/>
    <x v="0"/>
    <s v="USD"/>
    <n v="1456984800"/>
    <x v="564"/>
    <n v="1458882000"/>
    <d v="2016-03-25T05:00:00"/>
    <b v="0"/>
    <b v="1"/>
    <s v="film &amp; video/drama"/>
    <x v="3"/>
    <x v="6"/>
  </r>
  <r>
    <n v="115"/>
    <s v="Barrett PLC"/>
    <s v="Team-oriented clear-thinking capacity"/>
    <n v="166700"/>
    <n v="145382"/>
    <x v="1"/>
    <n v="0.87211757648470301"/>
    <n v="3304"/>
    <s v="$44"/>
    <x v="6"/>
    <s v="EUR"/>
    <n v="1510898400"/>
    <x v="565"/>
    <n v="1513922400"/>
    <d v="2017-12-22T06:00:00"/>
    <b v="0"/>
    <b v="0"/>
    <s v="publishing/fiction"/>
    <x v="5"/>
    <x v="11"/>
  </r>
  <r>
    <n v="799"/>
    <s v="Reid-Day"/>
    <s v="Devolved tertiary time-frame"/>
    <n v="84500"/>
    <n v="73522"/>
    <x v="1"/>
    <n v="0.87008284023668636"/>
    <n v="1225"/>
    <s v="$60"/>
    <x v="2"/>
    <s v="GBP"/>
    <n v="1454133600"/>
    <x v="220"/>
    <n v="1454479200"/>
    <d v="2016-02-03T06:00:00"/>
    <b v="0"/>
    <b v="0"/>
    <s v="theater/plays"/>
    <x v="1"/>
    <x v="1"/>
  </r>
  <r>
    <n v="769"/>
    <s v="Johnson-Morales"/>
    <s v="Devolved 24hour forecast"/>
    <n v="125600"/>
    <n v="109106"/>
    <x v="1"/>
    <n v="0.86867834394904464"/>
    <n v="3410"/>
    <s v="$32"/>
    <x v="0"/>
    <s v="USD"/>
    <n v="1376542800"/>
    <x v="566"/>
    <n v="1378789200"/>
    <d v="2013-09-10T05:00:00"/>
    <b v="0"/>
    <b v="0"/>
    <s v="games/video games"/>
    <x v="4"/>
    <x v="4"/>
  </r>
  <r>
    <n v="32"/>
    <s v="Jackson PLC"/>
    <s v="Ergonomic 6thgeneration success"/>
    <n v="101000"/>
    <n v="87676"/>
    <x v="1"/>
    <n v="0.86807920792079207"/>
    <n v="2307"/>
    <s v="$38"/>
    <x v="6"/>
    <s v="EUR"/>
    <n v="1515564000"/>
    <x v="302"/>
    <n v="1517896800"/>
    <d v="2018-02-06T06:00:00"/>
    <b v="0"/>
    <b v="0"/>
    <s v="film &amp; video/documentary"/>
    <x v="3"/>
    <x v="3"/>
  </r>
  <r>
    <n v="681"/>
    <s v="Kelly PLC"/>
    <s v="Decentralized context-sensitive superstructure"/>
    <n v="184100"/>
    <n v="159037"/>
    <x v="1"/>
    <n v="0.86386203150461705"/>
    <n v="1657"/>
    <s v="$96"/>
    <x v="0"/>
    <s v="USD"/>
    <n v="1324447200"/>
    <x v="567"/>
    <n v="1324965600"/>
    <d v="2011-12-27T06:00:00"/>
    <b v="0"/>
    <b v="0"/>
    <s v="theater/plays"/>
    <x v="1"/>
    <x v="1"/>
  </r>
  <r>
    <n v="403"/>
    <s v="Leonard-Mcclain"/>
    <s v="Virtual foreground throughput"/>
    <n v="195800"/>
    <n v="168820"/>
    <x v="1"/>
    <n v="0.86220633299284988"/>
    <n v="3015"/>
    <s v="$56"/>
    <x v="1"/>
    <s v="CAD"/>
    <n v="1273640400"/>
    <x v="568"/>
    <n v="1276750800"/>
    <d v="2010-06-17T05:00:00"/>
    <b v="0"/>
    <b v="1"/>
    <s v="theater/plays"/>
    <x v="1"/>
    <x v="1"/>
  </r>
  <r>
    <n v="960"/>
    <s v="Robbins Group"/>
    <s v="Function-based interactive matrix"/>
    <n v="5500"/>
    <n v="4678"/>
    <x v="1"/>
    <n v="0.85054545454545449"/>
    <n v="55"/>
    <s v="$85"/>
    <x v="0"/>
    <s v="USD"/>
    <n v="1454911200"/>
    <x v="569"/>
    <n v="1458104400"/>
    <d v="2016-03-16T05:00:00"/>
    <b v="0"/>
    <b v="0"/>
    <s v="technology/web"/>
    <x v="0"/>
    <x v="0"/>
  </r>
  <r>
    <n v="982"/>
    <s v="Freeman-French"/>
    <s v="Multi-layered optimal application"/>
    <n v="7200"/>
    <n v="6115"/>
    <x v="1"/>
    <n v="0.84930555555555554"/>
    <n v="75"/>
    <s v="$82"/>
    <x v="0"/>
    <s v="USD"/>
    <n v="1311051600"/>
    <x v="570"/>
    <n v="1311224400"/>
    <d v="2011-07-21T05:00:00"/>
    <b v="0"/>
    <b v="1"/>
    <s v="film &amp; video/documentary"/>
    <x v="3"/>
    <x v="3"/>
  </r>
  <r>
    <n v="886"/>
    <s v="Sanders LLC"/>
    <s v="Multi-tiered explicit focus group"/>
    <n v="150600"/>
    <n v="127745"/>
    <x v="1"/>
    <n v="0.84824037184594958"/>
    <n v="1825"/>
    <s v="$70"/>
    <x v="0"/>
    <s v="USD"/>
    <n v="1282798800"/>
    <x v="571"/>
    <n v="1284354000"/>
    <d v="2010-09-13T05:00:00"/>
    <b v="0"/>
    <b v="0"/>
    <s v="music/indie rock"/>
    <x v="2"/>
    <x v="2"/>
  </r>
  <r>
    <n v="414"/>
    <s v="Davis and Sons"/>
    <s v="Innovative human-resource migration"/>
    <n v="188200"/>
    <n v="159405"/>
    <x v="1"/>
    <n v="0.84699787460148779"/>
    <n v="5497"/>
    <s v="$29"/>
    <x v="0"/>
    <s v="USD"/>
    <n v="1271739600"/>
    <x v="572"/>
    <n v="1272430800"/>
    <d v="2010-04-28T05:00:00"/>
    <b v="0"/>
    <b v="1"/>
    <s v="food/food trucks"/>
    <x v="6"/>
    <x v="10"/>
  </r>
  <r>
    <n v="963"/>
    <s v="Rodriguez-Robinson"/>
    <s v="Ergonomic methodical hub"/>
    <n v="5900"/>
    <n v="4997"/>
    <x v="1"/>
    <n v="0.84694915254237291"/>
    <n v="114"/>
    <s v="$44"/>
    <x v="6"/>
    <s v="EUR"/>
    <n v="1299304800"/>
    <x v="573"/>
    <n v="1299823200"/>
    <d v="2011-03-11T06:00:00"/>
    <b v="0"/>
    <b v="1"/>
    <s v="photography/photography books"/>
    <x v="7"/>
    <x v="14"/>
  </r>
  <r>
    <n v="341"/>
    <s v="Guzman Group"/>
    <s v="Ameliorated disintermediate utilization"/>
    <n v="114300"/>
    <n v="96777"/>
    <x v="1"/>
    <n v="0.84669291338582675"/>
    <n v="1257"/>
    <s v="$77"/>
    <x v="0"/>
    <s v="USD"/>
    <n v="1440738000"/>
    <x v="574"/>
    <n v="1441342800"/>
    <d v="2015-09-04T05:00:00"/>
    <b v="0"/>
    <b v="0"/>
    <s v="music/indie rock"/>
    <x v="2"/>
    <x v="2"/>
  </r>
  <r>
    <n v="699"/>
    <s v="King Inc"/>
    <s v="Ergonomic dedicated focus group"/>
    <n v="7400"/>
    <n v="6245"/>
    <x v="1"/>
    <n v="0.8439189189189189"/>
    <n v="56"/>
    <s v="$112"/>
    <x v="0"/>
    <s v="USD"/>
    <n v="1561438800"/>
    <x v="575"/>
    <n v="1561525200"/>
    <d v="2019-06-26T05:00:00"/>
    <b v="0"/>
    <b v="0"/>
    <s v="film &amp; video/drama"/>
    <x v="3"/>
    <x v="6"/>
  </r>
  <r>
    <n v="525"/>
    <s v="Greene, Lloyd and Sims"/>
    <s v="Balanced leadingedge data-warehouse"/>
    <n v="2100"/>
    <n v="1768"/>
    <x v="1"/>
    <n v="0.84190476190476193"/>
    <n v="63"/>
    <s v="$28"/>
    <x v="0"/>
    <s v="USD"/>
    <n v="1290492000"/>
    <x v="576"/>
    <n v="1290837600"/>
    <d v="2010-11-27T06:00:00"/>
    <b v="0"/>
    <b v="0"/>
    <s v="technology/wearables"/>
    <x v="0"/>
    <x v="12"/>
  </r>
  <r>
    <n v="694"/>
    <s v="Mora-Bradley"/>
    <s v="Programmable tangible ability"/>
    <n v="9100"/>
    <n v="7656"/>
    <x v="1"/>
    <n v="0.84131868131868137"/>
    <n v="79"/>
    <s v="$97"/>
    <x v="0"/>
    <s v="USD"/>
    <n v="1511762400"/>
    <x v="577"/>
    <n v="1514959200"/>
    <d v="2018-01-03T06:00:00"/>
    <b v="0"/>
    <b v="0"/>
    <s v="theater/plays"/>
    <x v="1"/>
    <x v="1"/>
  </r>
  <r>
    <n v="524"/>
    <s v="Johnson-Contreras"/>
    <s v="Diverse scalable superstructure"/>
    <n v="96700"/>
    <n v="81136"/>
    <x v="1"/>
    <n v="0.83904860392967939"/>
    <n v="1979"/>
    <s v="$41"/>
    <x v="0"/>
    <s v="USD"/>
    <n v="1272258000"/>
    <x v="578"/>
    <n v="1273381200"/>
    <d v="2010-05-09T05:00:00"/>
    <b v="0"/>
    <b v="0"/>
    <s v="theater/plays"/>
    <x v="1"/>
    <x v="1"/>
  </r>
  <r>
    <n v="564"/>
    <s v="Hernandez-Macdonald"/>
    <s v="Organic high-level implementation"/>
    <n v="168700"/>
    <n v="141393"/>
    <x v="1"/>
    <n v="0.83813278008298753"/>
    <n v="1790"/>
    <s v="$79"/>
    <x v="0"/>
    <s v="USD"/>
    <n v="1426395600"/>
    <x v="402"/>
    <n v="1427086800"/>
    <d v="2015-03-23T05:00:00"/>
    <b v="0"/>
    <b v="0"/>
    <s v="theater/plays"/>
    <x v="1"/>
    <x v="1"/>
  </r>
  <r>
    <n v="677"/>
    <s v="Murphy-Fox"/>
    <s v="Organic system-worthy orchestration"/>
    <n v="5300"/>
    <n v="4432"/>
    <x v="1"/>
    <n v="0.83622641509433959"/>
    <n v="111"/>
    <s v="$40"/>
    <x v="0"/>
    <s v="USD"/>
    <n v="1468126800"/>
    <x v="579"/>
    <n v="1472446800"/>
    <d v="2016-08-29T05:00:00"/>
    <b v="0"/>
    <b v="0"/>
    <s v="publishing/fiction"/>
    <x v="5"/>
    <x v="11"/>
  </r>
  <r>
    <n v="284"/>
    <s v="Tran LLC"/>
    <s v="Ameliorated fresh-thinking protocol"/>
    <n v="9800"/>
    <n v="8153"/>
    <x v="1"/>
    <n v="0.83193877551020412"/>
    <n v="132"/>
    <s v="$62"/>
    <x v="0"/>
    <s v="USD"/>
    <n v="1335848400"/>
    <x v="580"/>
    <n v="1336280400"/>
    <d v="2012-05-06T05:00:00"/>
    <b v="0"/>
    <b v="0"/>
    <s v="technology/web"/>
    <x v="0"/>
    <x v="0"/>
  </r>
  <r>
    <n v="633"/>
    <s v="Yu and Sons"/>
    <s v="Adaptive context-sensitive architecture"/>
    <n v="6700"/>
    <n v="5569"/>
    <x v="1"/>
    <n v="0.83119402985074631"/>
    <n v="105"/>
    <s v="$53"/>
    <x v="0"/>
    <s v="USD"/>
    <n v="1446876000"/>
    <x v="581"/>
    <n v="1447221600"/>
    <d v="2015-11-11T06:00:00"/>
    <b v="0"/>
    <b v="0"/>
    <s v="film &amp; video/animation"/>
    <x v="3"/>
    <x v="13"/>
  </r>
  <r>
    <n v="172"/>
    <s v="Nixon Inc"/>
    <s v="Centralized national firmware"/>
    <n v="800"/>
    <n v="663"/>
    <x v="1"/>
    <n v="0.82874999999999999"/>
    <n v="26"/>
    <s v="$26"/>
    <x v="0"/>
    <s v="USD"/>
    <n v="1405746000"/>
    <x v="582"/>
    <n v="1407042000"/>
    <d v="2014-08-03T05:00:00"/>
    <b v="0"/>
    <b v="1"/>
    <s v="film &amp; video/documentary"/>
    <x v="3"/>
    <x v="3"/>
  </r>
  <r>
    <n v="432"/>
    <s v="Harper-Bryan"/>
    <s v="Re-contextualized dedicated hardware"/>
    <n v="7700"/>
    <n v="6369"/>
    <x v="1"/>
    <n v="0.82714285714285718"/>
    <n v="91"/>
    <s v="$70"/>
    <x v="0"/>
    <s v="USD"/>
    <n v="1399006800"/>
    <x v="493"/>
    <n v="1400734800"/>
    <d v="2014-05-22T05:00:00"/>
    <b v="0"/>
    <b v="0"/>
    <s v="theater/plays"/>
    <x v="1"/>
    <x v="1"/>
  </r>
  <r>
    <n v="303"/>
    <s v="Guerrero, Flores and Jenkins"/>
    <s v="Networked optimal architecture"/>
    <n v="3400"/>
    <n v="2809"/>
    <x v="1"/>
    <n v="0.82617647058823529"/>
    <n v="32"/>
    <s v="$88"/>
    <x v="0"/>
    <s v="USD"/>
    <n v="1452146400"/>
    <x v="583"/>
    <n v="1452578400"/>
    <d v="2016-01-12T06:00:00"/>
    <b v="0"/>
    <b v="0"/>
    <s v="music/indie rock"/>
    <x v="2"/>
    <x v="2"/>
  </r>
  <r>
    <n v="446"/>
    <s v="Martin, Martin and Solis"/>
    <s v="Assimilated uniform methodology"/>
    <n v="6800"/>
    <n v="5579"/>
    <x v="1"/>
    <n v="0.82044117647058823"/>
    <n v="186"/>
    <s v="$30"/>
    <x v="0"/>
    <s v="USD"/>
    <n v="1355810400"/>
    <x v="584"/>
    <n v="1355983200"/>
    <d v="2012-12-20T06:00:00"/>
    <b v="0"/>
    <b v="0"/>
    <s v="technology/wearables"/>
    <x v="0"/>
    <x v="12"/>
  </r>
  <r>
    <n v="590"/>
    <s v="Cox Group"/>
    <s v="Synergized analyzing process improvement"/>
    <n v="7100"/>
    <n v="5824"/>
    <x v="1"/>
    <n v="0.82028169014084507"/>
    <n v="86"/>
    <s v="$68"/>
    <x v="5"/>
    <s v="AUD"/>
    <n v="1419141600"/>
    <x v="585"/>
    <n v="1420092000"/>
    <d v="2015-01-01T06:00:00"/>
    <b v="0"/>
    <b v="0"/>
    <s v="publishing/radio &amp; podcasts"/>
    <x v="5"/>
    <x v="21"/>
  </r>
  <r>
    <n v="660"/>
    <s v="Jensen-Brown"/>
    <s v="Fundamental disintermediate matrix"/>
    <n v="9100"/>
    <n v="7438"/>
    <x v="1"/>
    <n v="0.81736263736263737"/>
    <n v="77"/>
    <s v="$97"/>
    <x v="0"/>
    <s v="USD"/>
    <n v="1440133200"/>
    <x v="586"/>
    <n v="1440910800"/>
    <d v="2015-08-30T05:00:00"/>
    <b v="1"/>
    <b v="0"/>
    <s v="theater/plays"/>
    <x v="1"/>
    <x v="1"/>
  </r>
  <r>
    <n v="944"/>
    <s v="Walter Inc"/>
    <s v="Streamlined 5thgeneration intranet"/>
    <n v="10000"/>
    <n v="8142"/>
    <x v="1"/>
    <n v="0.81420000000000003"/>
    <n v="263"/>
    <s v="$31"/>
    <x v="5"/>
    <s v="AUD"/>
    <n v="1486706400"/>
    <x v="332"/>
    <n v="1488348000"/>
    <d v="2017-03-01T06:00:00"/>
    <b v="0"/>
    <b v="0"/>
    <s v="photography/photography books"/>
    <x v="7"/>
    <x v="14"/>
  </r>
  <r>
    <n v="481"/>
    <s v="Mcclure LLC"/>
    <s v="Sharable discrete budgetary management"/>
    <n v="196600"/>
    <n v="159931"/>
    <x v="1"/>
    <n v="0.81348423194303154"/>
    <n v="1538"/>
    <s v="$104"/>
    <x v="0"/>
    <s v="USD"/>
    <n v="1412139600"/>
    <x v="587"/>
    <n v="1415772000"/>
    <d v="2014-11-12T06:00:00"/>
    <b v="0"/>
    <b v="1"/>
    <s v="theater/plays"/>
    <x v="1"/>
    <x v="1"/>
  </r>
  <r>
    <n v="779"/>
    <s v="Webb Group"/>
    <s v="Public-key actuating projection"/>
    <n v="108700"/>
    <n v="87293"/>
    <x v="1"/>
    <n v="0.80306347746090156"/>
    <n v="831"/>
    <s v="$105"/>
    <x v="0"/>
    <s v="USD"/>
    <n v="1439528400"/>
    <x v="588"/>
    <n v="1440306000"/>
    <d v="2015-08-23T05:00:00"/>
    <b v="0"/>
    <b v="1"/>
    <s v="theater/plays"/>
    <x v="1"/>
    <x v="1"/>
  </r>
  <r>
    <n v="528"/>
    <s v="Avila, Ford and Welch"/>
    <s v="Focused leadingedge matrix"/>
    <n v="9000"/>
    <n v="7227"/>
    <x v="1"/>
    <n v="0.80300000000000005"/>
    <n v="80"/>
    <s v="$90"/>
    <x v="2"/>
    <s v="GBP"/>
    <n v="1385186400"/>
    <x v="589"/>
    <n v="1389074400"/>
    <d v="2014-01-07T06:00:00"/>
    <b v="0"/>
    <b v="0"/>
    <s v="music/indie rock"/>
    <x v="2"/>
    <x v="2"/>
  </r>
  <r>
    <n v="339"/>
    <s v="Lewis, Taylor and Rivers"/>
    <s v="Front-line transitional algorithm"/>
    <n v="136300"/>
    <n v="108974"/>
    <x v="2"/>
    <n v="0.79951577402787966"/>
    <n v="1297"/>
    <s v="$84"/>
    <x v="1"/>
    <s v="CAD"/>
    <n v="1501650000"/>
    <x v="590"/>
    <n v="1502859600"/>
    <d v="2017-08-16T05:00:00"/>
    <b v="0"/>
    <b v="0"/>
    <s v="theater/plays"/>
    <x v="1"/>
    <x v="1"/>
  </r>
  <r>
    <n v="27"/>
    <s v="Best, Carr and Williams"/>
    <s v="Diverse transitional migration"/>
    <n v="2000"/>
    <n v="1599"/>
    <x v="1"/>
    <n v="0.79949999999999999"/>
    <n v="15"/>
    <s v="$107"/>
    <x v="0"/>
    <s v="USD"/>
    <n v="1443848400"/>
    <x v="301"/>
    <n v="1444539600"/>
    <d v="2015-10-11T05:00:00"/>
    <b v="0"/>
    <b v="0"/>
    <s v="music/rock"/>
    <x v="2"/>
    <x v="8"/>
  </r>
  <r>
    <n v="637"/>
    <s v="Williams-Ramirez"/>
    <s v="Open-architected 24/7 throughput"/>
    <n v="8500"/>
    <n v="6750"/>
    <x v="1"/>
    <n v="0.79411764705882348"/>
    <n v="65"/>
    <s v="$104"/>
    <x v="0"/>
    <s v="USD"/>
    <n v="1479103200"/>
    <x v="591"/>
    <n v="1479794400"/>
    <d v="2016-11-22T06:00:00"/>
    <b v="0"/>
    <b v="0"/>
    <s v="theater/plays"/>
    <x v="1"/>
    <x v="1"/>
  </r>
  <r>
    <n v="588"/>
    <s v="Weber Inc"/>
    <s v="Up-sized discrete firmware"/>
    <n v="157600"/>
    <n v="124517"/>
    <x v="1"/>
    <n v="0.7900824873096447"/>
    <n v="1368"/>
    <s v="$91"/>
    <x v="2"/>
    <s v="GBP"/>
    <n v="1269493200"/>
    <x v="592"/>
    <n v="1272171600"/>
    <d v="2010-04-25T05:00:00"/>
    <b v="0"/>
    <b v="0"/>
    <s v="theater/plays"/>
    <x v="1"/>
    <x v="1"/>
  </r>
  <r>
    <n v="202"/>
    <s v="Mcknight-Freeman"/>
    <s v="Upgradable scalable methodology"/>
    <n v="8300"/>
    <n v="6543"/>
    <x v="2"/>
    <n v="0.78831325301204824"/>
    <n v="82"/>
    <s v="$80"/>
    <x v="0"/>
    <s v="USD"/>
    <n v="1317531600"/>
    <x v="593"/>
    <n v="1317877200"/>
    <d v="2011-10-06T05:00:00"/>
    <b v="0"/>
    <b v="0"/>
    <s v="food/food trucks"/>
    <x v="6"/>
    <x v="10"/>
  </r>
  <r>
    <n v="90"/>
    <s v="Kramer Group"/>
    <s v="Synergistic explicit parallelism"/>
    <n v="7800"/>
    <n v="6132"/>
    <x v="1"/>
    <n v="0.7861538461538462"/>
    <n v="106"/>
    <s v="$58"/>
    <x v="0"/>
    <s v="USD"/>
    <n v="1456380000"/>
    <x v="96"/>
    <n v="1456380000"/>
    <d v="2016-02-25T06:00:00"/>
    <b v="0"/>
    <b v="1"/>
    <s v="theater/plays"/>
    <x v="1"/>
    <x v="1"/>
  </r>
  <r>
    <n v="634"/>
    <s v="Taylor, Johnson and Hernandez"/>
    <s v="Polarized incremental portal"/>
    <n v="118200"/>
    <n v="92824"/>
    <x v="2"/>
    <n v="0.78531302876480547"/>
    <n v="1658"/>
    <s v="$56"/>
    <x v="0"/>
    <s v="USD"/>
    <n v="1490418000"/>
    <x v="594"/>
    <n v="1491627600"/>
    <d v="2017-04-08T05:00:00"/>
    <b v="0"/>
    <b v="0"/>
    <s v="film &amp; video/television"/>
    <x v="3"/>
    <x v="18"/>
  </r>
  <r>
    <n v="161"/>
    <s v="Bruce Group"/>
    <s v="Cross-platform methodical process improvement"/>
    <n v="5500"/>
    <n v="4300"/>
    <x v="1"/>
    <n v="0.78181818181818186"/>
    <n v="75"/>
    <s v="$57"/>
    <x v="0"/>
    <s v="USD"/>
    <n v="1442984400"/>
    <x v="595"/>
    <n v="1443502800"/>
    <d v="2015-09-29T05:00:00"/>
    <b v="0"/>
    <b v="1"/>
    <s v="technology/web"/>
    <x v="0"/>
    <x v="0"/>
  </r>
  <r>
    <n v="76"/>
    <s v="Martin, Conway and Larsen"/>
    <s v="Horizontal next generation function"/>
    <n v="122900"/>
    <n v="95993"/>
    <x v="1"/>
    <n v="0.78106590724165992"/>
    <n v="1684"/>
    <s v="$57"/>
    <x v="0"/>
    <s v="USD"/>
    <n v="1421992800"/>
    <x v="596"/>
    <n v="1426222800"/>
    <d v="2015-03-13T05:00:00"/>
    <b v="1"/>
    <b v="1"/>
    <s v="theater/plays"/>
    <x v="1"/>
    <x v="1"/>
  </r>
  <r>
    <n v="993"/>
    <s v="Erickson-Rogers"/>
    <s v="De-engineered even-keeled definition"/>
    <n v="9800"/>
    <n v="7608"/>
    <x v="2"/>
    <n v="0.77632653061224488"/>
    <n v="75"/>
    <s v="$101"/>
    <x v="6"/>
    <s v="EUR"/>
    <n v="1450936800"/>
    <x v="597"/>
    <n v="1452405600"/>
    <d v="2016-01-10T06:00:00"/>
    <b v="0"/>
    <b v="1"/>
    <s v="photography/photography books"/>
    <x v="7"/>
    <x v="14"/>
  </r>
  <r>
    <n v="877"/>
    <s v="Estrada Group"/>
    <s v="Multi-lateral uniform collaboration"/>
    <n v="163600"/>
    <n v="126628"/>
    <x v="1"/>
    <n v="0.77400977995110021"/>
    <n v="1229"/>
    <s v="$103"/>
    <x v="0"/>
    <s v="USD"/>
    <n v="1469509200"/>
    <x v="598"/>
    <n v="1469595600"/>
    <d v="2016-07-27T05:00:00"/>
    <b v="0"/>
    <b v="0"/>
    <s v="food/food trucks"/>
    <x v="6"/>
    <x v="10"/>
  </r>
  <r>
    <n v="625"/>
    <s v="Martinez Inc"/>
    <s v="Organic upward-trending Graphical User Interface"/>
    <n v="7500"/>
    <n v="5803"/>
    <x v="1"/>
    <n v="0.77373333333333338"/>
    <n v="62"/>
    <s v="$94"/>
    <x v="0"/>
    <s v="USD"/>
    <n v="1580104800"/>
    <x v="599"/>
    <n v="1581314400"/>
    <d v="2020-02-10T06:00:00"/>
    <b v="0"/>
    <b v="0"/>
    <s v="theater/plays"/>
    <x v="1"/>
    <x v="1"/>
  </r>
  <r>
    <n v="663"/>
    <s v="Everett-Wolfe"/>
    <s v="Total optimizing software"/>
    <n v="10000"/>
    <n v="7724"/>
    <x v="1"/>
    <n v="0.77239999999999998"/>
    <n v="87"/>
    <s v="$89"/>
    <x v="0"/>
    <s v="USD"/>
    <n v="1286427600"/>
    <x v="600"/>
    <n v="1288414800"/>
    <d v="2010-10-30T05:00:00"/>
    <b v="0"/>
    <b v="0"/>
    <s v="theater/plays"/>
    <x v="1"/>
    <x v="1"/>
  </r>
  <r>
    <n v="811"/>
    <s v="Page, Holt and Mack"/>
    <s v="Fundamental methodical emulation"/>
    <n v="92500"/>
    <n v="71320"/>
    <x v="1"/>
    <n v="0.77102702702702708"/>
    <n v="679"/>
    <s v="$105"/>
    <x v="0"/>
    <s v="USD"/>
    <n v="1452319200"/>
    <x v="601"/>
    <n v="1452492000"/>
    <d v="2016-01-11T06:00:00"/>
    <b v="0"/>
    <b v="1"/>
    <s v="games/video games"/>
    <x v="4"/>
    <x v="4"/>
  </r>
  <r>
    <n v="266"/>
    <s v="Cole LLC"/>
    <s v="Proactive responsive emulation"/>
    <n v="111900"/>
    <n v="85902"/>
    <x v="1"/>
    <n v="0.76766756032171579"/>
    <n v="3182"/>
    <s v="$27"/>
    <x v="6"/>
    <s v="EUR"/>
    <n v="1415340000"/>
    <x v="602"/>
    <n v="1418191200"/>
    <d v="2014-12-10T06:00:00"/>
    <b v="0"/>
    <b v="1"/>
    <s v="music/jazz"/>
    <x v="2"/>
    <x v="9"/>
  </r>
  <r>
    <n v="231"/>
    <s v="Williams, Carter and Gonzalez"/>
    <s v="Cross-platform uniform hardware"/>
    <n v="7200"/>
    <n v="5523"/>
    <x v="2"/>
    <n v="0.76708333333333334"/>
    <n v="67"/>
    <s v="$82"/>
    <x v="0"/>
    <s v="USD"/>
    <n v="1369112400"/>
    <x v="603"/>
    <n v="1374123600"/>
    <d v="2013-07-18T05:00:00"/>
    <b v="0"/>
    <b v="0"/>
    <s v="theater/plays"/>
    <x v="1"/>
    <x v="1"/>
  </r>
  <r>
    <n v="386"/>
    <s v="Gardner Group"/>
    <s v="Progressive 5thgeneration customer loyalty"/>
    <n v="135500"/>
    <n v="103554"/>
    <x v="1"/>
    <n v="0.76423616236162362"/>
    <n v="1068"/>
    <s v="$97"/>
    <x v="0"/>
    <s v="USD"/>
    <n v="1277528400"/>
    <x v="604"/>
    <n v="1278565200"/>
    <d v="2010-07-08T05:00:00"/>
    <b v="0"/>
    <b v="0"/>
    <s v="theater/plays"/>
    <x v="1"/>
    <x v="1"/>
  </r>
  <r>
    <n v="309"/>
    <s v="Harris-Perry"/>
    <s v="User-centric 6thgeneration attitude"/>
    <n v="4100"/>
    <n v="3087"/>
    <x v="2"/>
    <n v="0.75292682926829269"/>
    <n v="75"/>
    <s v="$41"/>
    <x v="0"/>
    <s v="USD"/>
    <n v="1316581200"/>
    <x v="605"/>
    <n v="1318309200"/>
    <d v="2011-10-11T05:00:00"/>
    <b v="0"/>
    <b v="1"/>
    <s v="music/indie rock"/>
    <x v="2"/>
    <x v="2"/>
  </r>
  <r>
    <n v="836"/>
    <s v="Macias Inc"/>
    <s v="Optimized didactic intranet"/>
    <n v="8100"/>
    <n v="6086"/>
    <x v="1"/>
    <n v="0.75135802469135804"/>
    <n v="94"/>
    <s v="$65"/>
    <x v="0"/>
    <s v="USD"/>
    <n v="1265349600"/>
    <x v="606"/>
    <n v="1266300000"/>
    <d v="2010-02-16T06:00:00"/>
    <b v="0"/>
    <b v="0"/>
    <s v="music/indie rock"/>
    <x v="2"/>
    <x v="2"/>
  </r>
  <r>
    <n v="176"/>
    <s v="Stone-Orozco"/>
    <s v="Proactive scalable Graphical User Interface"/>
    <n v="115000"/>
    <n v="86060"/>
    <x v="1"/>
    <n v="0.74834782608695649"/>
    <n v="782"/>
    <s v="$110"/>
    <x v="0"/>
    <s v="USD"/>
    <n v="1472878800"/>
    <x v="607"/>
    <n v="1473656400"/>
    <d v="2016-09-12T05:00:00"/>
    <b v="0"/>
    <b v="0"/>
    <s v="theater/plays"/>
    <x v="1"/>
    <x v="1"/>
  </r>
  <r>
    <n v="308"/>
    <s v="Davis Ltd"/>
    <s v="Grass-roots optimizing projection"/>
    <n v="118200"/>
    <n v="87560"/>
    <x v="1"/>
    <n v="0.74077834179357027"/>
    <n v="803"/>
    <s v="$109"/>
    <x v="0"/>
    <s v="USD"/>
    <n v="1303102800"/>
    <x v="608"/>
    <n v="1303189200"/>
    <d v="2011-04-19T05:00:00"/>
    <b v="0"/>
    <b v="0"/>
    <s v="theater/plays"/>
    <x v="1"/>
    <x v="1"/>
  </r>
  <r>
    <n v="977"/>
    <s v="Johnson Group"/>
    <s v="Vision-oriented interactive solution"/>
    <n v="7000"/>
    <n v="5177"/>
    <x v="1"/>
    <n v="0.73957142857142855"/>
    <n v="67"/>
    <s v="$77"/>
    <x v="0"/>
    <s v="USD"/>
    <n v="1517983200"/>
    <x v="609"/>
    <n v="1520748000"/>
    <d v="2018-03-11T06:00:00"/>
    <b v="0"/>
    <b v="0"/>
    <s v="food/food trucks"/>
    <x v="6"/>
    <x v="10"/>
  </r>
  <r>
    <n v="156"/>
    <s v="Meza-Rogers"/>
    <s v="Streamlined encompassing encryption"/>
    <n v="36400"/>
    <n v="26914"/>
    <x v="2"/>
    <n v="0.73939560439560437"/>
    <n v="379"/>
    <s v="$71"/>
    <x v="5"/>
    <s v="AUD"/>
    <n v="1570251600"/>
    <x v="610"/>
    <n v="1572325200"/>
    <d v="2019-10-29T05:00:00"/>
    <b v="0"/>
    <b v="0"/>
    <s v="music/rock"/>
    <x v="2"/>
    <x v="8"/>
  </r>
  <r>
    <n v="996"/>
    <s v="Butler LLC"/>
    <s v="Future-proofed upward-trending migration"/>
    <n v="6600"/>
    <n v="4814"/>
    <x v="1"/>
    <n v="0.72939393939393937"/>
    <n v="112"/>
    <s v="$43"/>
    <x v="0"/>
    <s v="USD"/>
    <n v="1357106400"/>
    <x v="611"/>
    <n v="1359698400"/>
    <d v="2013-02-01T06:00:00"/>
    <b v="0"/>
    <b v="0"/>
    <s v="theater/plays"/>
    <x v="1"/>
    <x v="1"/>
  </r>
  <r>
    <n v="587"/>
    <s v="Williams-Santos"/>
    <s v="Open-source analyzing monitoring"/>
    <n v="9400"/>
    <n v="6852"/>
    <x v="1"/>
    <n v="0.72893617021276591"/>
    <n v="156"/>
    <s v="$44"/>
    <x v="1"/>
    <s v="CAD"/>
    <n v="1547877600"/>
    <x v="388"/>
    <n v="1552366800"/>
    <d v="2019-03-12T05:00:00"/>
    <b v="0"/>
    <b v="1"/>
    <s v="food/food trucks"/>
    <x v="6"/>
    <x v="10"/>
  </r>
  <r>
    <n v="539"/>
    <s v="Thomas, Welch and Santana"/>
    <s v="Assimilated exuding toolset"/>
    <n v="9800"/>
    <n v="7120"/>
    <x v="1"/>
    <n v="0.72653061224489801"/>
    <n v="77"/>
    <s v="$92"/>
    <x v="0"/>
    <s v="USD"/>
    <n v="1561957200"/>
    <x v="612"/>
    <n v="1562475600"/>
    <d v="2019-07-07T05:00:00"/>
    <b v="0"/>
    <b v="1"/>
    <s v="food/food trucks"/>
    <x v="6"/>
    <x v="10"/>
  </r>
  <r>
    <n v="931"/>
    <s v="Lowery, Hayden and Cruz"/>
    <s v="Digitized 24/7 budgetary management"/>
    <n v="7900"/>
    <n v="5729"/>
    <x v="1"/>
    <n v="0.72518987341772156"/>
    <n v="112"/>
    <s v="$51"/>
    <x v="0"/>
    <s v="USD"/>
    <n v="1403931600"/>
    <x v="613"/>
    <n v="1404104400"/>
    <d v="2014-06-30T05:00:00"/>
    <b v="0"/>
    <b v="1"/>
    <s v="theater/plays"/>
    <x v="1"/>
    <x v="1"/>
  </r>
  <r>
    <n v="185"/>
    <s v="Bailey PLC"/>
    <s v="Innovative actuating conglomeration"/>
    <n v="1000"/>
    <n v="718"/>
    <x v="1"/>
    <n v="0.71799999999999997"/>
    <n v="19"/>
    <s v="$38"/>
    <x v="0"/>
    <s v="USD"/>
    <n v="1526187600"/>
    <x v="614"/>
    <n v="1527138000"/>
    <d v="2018-05-24T05:00:00"/>
    <b v="0"/>
    <b v="0"/>
    <s v="film &amp; video/television"/>
    <x v="3"/>
    <x v="18"/>
  </r>
  <r>
    <n v="348"/>
    <s v="Hensley Ltd"/>
    <s v="Versatile cohesive open system"/>
    <n v="199000"/>
    <n v="142823"/>
    <x v="1"/>
    <n v="0.71770351758793971"/>
    <n v="3483"/>
    <s v="$41"/>
    <x v="0"/>
    <s v="USD"/>
    <n v="1487224800"/>
    <x v="615"/>
    <n v="1488348000"/>
    <d v="2017-03-01T06:00:00"/>
    <b v="0"/>
    <b v="0"/>
    <s v="food/food trucks"/>
    <x v="6"/>
    <x v="10"/>
  </r>
  <r>
    <n v="135"/>
    <s v="Le, Burton and Evans"/>
    <s v="Balanced zero-defect software"/>
    <n v="7700"/>
    <n v="5488"/>
    <x v="1"/>
    <n v="0.71272727272727276"/>
    <n v="117"/>
    <s v="$47"/>
    <x v="0"/>
    <s v="USD"/>
    <n v="1362636000"/>
    <x v="616"/>
    <n v="1363064400"/>
    <d v="2013-03-12T05:00:00"/>
    <b v="0"/>
    <b v="1"/>
    <s v="theater/plays"/>
    <x v="1"/>
    <x v="1"/>
  </r>
  <r>
    <n v="509"/>
    <s v="White LLC"/>
    <s v="Robust zero-defect project"/>
    <n v="168500"/>
    <n v="119510"/>
    <x v="1"/>
    <n v="0.70925816023738875"/>
    <n v="1258"/>
    <s v="$95"/>
    <x v="0"/>
    <s v="USD"/>
    <n v="1336194000"/>
    <x v="617"/>
    <n v="1337058000"/>
    <d v="2012-05-15T05:00:00"/>
    <b v="0"/>
    <b v="0"/>
    <s v="theater/plays"/>
    <x v="1"/>
    <x v="1"/>
  </r>
  <r>
    <n v="501"/>
    <s v="Mccann-Le"/>
    <s v="Focused coherent methodology"/>
    <n v="153600"/>
    <n v="107743"/>
    <x v="1"/>
    <n v="0.70145182291666663"/>
    <n v="1796"/>
    <s v="$60"/>
    <x v="0"/>
    <s v="USD"/>
    <n v="1363064400"/>
    <x v="618"/>
    <n v="1363237200"/>
    <d v="2013-03-14T05:00:00"/>
    <b v="0"/>
    <b v="0"/>
    <s v="film &amp; video/documentary"/>
    <x v="3"/>
    <x v="3"/>
  </r>
  <r>
    <n v="952"/>
    <s v="Cummings-Hayes"/>
    <s v="Virtual multi-tasking core"/>
    <n v="145500"/>
    <n v="101987"/>
    <x v="2"/>
    <n v="0.70094158075601376"/>
    <n v="2266"/>
    <s v="$45"/>
    <x v="0"/>
    <s v="USD"/>
    <n v="1470718800"/>
    <x v="619"/>
    <n v="1471928400"/>
    <d v="2016-08-23T05:00:00"/>
    <b v="0"/>
    <b v="0"/>
    <s v="film &amp; video/documentary"/>
    <x v="3"/>
    <x v="3"/>
  </r>
  <r>
    <n v="79"/>
    <s v="Soto LLC"/>
    <s v="Triple-buffered reciprocal project"/>
    <n v="57800"/>
    <n v="40228"/>
    <x v="1"/>
    <n v="0.6959861591695502"/>
    <n v="838"/>
    <s v="$48"/>
    <x v="0"/>
    <s v="USD"/>
    <n v="1529125200"/>
    <x v="549"/>
    <n v="1529557200"/>
    <d v="2018-06-21T05:00:00"/>
    <b v="0"/>
    <b v="0"/>
    <s v="theater/plays"/>
    <x v="1"/>
    <x v="1"/>
  </r>
  <r>
    <n v="858"/>
    <s v="Ayala, Crawford and Taylor"/>
    <s v="Realigned 5thgeneration knowledge user"/>
    <n v="4000"/>
    <n v="2778"/>
    <x v="1"/>
    <n v="0.69450000000000001"/>
    <n v="35"/>
    <s v="$79"/>
    <x v="0"/>
    <s v="USD"/>
    <n v="1524286800"/>
    <x v="620"/>
    <n v="1524891600"/>
    <d v="2018-04-28T05:00:00"/>
    <b v="1"/>
    <b v="0"/>
    <s v="food/food trucks"/>
    <x v="6"/>
    <x v="10"/>
  </r>
  <r>
    <n v="4"/>
    <s v="Larson-Little"/>
    <s v="Proactive foreground core"/>
    <n v="7600"/>
    <n v="5265"/>
    <x v="1"/>
    <n v="0.69276315789473686"/>
    <n v="53"/>
    <s v="$99"/>
    <x v="0"/>
    <s v="USD"/>
    <n v="1547964000"/>
    <x v="346"/>
    <n v="1548309600"/>
    <d v="2019-01-24T06:00:00"/>
    <b v="0"/>
    <b v="0"/>
    <s v="theater/plays"/>
    <x v="1"/>
    <x v="1"/>
  </r>
  <r>
    <n v="875"/>
    <s v="Mueller-Harmon"/>
    <s v="Implemented tangible approach"/>
    <n v="7900"/>
    <n v="5465"/>
    <x v="1"/>
    <n v="0.6917721518987342"/>
    <n v="67"/>
    <s v="$82"/>
    <x v="0"/>
    <s v="USD"/>
    <n v="1294898400"/>
    <x v="621"/>
    <n v="1294984800"/>
    <d v="2011-01-14T06:00:00"/>
    <b v="0"/>
    <b v="0"/>
    <s v="music/rock"/>
    <x v="2"/>
    <x v="8"/>
  </r>
  <r>
    <n v="183"/>
    <s v="Rogers, Huerta and Medina"/>
    <s v="Pre-emptive bandwidth-monitored instruction set"/>
    <n v="5100"/>
    <n v="3525"/>
    <x v="1"/>
    <n v="0.69117647058823528"/>
    <n v="86"/>
    <s v="$41"/>
    <x v="1"/>
    <s v="CAD"/>
    <n v="1284008400"/>
    <x v="622"/>
    <n v="1285131600"/>
    <d v="2010-09-22T05:00:00"/>
    <b v="0"/>
    <b v="0"/>
    <s v="music/rock"/>
    <x v="2"/>
    <x v="8"/>
  </r>
  <r>
    <n v="828"/>
    <s v="Munoz, Cherry and Bell"/>
    <s v="Cross-platform reciprocal budgetary management"/>
    <n v="7100"/>
    <n v="4899"/>
    <x v="1"/>
    <n v="0.69"/>
    <n v="70"/>
    <s v="$70"/>
    <x v="0"/>
    <s v="USD"/>
    <n v="1535432400"/>
    <x v="107"/>
    <n v="1537592400"/>
    <d v="2018-09-22T05:00:00"/>
    <b v="0"/>
    <b v="0"/>
    <s v="theater/plays"/>
    <x v="1"/>
    <x v="1"/>
  </r>
  <r>
    <n v="190"/>
    <s v="Cook LLC"/>
    <s v="Up-sized dynamic throughput"/>
    <n v="3700"/>
    <n v="2538"/>
    <x v="1"/>
    <n v="0.68594594594594593"/>
    <n v="24"/>
    <s v="$106"/>
    <x v="0"/>
    <s v="USD"/>
    <n v="1370322000"/>
    <x v="623"/>
    <n v="1370408400"/>
    <d v="2013-06-05T05:00:00"/>
    <b v="0"/>
    <b v="1"/>
    <s v="theater/plays"/>
    <x v="1"/>
    <x v="1"/>
  </r>
  <r>
    <n v="759"/>
    <s v="Rodriguez PLC"/>
    <s v="Grass-roots upward-trending installation"/>
    <n v="167500"/>
    <n v="114615"/>
    <x v="1"/>
    <n v="0.6842686567164179"/>
    <n v="1274"/>
    <s v="$90"/>
    <x v="0"/>
    <s v="USD"/>
    <n v="1517810400"/>
    <x v="624"/>
    <n v="1520402400"/>
    <d v="2018-03-07T06:00:00"/>
    <b v="0"/>
    <b v="0"/>
    <s v="music/electric music"/>
    <x v="2"/>
    <x v="7"/>
  </r>
  <r>
    <n v="371"/>
    <s v="Nolan, Smith and Sanchez"/>
    <s v="Multi-channeled logistical matrices"/>
    <n v="189200"/>
    <n v="128410"/>
    <x v="1"/>
    <n v="0.67869978858350954"/>
    <n v="2176"/>
    <s v="$59"/>
    <x v="0"/>
    <s v="USD"/>
    <n v="1423375200"/>
    <x v="625"/>
    <n v="1427778000"/>
    <d v="2015-03-31T05:00:00"/>
    <b v="0"/>
    <b v="0"/>
    <s v="theater/plays"/>
    <x v="1"/>
    <x v="1"/>
  </r>
  <r>
    <n v="430"/>
    <s v="Cochran Ltd"/>
    <s v="Re-engineered attitude-oriented frame"/>
    <n v="8100"/>
    <n v="5487"/>
    <x v="1"/>
    <n v="0.67740740740740746"/>
    <n v="84"/>
    <s v="$65"/>
    <x v="0"/>
    <s v="USD"/>
    <n v="1569733200"/>
    <x v="626"/>
    <n v="1572670800"/>
    <d v="2019-11-02T05:00:00"/>
    <b v="0"/>
    <b v="0"/>
    <s v="theater/plays"/>
    <x v="1"/>
    <x v="1"/>
  </r>
  <r>
    <n v="685"/>
    <s v="Lee-Cobb"/>
    <s v="Customizable homogeneous firmware"/>
    <n v="140000"/>
    <n v="94501"/>
    <x v="1"/>
    <n v="0.67500714285714281"/>
    <n v="926"/>
    <s v="$102"/>
    <x v="1"/>
    <s v="CAD"/>
    <n v="1440306000"/>
    <x v="627"/>
    <n v="1442379600"/>
    <d v="2015-09-16T05:00:00"/>
    <b v="0"/>
    <b v="0"/>
    <s v="theater/plays"/>
    <x v="1"/>
    <x v="1"/>
  </r>
  <r>
    <n v="210"/>
    <s v="Schultz Inc"/>
    <s v="Synergistic tertiary time-frame"/>
    <n v="9400"/>
    <n v="6338"/>
    <x v="1"/>
    <n v="0.67425531914893622"/>
    <n v="226"/>
    <s v="$28"/>
    <x v="4"/>
    <s v="DKK"/>
    <n v="1488520800"/>
    <x v="628"/>
    <n v="1490850000"/>
    <d v="2017-03-30T05:00:00"/>
    <b v="0"/>
    <b v="0"/>
    <s v="film &amp; video/science fiction"/>
    <x v="3"/>
    <x v="19"/>
  </r>
  <r>
    <n v="985"/>
    <s v="Logan-Curtis"/>
    <s v="Enhanced optimal ability"/>
    <n v="170600"/>
    <n v="114523"/>
    <x v="1"/>
    <n v="0.67129542790152408"/>
    <n v="4405"/>
    <s v="$26"/>
    <x v="0"/>
    <s v="USD"/>
    <n v="1386309600"/>
    <x v="629"/>
    <n v="1388556000"/>
    <d v="2014-01-01T06:00:00"/>
    <b v="0"/>
    <b v="1"/>
    <s v="music/rock"/>
    <x v="2"/>
    <x v="8"/>
  </r>
  <r>
    <n v="18"/>
    <s v="Johnson-Gould"/>
    <s v="Exclusive needs-based adapter"/>
    <n v="9100"/>
    <n v="6089"/>
    <x v="2"/>
    <n v="0.66912087912087914"/>
    <n v="135"/>
    <s v="$45"/>
    <x v="0"/>
    <s v="USD"/>
    <n v="1536382800"/>
    <x v="630"/>
    <n v="1537074000"/>
    <d v="2018-09-16T05:00:00"/>
    <b v="0"/>
    <b v="0"/>
    <s v="theater/plays"/>
    <x v="1"/>
    <x v="1"/>
  </r>
  <r>
    <n v="14"/>
    <s v="Rodriguez, Rose and Stewart"/>
    <s v="Cloned directional synergy"/>
    <n v="28200"/>
    <n v="18829"/>
    <x v="1"/>
    <n v="0.66769503546099296"/>
    <n v="200"/>
    <s v="$94"/>
    <x v="0"/>
    <s v="USD"/>
    <n v="1331013600"/>
    <x v="631"/>
    <n v="1333342800"/>
    <d v="2012-04-02T05:00:00"/>
    <b v="0"/>
    <b v="0"/>
    <s v="music/indie rock"/>
    <x v="2"/>
    <x v="2"/>
  </r>
  <r>
    <n v="316"/>
    <s v="Martin-Marshall"/>
    <s v="Configurable demand-driven matrix"/>
    <n v="9600"/>
    <n v="6401"/>
    <x v="1"/>
    <n v="0.66677083333333331"/>
    <n v="108"/>
    <s v="$59"/>
    <x v="6"/>
    <s v="EUR"/>
    <n v="1574143200"/>
    <x v="632"/>
    <n v="1574229600"/>
    <d v="2019-11-20T06:00:00"/>
    <b v="0"/>
    <b v="1"/>
    <s v="food/food trucks"/>
    <x v="6"/>
    <x v="10"/>
  </r>
  <r>
    <n v="342"/>
    <s v="Gibson-Hernandez"/>
    <s v="Visionary foreground middleware"/>
    <n v="47900"/>
    <n v="31864"/>
    <x v="1"/>
    <n v="0.66521920668058454"/>
    <n v="328"/>
    <s v="$97"/>
    <x v="0"/>
    <s v="USD"/>
    <n v="1374296400"/>
    <x v="633"/>
    <n v="1375333200"/>
    <d v="2013-08-01T05:00:00"/>
    <b v="0"/>
    <b v="0"/>
    <s v="theater/plays"/>
    <x v="1"/>
    <x v="1"/>
  </r>
  <r>
    <n v="392"/>
    <s v="Hernandez-Grimes"/>
    <s v="Profit-focused zero administration forecast"/>
    <n v="102900"/>
    <n v="67546"/>
    <x v="1"/>
    <n v="0.65642371234207963"/>
    <n v="1608"/>
    <s v="$42"/>
    <x v="0"/>
    <s v="USD"/>
    <n v="1294293600"/>
    <x v="634"/>
    <n v="1294466400"/>
    <d v="2011-01-08T06:00:00"/>
    <b v="0"/>
    <b v="0"/>
    <s v="technology/wearables"/>
    <x v="0"/>
    <x v="12"/>
  </r>
  <r>
    <n v="776"/>
    <s v="Taylor-Rowe"/>
    <s v="Synchronized multimedia frame"/>
    <n v="110800"/>
    <n v="72623"/>
    <x v="1"/>
    <n v="0.65544223826714798"/>
    <n v="2201"/>
    <s v="$33"/>
    <x v="0"/>
    <s v="USD"/>
    <n v="1562216400"/>
    <x v="282"/>
    <n v="1563771600"/>
    <d v="2019-07-22T05:00:00"/>
    <b v="0"/>
    <b v="0"/>
    <s v="theater/plays"/>
    <x v="1"/>
    <x v="1"/>
  </r>
  <r>
    <n v="155"/>
    <s v="Hall-Schaefer"/>
    <s v="Distributed eco-centric methodology"/>
    <n v="139500"/>
    <n v="90706"/>
    <x v="1"/>
    <n v="0.65022222222222226"/>
    <n v="1194"/>
    <s v="$76"/>
    <x v="0"/>
    <s v="USD"/>
    <n v="1269493200"/>
    <x v="592"/>
    <n v="1270789200"/>
    <d v="2010-04-09T05:00:00"/>
    <b v="0"/>
    <b v="0"/>
    <s v="theater/plays"/>
    <x v="1"/>
    <x v="1"/>
  </r>
  <r>
    <n v="576"/>
    <s v="Moran and Sons"/>
    <s v="Object-based bottom-line superstructure"/>
    <n v="9700"/>
    <n v="6298"/>
    <x v="1"/>
    <n v="0.6492783505154639"/>
    <n v="64"/>
    <s v="$98"/>
    <x v="0"/>
    <s v="USD"/>
    <n v="1509512400"/>
    <x v="199"/>
    <n v="1510984800"/>
    <d v="2017-11-18T06:00:00"/>
    <b v="0"/>
    <b v="0"/>
    <s v="theater/plays"/>
    <x v="1"/>
    <x v="1"/>
  </r>
  <r>
    <n v="589"/>
    <s v="Avery, Brown and Parker"/>
    <s v="Exclusive intangible extranet"/>
    <n v="7900"/>
    <n v="5113"/>
    <x v="1"/>
    <n v="0.64721518987341775"/>
    <n v="102"/>
    <s v="$50"/>
    <x v="0"/>
    <s v="USD"/>
    <n v="1436072400"/>
    <x v="635"/>
    <n v="1436677200"/>
    <d v="2015-07-12T05:00:00"/>
    <b v="0"/>
    <b v="0"/>
    <s v="film &amp; video/documentary"/>
    <x v="3"/>
    <x v="3"/>
  </r>
  <r>
    <n v="942"/>
    <s v="Allen Inc"/>
    <s v="Horizontal optimizing model"/>
    <n v="9600"/>
    <n v="6205"/>
    <x v="1"/>
    <n v="0.64635416666666667"/>
    <n v="67"/>
    <s v="$93"/>
    <x v="5"/>
    <s v="AUD"/>
    <n v="1295935200"/>
    <x v="636"/>
    <n v="1296194400"/>
    <d v="2011-01-28T06:00:00"/>
    <b v="0"/>
    <b v="0"/>
    <s v="theater/plays"/>
    <x v="1"/>
    <x v="1"/>
  </r>
  <r>
    <n v="629"/>
    <s v="Jackson, Martinez and Ray"/>
    <s v="Multi-tiered executive toolset"/>
    <n v="85900"/>
    <n v="55476"/>
    <x v="1"/>
    <n v="0.64582072176949945"/>
    <n v="750"/>
    <s v="$74"/>
    <x v="0"/>
    <s v="USD"/>
    <n v="1467781200"/>
    <x v="637"/>
    <n v="1467954000"/>
    <d v="2016-07-08T05:00:00"/>
    <b v="0"/>
    <b v="1"/>
    <s v="theater/plays"/>
    <x v="1"/>
    <x v="1"/>
  </r>
  <r>
    <n v="636"/>
    <s v="Lamb-Sanders"/>
    <s v="Stand-alone reciprocal frame"/>
    <n v="197700"/>
    <n v="127591"/>
    <x v="1"/>
    <n v="0.64537683358624176"/>
    <n v="2604"/>
    <s v="$49"/>
    <x v="4"/>
    <s v="DKK"/>
    <n v="1326866400"/>
    <x v="638"/>
    <n v="1330754400"/>
    <d v="2012-03-03T06:00:00"/>
    <b v="0"/>
    <b v="1"/>
    <s v="film &amp; video/animation"/>
    <x v="3"/>
    <x v="13"/>
  </r>
  <r>
    <n v="122"/>
    <s v="Taylor PLC"/>
    <s v="Seamless zero-defect solution"/>
    <n v="136800"/>
    <n v="88055"/>
    <x v="1"/>
    <n v="0.64367690058479532"/>
    <n v="3387"/>
    <s v="$26"/>
    <x v="0"/>
    <s v="USD"/>
    <n v="1417068000"/>
    <x v="639"/>
    <n v="1419400800"/>
    <d v="2014-12-24T06:00:00"/>
    <b v="0"/>
    <b v="0"/>
    <s v="publishing/fiction"/>
    <x v="5"/>
    <x v="11"/>
  </r>
  <r>
    <n v="151"/>
    <s v="Parker LLC"/>
    <s v="Customizable intermediate extranet"/>
    <n v="137200"/>
    <n v="88037"/>
    <x v="1"/>
    <n v="0.64166909620991253"/>
    <n v="1467"/>
    <s v="$60"/>
    <x v="0"/>
    <s v="USD"/>
    <n v="1402290000"/>
    <x v="640"/>
    <n v="1406696400"/>
    <d v="2014-07-30T05:00:00"/>
    <b v="0"/>
    <b v="0"/>
    <s v="music/electric music"/>
    <x v="2"/>
    <x v="7"/>
  </r>
  <r>
    <n v="884"/>
    <s v="Strickland Group"/>
    <s v="Horizontal secondary interface"/>
    <n v="170800"/>
    <n v="109374"/>
    <x v="1"/>
    <n v="0.64036299765807958"/>
    <n v="1886"/>
    <s v="$58"/>
    <x v="0"/>
    <s v="USD"/>
    <n v="1399179600"/>
    <x v="641"/>
    <n v="1399352400"/>
    <d v="2014-05-06T05:00:00"/>
    <b v="0"/>
    <b v="1"/>
    <s v="theater/plays"/>
    <x v="1"/>
    <x v="1"/>
  </r>
  <r>
    <n v="666"/>
    <s v="York, Barr and Grant"/>
    <s v="Cloned bottom-line success"/>
    <n v="3100"/>
    <n v="1985"/>
    <x v="2"/>
    <n v="0.64032258064516134"/>
    <n v="25"/>
    <s v="$79"/>
    <x v="0"/>
    <s v="USD"/>
    <n v="1377838800"/>
    <x v="642"/>
    <n v="1378357200"/>
    <d v="2013-09-05T05:00:00"/>
    <b v="0"/>
    <b v="1"/>
    <s v="theater/plays"/>
    <x v="1"/>
    <x v="1"/>
  </r>
  <r>
    <n v="581"/>
    <s v="Sanchez, Cross and Savage"/>
    <s v="Sharable mobile knowledgebase"/>
    <n v="6000"/>
    <n v="3841"/>
    <x v="1"/>
    <n v="0.64016666666666666"/>
    <n v="71"/>
    <s v="$54"/>
    <x v="0"/>
    <s v="USD"/>
    <n v="1304053200"/>
    <x v="643"/>
    <n v="1305349200"/>
    <d v="2011-05-14T05:00:00"/>
    <b v="0"/>
    <b v="0"/>
    <s v="technology/web"/>
    <x v="0"/>
    <x v="0"/>
  </r>
  <r>
    <n v="421"/>
    <s v="Thomas-Lopez"/>
    <s v="User-centric fault-tolerant archive"/>
    <n v="9400"/>
    <n v="6015"/>
    <x v="1"/>
    <n v="0.63989361702127656"/>
    <n v="118"/>
    <s v="$51"/>
    <x v="0"/>
    <s v="USD"/>
    <n v="1498712400"/>
    <x v="644"/>
    <n v="1501304400"/>
    <d v="2017-07-29T05:00:00"/>
    <b v="0"/>
    <b v="1"/>
    <s v="technology/wearables"/>
    <x v="0"/>
    <x v="12"/>
  </r>
  <r>
    <n v="693"/>
    <s v="Bradford-Silva"/>
    <s v="Reverse-engineered composite hierarchy"/>
    <n v="180400"/>
    <n v="115396"/>
    <x v="1"/>
    <n v="0.63966740576496672"/>
    <n v="1748"/>
    <s v="$66"/>
    <x v="0"/>
    <s v="USD"/>
    <n v="1508216400"/>
    <x v="645"/>
    <n v="1509685200"/>
    <d v="2017-11-03T05:00:00"/>
    <b v="0"/>
    <b v="0"/>
    <s v="theater/plays"/>
    <x v="1"/>
    <x v="1"/>
  </r>
  <r>
    <n v="399"/>
    <s v="Acosta, Mullins and Morris"/>
    <s v="Pre-emptive interactive model"/>
    <n v="97300"/>
    <n v="62127"/>
    <x v="1"/>
    <n v="0.63850976361767731"/>
    <n v="941"/>
    <s v="$66"/>
    <x v="0"/>
    <s v="USD"/>
    <n v="1296626400"/>
    <x v="646"/>
    <n v="1297231200"/>
    <d v="2011-02-09T06:00:00"/>
    <b v="0"/>
    <b v="0"/>
    <s v="music/indie rock"/>
    <x v="2"/>
    <x v="2"/>
  </r>
  <r>
    <n v="382"/>
    <s v="King Ltd"/>
    <s v="Visionary systemic process improvement"/>
    <n v="9100"/>
    <n v="5803"/>
    <x v="1"/>
    <n v="0.63769230769230767"/>
    <n v="67"/>
    <s v="$87"/>
    <x v="0"/>
    <s v="USD"/>
    <n v="1508130000"/>
    <x v="647"/>
    <n v="1509771600"/>
    <d v="2017-11-04T05:00:00"/>
    <b v="0"/>
    <b v="0"/>
    <s v="photography/photography books"/>
    <x v="7"/>
    <x v="14"/>
  </r>
  <r>
    <n v="452"/>
    <s v="Morris Group"/>
    <s v="Realigned impactful artificial intelligence"/>
    <n v="4800"/>
    <n v="3045"/>
    <x v="1"/>
    <n v="0.63437500000000002"/>
    <n v="31"/>
    <s v="$98"/>
    <x v="0"/>
    <s v="USD"/>
    <n v="1278392400"/>
    <x v="648"/>
    <n v="1278478800"/>
    <d v="2010-07-07T05:00:00"/>
    <b v="0"/>
    <b v="0"/>
    <s v="film &amp; video/drama"/>
    <x v="3"/>
    <x v="6"/>
  </r>
  <r>
    <n v="196"/>
    <s v="King Inc"/>
    <s v="Organic bandwidth-monitored frame"/>
    <n v="8200"/>
    <n v="5178"/>
    <x v="1"/>
    <n v="0.63146341463414635"/>
    <n v="100"/>
    <s v="$52"/>
    <x v="4"/>
    <s v="DKK"/>
    <n v="1472878800"/>
    <x v="607"/>
    <n v="1474520400"/>
    <d v="2016-09-22T05:00:00"/>
    <b v="0"/>
    <b v="0"/>
    <s v="technology/wearables"/>
    <x v="0"/>
    <x v="12"/>
  </r>
  <r>
    <n v="648"/>
    <s v="Vargas-Cox"/>
    <s v="Vision-oriented local contingency"/>
    <n v="98600"/>
    <n v="62174"/>
    <x v="2"/>
    <n v="0.63056795131845844"/>
    <n v="723"/>
    <s v="$86"/>
    <x v="0"/>
    <s v="USD"/>
    <n v="1499317200"/>
    <x v="649"/>
    <n v="1500872400"/>
    <d v="2017-07-24T05:00:00"/>
    <b v="1"/>
    <b v="0"/>
    <s v="food/food trucks"/>
    <x v="6"/>
    <x v="10"/>
  </r>
  <r>
    <n v="948"/>
    <s v="Smith-Hill"/>
    <s v="Integrated holistic paradigm"/>
    <n v="9400"/>
    <n v="5918"/>
    <x v="2"/>
    <n v="0.62957446808510642"/>
    <n v="160"/>
    <s v="$37"/>
    <x v="0"/>
    <s v="USD"/>
    <n v="1418364000"/>
    <x v="650"/>
    <n v="1419228000"/>
    <d v="2014-12-22T06:00:00"/>
    <b v="1"/>
    <b v="1"/>
    <s v="film &amp; video/documentary"/>
    <x v="3"/>
    <x v="3"/>
  </r>
  <r>
    <n v="575"/>
    <s v="Fuentes LLC"/>
    <s v="Universal zero-defect concept"/>
    <n v="83300"/>
    <n v="52421"/>
    <x v="1"/>
    <n v="0.62930372148859548"/>
    <n v="558"/>
    <s v="$94"/>
    <x v="0"/>
    <s v="USD"/>
    <n v="1400562000"/>
    <x v="409"/>
    <n v="1400821200"/>
    <d v="2014-05-23T05:00:00"/>
    <b v="0"/>
    <b v="1"/>
    <s v="theater/plays"/>
    <x v="1"/>
    <x v="1"/>
  </r>
  <r>
    <n v="809"/>
    <s v="Williams and Sons"/>
    <s v="Public-key bottom-line algorithm"/>
    <n v="140800"/>
    <n v="88536"/>
    <x v="1"/>
    <n v="0.62880681818181816"/>
    <n v="2108"/>
    <s v="$42"/>
    <x v="3"/>
    <s v="CHF"/>
    <n v="1344920400"/>
    <x v="651"/>
    <n v="1345006800"/>
    <d v="2012-08-15T05:00:00"/>
    <b v="0"/>
    <b v="0"/>
    <s v="film &amp; video/documentary"/>
    <x v="3"/>
    <x v="3"/>
  </r>
  <r>
    <n v="630"/>
    <s v="Patterson-Johnson"/>
    <s v="Grass-roots directional workforce"/>
    <n v="9500"/>
    <n v="5973"/>
    <x v="2"/>
    <n v="0.62873684210526315"/>
    <n v="87"/>
    <s v="$69"/>
    <x v="0"/>
    <s v="USD"/>
    <n v="1556686800"/>
    <x v="652"/>
    <n v="1557637200"/>
    <d v="2019-05-12T05:00:00"/>
    <b v="0"/>
    <b v="1"/>
    <s v="theater/plays"/>
    <x v="1"/>
    <x v="1"/>
  </r>
  <r>
    <n v="940"/>
    <s v="Wiggins Ltd"/>
    <s v="Upgradable analyzing core"/>
    <n v="9900"/>
    <n v="6161"/>
    <x v="3"/>
    <n v="0.62232323232323228"/>
    <n v="66"/>
    <s v="$93"/>
    <x v="1"/>
    <s v="CAD"/>
    <n v="1354341600"/>
    <x v="653"/>
    <n v="1356242400"/>
    <d v="2012-12-23T06:00:00"/>
    <b v="0"/>
    <b v="0"/>
    <s v="technology/web"/>
    <x v="0"/>
    <x v="0"/>
  </r>
  <r>
    <n v="413"/>
    <s v="Rush-Bowers"/>
    <s v="Persevering analyzing extranet"/>
    <n v="189500"/>
    <n v="117628"/>
    <x v="3"/>
    <n v="0.62072823218997364"/>
    <n v="1089"/>
    <s v="$108"/>
    <x v="0"/>
    <s v="USD"/>
    <n v="1543298400"/>
    <x v="654"/>
    <n v="1545631200"/>
    <d v="2018-12-24T06:00:00"/>
    <b v="0"/>
    <b v="0"/>
    <s v="film &amp; video/animation"/>
    <x v="3"/>
    <x v="13"/>
  </r>
  <r>
    <n v="87"/>
    <s v="Farrell and Sons"/>
    <s v="Synergized 4thgeneration conglomeration"/>
    <n v="198500"/>
    <n v="123040"/>
    <x v="1"/>
    <n v="0.6198488664987406"/>
    <n v="1482"/>
    <s v="$83"/>
    <x v="5"/>
    <s v="AUD"/>
    <n v="1299564000"/>
    <x v="655"/>
    <n v="1300510800"/>
    <d v="2011-03-19T05:00:00"/>
    <b v="0"/>
    <b v="1"/>
    <s v="music/rock"/>
    <x v="2"/>
    <x v="8"/>
  </r>
  <r>
    <n v="181"/>
    <s v="Daniels, Rose and Tyler"/>
    <s v="Centralized global approach"/>
    <n v="8600"/>
    <n v="5315"/>
    <x v="1"/>
    <n v="0.61802325581395345"/>
    <n v="136"/>
    <s v="$39"/>
    <x v="0"/>
    <s v="USD"/>
    <n v="1507093200"/>
    <x v="656"/>
    <n v="1508648400"/>
    <d v="2017-10-22T05:00:00"/>
    <b v="0"/>
    <b v="0"/>
    <s v="technology/web"/>
    <x v="0"/>
    <x v="0"/>
  </r>
  <r>
    <n v="739"/>
    <s v="Meyer-Avila"/>
    <s v="Multi-tiered discrete support"/>
    <n v="10000"/>
    <n v="6100"/>
    <x v="1"/>
    <n v="0.61"/>
    <n v="191"/>
    <s v="$32"/>
    <x v="0"/>
    <s v="USD"/>
    <n v="1340946000"/>
    <x v="657"/>
    <n v="1341032400"/>
    <d v="2012-06-30T05:00:00"/>
    <b v="0"/>
    <b v="0"/>
    <s v="music/indie rock"/>
    <x v="2"/>
    <x v="2"/>
  </r>
  <r>
    <n v="970"/>
    <s v="Glover-Nelson"/>
    <s v="Inverse context-sensitive info-mediaries"/>
    <n v="94900"/>
    <n v="57659"/>
    <x v="1"/>
    <n v="0.60757639620653314"/>
    <n v="594"/>
    <s v="$97"/>
    <x v="0"/>
    <s v="USD"/>
    <n v="1304917200"/>
    <x v="658"/>
    <n v="1305003600"/>
    <d v="2011-05-10T05:00:00"/>
    <b v="0"/>
    <b v="0"/>
    <s v="theater/plays"/>
    <x v="1"/>
    <x v="1"/>
  </r>
  <r>
    <n v="997"/>
    <s v="Ball LLC"/>
    <s v="Right-sized full-range throughput"/>
    <n v="7600"/>
    <n v="4603"/>
    <x v="2"/>
    <n v="0.60565789473684206"/>
    <n v="139"/>
    <s v="$33"/>
    <x v="6"/>
    <s v="EUR"/>
    <n v="1390197600"/>
    <x v="659"/>
    <n v="1390629600"/>
    <d v="2014-01-25T06:00:00"/>
    <b v="0"/>
    <b v="0"/>
    <s v="theater/plays"/>
    <x v="1"/>
    <x v="1"/>
  </r>
  <r>
    <n v="93"/>
    <s v="Hall and Sons"/>
    <s v="Pre-emptive radical architecture"/>
    <n v="108800"/>
    <n v="65877"/>
    <x v="2"/>
    <n v="0.60548713235294116"/>
    <n v="610"/>
    <s v="$108"/>
    <x v="0"/>
    <s v="USD"/>
    <n v="1350709200"/>
    <x v="562"/>
    <n v="1351054800"/>
    <d v="2012-10-24T05:00:00"/>
    <b v="0"/>
    <b v="1"/>
    <s v="theater/plays"/>
    <x v="1"/>
    <x v="1"/>
  </r>
  <r>
    <n v="128"/>
    <s v="Allen-Curtis"/>
    <s v="Phased human-resource core"/>
    <n v="70600"/>
    <n v="42596"/>
    <x v="2"/>
    <n v="0.60334277620396604"/>
    <n v="532"/>
    <s v="$80"/>
    <x v="0"/>
    <s v="USD"/>
    <n v="1282885200"/>
    <x v="660"/>
    <n v="1284008400"/>
    <d v="2010-09-09T05:00:00"/>
    <b v="0"/>
    <b v="0"/>
    <s v="music/rock"/>
    <x v="2"/>
    <x v="8"/>
  </r>
  <r>
    <n v="658"/>
    <s v="Howell, Myers and Olson"/>
    <s v="Self-enabling mission-critical success"/>
    <n v="52600"/>
    <n v="31594"/>
    <x v="2"/>
    <n v="0.60064638783269964"/>
    <n v="390"/>
    <s v="$81"/>
    <x v="0"/>
    <s v="USD"/>
    <n v="1440910800"/>
    <x v="661"/>
    <n v="1442898000"/>
    <d v="2015-09-22T05:00:00"/>
    <b v="0"/>
    <b v="0"/>
    <s v="music/rock"/>
    <x v="2"/>
    <x v="8"/>
  </r>
  <r>
    <n v="953"/>
    <s v="Boyle Ltd"/>
    <s v="Streamlined fault-tolerant conglomeration"/>
    <n v="3300"/>
    <n v="1980"/>
    <x v="1"/>
    <n v="0.6"/>
    <n v="21"/>
    <s v="$94"/>
    <x v="0"/>
    <s v="USD"/>
    <n v="1450591200"/>
    <x v="662"/>
    <n v="1453701600"/>
    <d v="2016-01-25T06:00:00"/>
    <b v="0"/>
    <b v="1"/>
    <s v="film &amp; video/science fiction"/>
    <x v="3"/>
    <x v="19"/>
  </r>
  <r>
    <n v="109"/>
    <s v="Romero and Sons"/>
    <s v="Object-based client-server application"/>
    <n v="5200"/>
    <n v="3079"/>
    <x v="1"/>
    <n v="0.5921153846153846"/>
    <n v="60"/>
    <s v="$51"/>
    <x v="0"/>
    <s v="USD"/>
    <n v="1389506400"/>
    <x v="663"/>
    <n v="1389679200"/>
    <d v="2014-01-14T06:00:00"/>
    <b v="0"/>
    <b v="0"/>
    <s v="film &amp; video/television"/>
    <x v="3"/>
    <x v="18"/>
  </r>
  <r>
    <n v="696"/>
    <s v="Lopez, Reid and Johnson"/>
    <s v="Total real-time hardware"/>
    <n v="164100"/>
    <n v="96888"/>
    <x v="1"/>
    <n v="0.59042047531992692"/>
    <n v="889"/>
    <s v="$109"/>
    <x v="0"/>
    <s v="USD"/>
    <n v="1429506000"/>
    <x v="664"/>
    <n v="1429592400"/>
    <d v="2015-04-21T05:00:00"/>
    <b v="0"/>
    <b v="1"/>
    <s v="theater/plays"/>
    <x v="1"/>
    <x v="1"/>
  </r>
  <r>
    <n v="3"/>
    <s v="Mcdonald, Gonzalez and Ross"/>
    <s v="Vision-oriented fresh-thinking conglomeration"/>
    <n v="4200"/>
    <n v="2477"/>
    <x v="1"/>
    <n v="0.58976190476190471"/>
    <n v="24"/>
    <s v="$103"/>
    <x v="0"/>
    <s v="USD"/>
    <n v="1565499600"/>
    <x v="665"/>
    <n v="1568955600"/>
    <d v="2019-09-20T05:00:00"/>
    <b v="0"/>
    <b v="0"/>
    <s v="music/rock"/>
    <x v="2"/>
    <x v="8"/>
  </r>
  <r>
    <n v="355"/>
    <s v="Burns-Burnett"/>
    <s v="Front-line scalable definition"/>
    <n v="3800"/>
    <n v="2241"/>
    <x v="3"/>
    <n v="0.58973684210526311"/>
    <n v="86"/>
    <s v="$26"/>
    <x v="0"/>
    <s v="USD"/>
    <n v="1485064800"/>
    <x v="666"/>
    <n v="1488520800"/>
    <d v="2017-03-03T06:00:00"/>
    <b v="0"/>
    <b v="0"/>
    <s v="technology/wearables"/>
    <x v="0"/>
    <x v="12"/>
  </r>
  <r>
    <n v="154"/>
    <s v="Rodriguez-Brown"/>
    <s v="Devolved foreground benchmark"/>
    <n v="171300"/>
    <n v="100650"/>
    <x v="1"/>
    <n v="0.58756567425569173"/>
    <n v="1059"/>
    <s v="$95"/>
    <x v="0"/>
    <s v="USD"/>
    <n v="1463029200"/>
    <x v="667"/>
    <n v="1465016400"/>
    <d v="2016-06-04T05:00:00"/>
    <b v="0"/>
    <b v="1"/>
    <s v="music/indie rock"/>
    <x v="2"/>
    <x v="2"/>
  </r>
  <r>
    <n v="919"/>
    <s v="Fox Ltd"/>
    <s v="Extended multimedia firmware"/>
    <n v="35600"/>
    <n v="20915"/>
    <x v="1"/>
    <n v="0.58750000000000002"/>
    <n v="225"/>
    <s v="$93"/>
    <x v="5"/>
    <s v="AUD"/>
    <n v="1507957200"/>
    <x v="668"/>
    <n v="1510725600"/>
    <d v="2017-11-15T06:00:00"/>
    <b v="0"/>
    <b v="1"/>
    <s v="theater/plays"/>
    <x v="1"/>
    <x v="1"/>
  </r>
  <r>
    <n v="551"/>
    <s v="Martin-James"/>
    <s v="Streamlined upward-trending analyzer"/>
    <n v="180100"/>
    <n v="105598"/>
    <x v="1"/>
    <n v="0.58632981676846196"/>
    <n v="2779"/>
    <s v="$38"/>
    <x v="5"/>
    <s v="AUD"/>
    <n v="1419055200"/>
    <x v="178"/>
    <n v="1422511200"/>
    <d v="2015-01-29T06:00:00"/>
    <b v="0"/>
    <b v="1"/>
    <s v="technology/web"/>
    <x v="0"/>
    <x v="0"/>
  </r>
  <r>
    <n v="917"/>
    <s v="Cooper Inc"/>
    <s v="Polarized discrete product"/>
    <n v="3600"/>
    <n v="2097"/>
    <x v="3"/>
    <n v="0.58250000000000002"/>
    <n v="27"/>
    <s v="$78"/>
    <x v="2"/>
    <s v="GBP"/>
    <n v="1309237200"/>
    <x v="669"/>
    <n v="1311310800"/>
    <d v="2011-07-22T05:00:00"/>
    <b v="0"/>
    <b v="1"/>
    <s v="film &amp; video/shorts"/>
    <x v="3"/>
    <x v="15"/>
  </r>
  <r>
    <n v="914"/>
    <s v="Ramirez, Padilla and Barrera"/>
    <s v="Diverse client-driven conglomeration"/>
    <n v="6400"/>
    <n v="3676"/>
    <x v="1"/>
    <n v="0.57437499999999997"/>
    <n v="141"/>
    <s v="$26"/>
    <x v="2"/>
    <s v="GBP"/>
    <n v="1375592400"/>
    <x v="670"/>
    <n v="1376629200"/>
    <d v="2013-08-16T05:00:00"/>
    <b v="0"/>
    <b v="0"/>
    <s v="theater/plays"/>
    <x v="1"/>
    <x v="1"/>
  </r>
  <r>
    <n v="418"/>
    <s v="Jackson PLC"/>
    <s v="Quality-focused client-server core"/>
    <n v="163700"/>
    <n v="93963"/>
    <x v="1"/>
    <n v="0.57399511301160655"/>
    <n v="1999"/>
    <s v="$47"/>
    <x v="1"/>
    <s v="CAD"/>
    <n v="1336280400"/>
    <x v="671"/>
    <n v="1336366800"/>
    <d v="2012-05-07T05:00:00"/>
    <b v="0"/>
    <b v="0"/>
    <s v="film &amp; video/documentary"/>
    <x v="3"/>
    <x v="3"/>
  </r>
  <r>
    <n v="767"/>
    <s v="Hale, Pearson and Jenkins"/>
    <s v="Upgradable attitude-oriented project"/>
    <n v="97200"/>
    <n v="55372"/>
    <x v="1"/>
    <n v="0.56967078189300413"/>
    <n v="513"/>
    <s v="$108"/>
    <x v="0"/>
    <s v="USD"/>
    <n v="1444107600"/>
    <x v="672"/>
    <n v="1447999200"/>
    <d v="2015-11-20T06:00:00"/>
    <b v="0"/>
    <b v="0"/>
    <s v="publishing/translations"/>
    <x v="5"/>
    <x v="17"/>
  </r>
  <r>
    <n v="998"/>
    <s v="Taylor, Santiago and Flores"/>
    <s v="Polarized composite customer loyalty"/>
    <n v="66600"/>
    <n v="37823"/>
    <x v="1"/>
    <n v="0.5679129129129129"/>
    <n v="374"/>
    <s v="$101"/>
    <x v="0"/>
    <s v="USD"/>
    <n v="1265868000"/>
    <x v="673"/>
    <n v="1267077600"/>
    <d v="2010-02-25T06:00:00"/>
    <b v="0"/>
    <b v="1"/>
    <s v="music/indie rock"/>
    <x v="2"/>
    <x v="2"/>
  </r>
  <r>
    <n v="999"/>
    <s v="Hernandez, Norton and Kelley"/>
    <s v="Expanded eco-centric policy"/>
    <n v="111100"/>
    <n v="62819"/>
    <x v="2"/>
    <n v="0.56542754275427543"/>
    <n v="1122"/>
    <s v="$56"/>
    <x v="0"/>
    <s v="USD"/>
    <n v="1467176400"/>
    <x v="674"/>
    <n v="1467781200"/>
    <d v="2016-07-06T05:00:00"/>
    <b v="0"/>
    <b v="0"/>
    <s v="food/food trucks"/>
    <x v="6"/>
    <x v="10"/>
  </r>
  <r>
    <n v="453"/>
    <s v="Saunders Ltd"/>
    <s v="Multi-layered multi-tasking secured line"/>
    <n v="182400"/>
    <n v="102749"/>
    <x v="1"/>
    <n v="0.56331688596491225"/>
    <n v="1181"/>
    <s v="$87"/>
    <x v="0"/>
    <s v="USD"/>
    <n v="1480572000"/>
    <x v="675"/>
    <n v="1484114400"/>
    <d v="2017-01-11T06:00:00"/>
    <b v="0"/>
    <b v="0"/>
    <s v="film &amp; video/science fiction"/>
    <x v="3"/>
    <x v="19"/>
  </r>
  <r>
    <n v="639"/>
    <s v="Barnes-Williams"/>
    <s v="Upgradable explicit forecast"/>
    <n v="8600"/>
    <n v="4832"/>
    <x v="3"/>
    <n v="0.56186046511627907"/>
    <n v="45"/>
    <s v="$107"/>
    <x v="0"/>
    <s v="USD"/>
    <n v="1532754000"/>
    <x v="676"/>
    <n v="1532754000"/>
    <d v="2018-07-28T05:00:00"/>
    <b v="0"/>
    <b v="1"/>
    <s v="film &amp; video/drama"/>
    <x v="3"/>
    <x v="6"/>
  </r>
  <r>
    <n v="672"/>
    <s v="Kelly-Colon"/>
    <s v="Stand-alone grid-enabled leverage"/>
    <n v="197900"/>
    <n v="110689"/>
    <x v="1"/>
    <n v="0.55931783729156137"/>
    <n v="4428"/>
    <s v="$25"/>
    <x v="5"/>
    <s v="AUD"/>
    <n v="1521608400"/>
    <x v="677"/>
    <n v="1522472400"/>
    <d v="2018-03-31T05:00:00"/>
    <b v="0"/>
    <b v="0"/>
    <s v="theater/plays"/>
    <x v="1"/>
    <x v="1"/>
  </r>
  <r>
    <n v="515"/>
    <s v="Cox LLC"/>
    <s v="Phased 24hour flexibility"/>
    <n v="8600"/>
    <n v="4797"/>
    <x v="1"/>
    <n v="0.55779069767441858"/>
    <n v="133"/>
    <s v="$36"/>
    <x v="1"/>
    <s v="CAD"/>
    <n v="1324620000"/>
    <x v="678"/>
    <n v="1324792800"/>
    <d v="2011-12-25T06:00:00"/>
    <b v="0"/>
    <b v="1"/>
    <s v="theater/plays"/>
    <x v="1"/>
    <x v="1"/>
  </r>
  <r>
    <n v="417"/>
    <s v="Bradshaw, Smith and Ryan"/>
    <s v="Upgradable 24/7 emulation"/>
    <n v="1700"/>
    <n v="943"/>
    <x v="1"/>
    <n v="0.55470588235294116"/>
    <n v="15"/>
    <s v="$63"/>
    <x v="0"/>
    <s v="USD"/>
    <n v="1541221200"/>
    <x v="679"/>
    <n v="1543298400"/>
    <d v="2018-11-27T06:00:00"/>
    <b v="0"/>
    <b v="0"/>
    <s v="theater/plays"/>
    <x v="1"/>
    <x v="1"/>
  </r>
  <r>
    <n v="296"/>
    <s v="Smith-Hess"/>
    <s v="Grass-roots real-time Local Area Network"/>
    <n v="6100"/>
    <n v="3352"/>
    <x v="1"/>
    <n v="0.54950819672131146"/>
    <n v="38"/>
    <s v="$88"/>
    <x v="5"/>
    <s v="AUD"/>
    <n v="1548655200"/>
    <x v="680"/>
    <n v="1550556000"/>
    <d v="2019-02-19T06:00:00"/>
    <b v="0"/>
    <b v="0"/>
    <s v="theater/plays"/>
    <x v="1"/>
    <x v="1"/>
  </r>
  <r>
    <n v="796"/>
    <s v="Freeman-Ferguson"/>
    <s v="Profound full-range open system"/>
    <n v="7800"/>
    <n v="4275"/>
    <x v="1"/>
    <n v="0.54807692307692313"/>
    <n v="78"/>
    <s v="$55"/>
    <x v="0"/>
    <s v="USD"/>
    <n v="1407474000"/>
    <x v="681"/>
    <n v="1408078800"/>
    <d v="2014-08-15T05:00:00"/>
    <b v="0"/>
    <b v="1"/>
    <s v="games/mobile games"/>
    <x v="4"/>
    <x v="22"/>
  </r>
  <r>
    <n v="375"/>
    <s v="Leblanc-Pineda"/>
    <s v="Future-proofed upward-trending contingency"/>
    <n v="2700"/>
    <n v="1479"/>
    <x v="1"/>
    <n v="0.54777777777777781"/>
    <n v="25"/>
    <s v="$59"/>
    <x v="0"/>
    <s v="USD"/>
    <n v="1444971600"/>
    <x v="682"/>
    <n v="1449900000"/>
    <d v="2015-12-12T06:00:00"/>
    <b v="0"/>
    <b v="0"/>
    <s v="music/indie rock"/>
    <x v="2"/>
    <x v="2"/>
  </r>
  <r>
    <n v="290"/>
    <s v="Wilson, Hall and Osborne"/>
    <s v="Advanced global data-warehouse"/>
    <n v="168600"/>
    <n v="91722"/>
    <x v="1"/>
    <n v="0.54402135231316728"/>
    <n v="908"/>
    <s v="$101"/>
    <x v="0"/>
    <s v="USD"/>
    <n v="1368162000"/>
    <x v="683"/>
    <n v="1370926800"/>
    <d v="2013-06-11T05:00:00"/>
    <b v="0"/>
    <b v="1"/>
    <s v="film &amp; video/documentary"/>
    <x v="3"/>
    <x v="3"/>
  </r>
  <r>
    <n v="572"/>
    <s v="Clements Group"/>
    <s v="Assimilated actuating policy"/>
    <n v="9000"/>
    <n v="4896"/>
    <x v="2"/>
    <n v="0.54400000000000004"/>
    <n v="94"/>
    <s v="$52"/>
    <x v="0"/>
    <s v="USD"/>
    <n v="1443416400"/>
    <x v="684"/>
    <n v="1444798800"/>
    <d v="2015-10-14T05:00:00"/>
    <b v="0"/>
    <b v="1"/>
    <s v="music/rock"/>
    <x v="2"/>
    <x v="8"/>
  </r>
  <r>
    <n v="477"/>
    <s v="Hogan, Porter and Rivera"/>
    <s v="Organic object-oriented core"/>
    <n v="8500"/>
    <n v="4613"/>
    <x v="1"/>
    <n v="0.54270588235294115"/>
    <n v="113"/>
    <s v="$41"/>
    <x v="0"/>
    <s v="USD"/>
    <n v="1309064400"/>
    <x v="685"/>
    <n v="1311397200"/>
    <d v="2011-07-23T05:00:00"/>
    <b v="0"/>
    <b v="0"/>
    <s v="film &amp; video/science fiction"/>
    <x v="3"/>
    <x v="19"/>
  </r>
  <r>
    <n v="661"/>
    <s v="Smith Group"/>
    <s v="Right-sized secondary challenge"/>
    <n v="106800"/>
    <n v="57872"/>
    <x v="1"/>
    <n v="0.54187265917603"/>
    <n v="752"/>
    <s v="$77"/>
    <x v="4"/>
    <s v="DKK"/>
    <n v="1332910800"/>
    <x v="686"/>
    <n v="1335502800"/>
    <d v="2012-04-27T05:00:00"/>
    <b v="0"/>
    <b v="0"/>
    <s v="music/jazz"/>
    <x v="2"/>
    <x v="9"/>
  </r>
  <r>
    <n v="433"/>
    <s v="Potter, Harper and Everett"/>
    <s v="Decentralized composite paradigm"/>
    <n v="121400"/>
    <n v="65755"/>
    <x v="1"/>
    <n v="0.54163920922570019"/>
    <n v="792"/>
    <s v="$83"/>
    <x v="0"/>
    <s v="USD"/>
    <n v="1385359200"/>
    <x v="687"/>
    <n v="1386741600"/>
    <d v="2013-12-11T06:00:00"/>
    <b v="0"/>
    <b v="1"/>
    <s v="film &amp; video/documentary"/>
    <x v="3"/>
    <x v="3"/>
  </r>
  <r>
    <n v="702"/>
    <s v="Sims-Gross"/>
    <s v="Object-based attitude-oriented analyzer"/>
    <n v="8700"/>
    <n v="4710"/>
    <x v="1"/>
    <n v="0.54137931034482756"/>
    <n v="83"/>
    <s v="$57"/>
    <x v="0"/>
    <s v="USD"/>
    <n v="1374469200"/>
    <x v="688"/>
    <n v="1374901200"/>
    <d v="2013-07-27T05:00:00"/>
    <b v="0"/>
    <b v="0"/>
    <s v="technology/wearables"/>
    <x v="0"/>
    <x v="12"/>
  </r>
  <r>
    <n v="251"/>
    <s v="Singleton Ltd"/>
    <s v="Enhanced user-facing function"/>
    <n v="7100"/>
    <n v="3840"/>
    <x v="1"/>
    <n v="0.54084507042253516"/>
    <n v="101"/>
    <s v="$38"/>
    <x v="0"/>
    <s v="USD"/>
    <n v="1355032800"/>
    <x v="689"/>
    <n v="1355205600"/>
    <d v="2012-12-11T06:00:00"/>
    <b v="0"/>
    <b v="0"/>
    <s v="theater/plays"/>
    <x v="1"/>
    <x v="1"/>
  </r>
  <r>
    <n v="343"/>
    <s v="Spencer-Weber"/>
    <s v="Optional zero-defect task-force"/>
    <n v="9000"/>
    <n v="4853"/>
    <x v="1"/>
    <n v="0.53922222222222227"/>
    <n v="147"/>
    <s v="$33"/>
    <x v="0"/>
    <s v="USD"/>
    <n v="1384840800"/>
    <x v="690"/>
    <n v="1389420000"/>
    <d v="2014-01-11T06:00:00"/>
    <b v="0"/>
    <b v="0"/>
    <s v="theater/plays"/>
    <x v="1"/>
    <x v="1"/>
  </r>
  <r>
    <n v="199"/>
    <s v="Hull, Baker and Martinez"/>
    <s v="Digitized reciprocal infrastructure"/>
    <n v="1800"/>
    <n v="968"/>
    <x v="1"/>
    <n v="0.5377777777777778"/>
    <n v="13"/>
    <s v="$74"/>
    <x v="0"/>
    <s v="USD"/>
    <n v="1436245200"/>
    <x v="691"/>
    <n v="1436590800"/>
    <d v="2015-07-11T05:00:00"/>
    <b v="0"/>
    <b v="0"/>
    <s v="music/rock"/>
    <x v="2"/>
    <x v="8"/>
  </r>
  <r>
    <n v="349"/>
    <s v="Navarro and Sons"/>
    <s v="Multi-layered bottom-line frame"/>
    <n v="180800"/>
    <n v="95958"/>
    <x v="1"/>
    <n v="0.53074115044247783"/>
    <n v="923"/>
    <s v="$104"/>
    <x v="0"/>
    <s v="USD"/>
    <n v="1500008400"/>
    <x v="692"/>
    <n v="1502600400"/>
    <d v="2017-08-13T05:00:00"/>
    <b v="0"/>
    <b v="0"/>
    <s v="theater/plays"/>
    <x v="1"/>
    <x v="1"/>
  </r>
  <r>
    <n v="483"/>
    <s v="Rice-Parker"/>
    <s v="Down-sized actuating infrastructure"/>
    <n v="91400"/>
    <n v="48236"/>
    <x v="1"/>
    <n v="0.52774617067833696"/>
    <n v="554"/>
    <s v="$87"/>
    <x v="0"/>
    <s v="USD"/>
    <n v="1576130400"/>
    <x v="693"/>
    <n v="1576735200"/>
    <d v="2019-12-19T06:00:00"/>
    <b v="0"/>
    <b v="0"/>
    <s v="theater/plays"/>
    <x v="1"/>
    <x v="1"/>
  </r>
  <r>
    <n v="157"/>
    <s v="Curtis-Curtis"/>
    <s v="User-friendly reciprocal initiative"/>
    <n v="4200"/>
    <n v="2212"/>
    <x v="1"/>
    <n v="0.52666666666666662"/>
    <n v="30"/>
    <s v="$74"/>
    <x v="5"/>
    <s v="AUD"/>
    <n v="1388383200"/>
    <x v="694"/>
    <n v="1389420000"/>
    <d v="2014-01-11T06:00:00"/>
    <b v="0"/>
    <b v="0"/>
    <s v="photography/photography books"/>
    <x v="7"/>
    <x v="14"/>
  </r>
  <r>
    <n v="994"/>
    <s v="Leach, Rich and Price"/>
    <s v="Implemented bi-directional flexibility"/>
    <n v="141100"/>
    <n v="74073"/>
    <x v="1"/>
    <n v="0.52496810772501767"/>
    <n v="842"/>
    <s v="$88"/>
    <x v="0"/>
    <s v="USD"/>
    <n v="1413522000"/>
    <x v="695"/>
    <n v="1414040400"/>
    <d v="2014-10-23T05:00:00"/>
    <b v="0"/>
    <b v="1"/>
    <s v="publishing/translations"/>
    <x v="5"/>
    <x v="17"/>
  </r>
  <r>
    <n v="898"/>
    <s v="Davis-Gonzalez"/>
    <s v="Balanced regional flexibility"/>
    <n v="179100"/>
    <n v="93991"/>
    <x v="1"/>
    <n v="0.52479620323841425"/>
    <n v="1221"/>
    <s v="$77"/>
    <x v="0"/>
    <s v="USD"/>
    <n v="1576476000"/>
    <x v="696"/>
    <n v="1576994400"/>
    <d v="2019-12-22T06:00:00"/>
    <b v="0"/>
    <b v="0"/>
    <s v="film &amp; video/documentary"/>
    <x v="3"/>
    <x v="3"/>
  </r>
  <r>
    <n v="988"/>
    <s v="Gardner, Ryan and Gutierrez"/>
    <s v="Triple-buffered multi-tasking matrices"/>
    <n v="9400"/>
    <n v="4899"/>
    <x v="1"/>
    <n v="0.52117021276595743"/>
    <n v="64"/>
    <s v="$77"/>
    <x v="0"/>
    <s v="USD"/>
    <n v="1478930400"/>
    <x v="32"/>
    <n v="1480744800"/>
    <d v="2016-12-03T06:00:00"/>
    <b v="0"/>
    <b v="0"/>
    <s v="publishing/radio &amp; podcasts"/>
    <x v="5"/>
    <x v="21"/>
  </r>
  <r>
    <n v="582"/>
    <s v="Pineda Ltd"/>
    <s v="Cross-group global system engine"/>
    <n v="8700"/>
    <n v="4531"/>
    <x v="1"/>
    <n v="0.5208045977011494"/>
    <n v="42"/>
    <s v="$108"/>
    <x v="0"/>
    <s v="USD"/>
    <n v="1433912400"/>
    <x v="697"/>
    <n v="1434344400"/>
    <d v="2015-06-15T05:00:00"/>
    <b v="0"/>
    <b v="1"/>
    <s v="games/video games"/>
    <x v="4"/>
    <x v="4"/>
  </r>
  <r>
    <n v="9"/>
    <s v="Rangel, Holt and Jones"/>
    <s v="Open-source fresh-thinking model"/>
    <n v="6200"/>
    <n v="3208"/>
    <x v="1"/>
    <n v="0.51741935483870971"/>
    <n v="44"/>
    <s v="$73"/>
    <x v="0"/>
    <s v="USD"/>
    <n v="1379566800"/>
    <x v="349"/>
    <n v="1383804000"/>
    <d v="2013-11-07T06:00:00"/>
    <b v="0"/>
    <b v="0"/>
    <s v="music/electric music"/>
    <x v="2"/>
    <x v="7"/>
  </r>
  <r>
    <n v="127"/>
    <s v="Martinez, Gomez and Dalton"/>
    <s v="Team-oriented 6thgeneration matrix"/>
    <n v="103200"/>
    <n v="53067"/>
    <x v="1"/>
    <n v="0.51421511627906979"/>
    <n v="672"/>
    <s v="$79"/>
    <x v="1"/>
    <s v="CAD"/>
    <n v="1273640400"/>
    <x v="568"/>
    <n v="1273899600"/>
    <d v="2010-05-15T05:00:00"/>
    <b v="0"/>
    <b v="0"/>
    <s v="theater/plays"/>
    <x v="1"/>
    <x v="1"/>
  </r>
  <r>
    <n v="299"/>
    <s v="Ramsey and Sons"/>
    <s v="Grass-roots contextually-based algorithm"/>
    <n v="3800"/>
    <n v="1954"/>
    <x v="1"/>
    <n v="0.51421052631578945"/>
    <n v="49"/>
    <s v="$40"/>
    <x v="0"/>
    <s v="USD"/>
    <n v="1456984800"/>
    <x v="564"/>
    <n v="1461819600"/>
    <d v="2016-04-28T05:00:00"/>
    <b v="0"/>
    <b v="0"/>
    <s v="food/food trucks"/>
    <x v="6"/>
    <x v="10"/>
  </r>
  <r>
    <n v="829"/>
    <s v="Baker-Higgins"/>
    <s v="Vision-oriented scalable portal"/>
    <n v="9600"/>
    <n v="4929"/>
    <x v="1"/>
    <n v="0.51343749999999999"/>
    <n v="154"/>
    <s v="$32"/>
    <x v="0"/>
    <s v="USD"/>
    <n v="1433826000"/>
    <x v="698"/>
    <n v="1435122000"/>
    <d v="2015-06-24T05:00:00"/>
    <b v="0"/>
    <b v="0"/>
    <s v="theater/plays"/>
    <x v="1"/>
    <x v="1"/>
  </r>
  <r>
    <n v="852"/>
    <s v="Brady Ltd"/>
    <s v="Open-source reciprocal standardization"/>
    <n v="4900"/>
    <n v="2505"/>
    <x v="1"/>
    <n v="0.51122448979591839"/>
    <n v="31"/>
    <s v="$81"/>
    <x v="0"/>
    <s v="USD"/>
    <n v="1310792400"/>
    <x v="699"/>
    <n v="1311656400"/>
    <d v="2011-07-26T05:00:00"/>
    <b v="0"/>
    <b v="1"/>
    <s v="games/video games"/>
    <x v="4"/>
    <x v="4"/>
  </r>
  <r>
    <n v="805"/>
    <s v="Smith-Nguyen"/>
    <s v="Advanced intermediate Graphic Interface"/>
    <n v="9700"/>
    <n v="4932"/>
    <x v="1"/>
    <n v="0.50845360824742269"/>
    <n v="67"/>
    <s v="$74"/>
    <x v="5"/>
    <s v="AUD"/>
    <n v="1416031200"/>
    <x v="700"/>
    <n v="1420437600"/>
    <d v="2015-01-05T06:00:00"/>
    <b v="0"/>
    <b v="0"/>
    <s v="film &amp; video/documentary"/>
    <x v="3"/>
    <x v="3"/>
  </r>
  <r>
    <n v="39"/>
    <s v="Kim-Rice"/>
    <s v="Organized bi-directional function"/>
    <n v="9900"/>
    <n v="5027"/>
    <x v="1"/>
    <n v="0.50777777777777777"/>
    <n v="88"/>
    <s v="$57"/>
    <x v="4"/>
    <s v="DKK"/>
    <n v="1361772000"/>
    <x v="701"/>
    <n v="1362978000"/>
    <d v="2013-03-11T05:00:00"/>
    <b v="0"/>
    <b v="0"/>
    <s v="theater/plays"/>
    <x v="1"/>
    <x v="1"/>
  </r>
  <r>
    <n v="781"/>
    <s v="Thomas Ltd"/>
    <s v="Cross-group interactive architecture"/>
    <n v="8700"/>
    <n v="4414"/>
    <x v="2"/>
    <n v="0.50735632183908042"/>
    <n v="56"/>
    <s v="$79"/>
    <x v="3"/>
    <s v="CHF"/>
    <n v="1288501200"/>
    <x v="702"/>
    <n v="1292911200"/>
    <d v="2010-12-21T06:00:00"/>
    <b v="0"/>
    <b v="0"/>
    <s v="theater/plays"/>
    <x v="1"/>
    <x v="1"/>
  </r>
  <r>
    <n v="819"/>
    <s v="Buck-Khan"/>
    <s v="Integrated bandwidth-monitored alliance"/>
    <n v="8900"/>
    <n v="4509"/>
    <x v="1"/>
    <n v="0.50662921348314605"/>
    <n v="47"/>
    <s v="$96"/>
    <x v="0"/>
    <s v="USD"/>
    <n v="1353736800"/>
    <x v="703"/>
    <n v="1355032800"/>
    <d v="2012-12-09T06:00:00"/>
    <b v="1"/>
    <b v="0"/>
    <s v="games/video games"/>
    <x v="4"/>
    <x v="4"/>
  </r>
  <r>
    <n v="913"/>
    <s v="Rivera-Pearson"/>
    <s v="Re-engineered asymmetric challenge"/>
    <n v="70200"/>
    <n v="35536"/>
    <x v="1"/>
    <n v="0.50621082621082625"/>
    <n v="523"/>
    <s v="$68"/>
    <x v="5"/>
    <s v="AUD"/>
    <n v="1557637200"/>
    <x v="704"/>
    <n v="1558760400"/>
    <d v="2019-05-25T05:00:00"/>
    <b v="0"/>
    <b v="0"/>
    <s v="film &amp; video/drama"/>
    <x v="3"/>
    <x v="6"/>
  </r>
  <r>
    <n v="448"/>
    <s v="Price and Sons"/>
    <s v="Object-based demand-driven strategy"/>
    <n v="89900"/>
    <n v="45384"/>
    <x v="1"/>
    <n v="0.50482758620689661"/>
    <n v="605"/>
    <s v="$75"/>
    <x v="0"/>
    <s v="USD"/>
    <n v="1365915600"/>
    <x v="705"/>
    <n v="1366088400"/>
    <d v="2013-04-16T05:00:00"/>
    <b v="0"/>
    <b v="1"/>
    <s v="games/video games"/>
    <x v="4"/>
    <x v="4"/>
  </r>
  <r>
    <n v="725"/>
    <s v="Dawson-Tyler"/>
    <s v="Optional 6thgeneration access"/>
    <n v="193200"/>
    <n v="97369"/>
    <x v="1"/>
    <n v="0.50398033126293995"/>
    <n v="1596"/>
    <s v="$61"/>
    <x v="0"/>
    <s v="USD"/>
    <n v="1416031200"/>
    <x v="700"/>
    <n v="1416204000"/>
    <d v="2014-11-17T06:00:00"/>
    <b v="0"/>
    <b v="0"/>
    <s v="games/mobile games"/>
    <x v="4"/>
    <x v="22"/>
  </r>
  <r>
    <n v="937"/>
    <s v="Tapia, Sandoval and Hurley"/>
    <s v="Cloned fresh-thinking model"/>
    <n v="171000"/>
    <n v="84891"/>
    <x v="2"/>
    <n v="0.49643859649122807"/>
    <n v="976"/>
    <s v="$87"/>
    <x v="0"/>
    <s v="USD"/>
    <n v="1448517600"/>
    <x v="706"/>
    <n v="1449295200"/>
    <d v="2015-12-05T06:00:00"/>
    <b v="0"/>
    <b v="0"/>
    <s v="film &amp; video/documentary"/>
    <x v="3"/>
    <x v="3"/>
  </r>
  <r>
    <n v="771"/>
    <s v="Smith, Mack and Williams"/>
    <s v="Self-enabling 5thgeneration paradigm"/>
    <n v="5600"/>
    <n v="2769"/>
    <x v="2"/>
    <n v="0.49446428571428569"/>
    <n v="26"/>
    <s v="$107"/>
    <x v="0"/>
    <s v="USD"/>
    <n v="1548482400"/>
    <x v="707"/>
    <n v="1550815200"/>
    <d v="2019-02-22T06:00:00"/>
    <b v="0"/>
    <b v="0"/>
    <s v="theater/plays"/>
    <x v="1"/>
    <x v="1"/>
  </r>
  <r>
    <n v="939"/>
    <s v="Williams, Johnson and Campbell"/>
    <s v="Streamlined human-resource Graphic Interface"/>
    <n v="7800"/>
    <n v="3839"/>
    <x v="1"/>
    <n v="0.49217948717948717"/>
    <n v="67"/>
    <s v="$57"/>
    <x v="0"/>
    <s v="USD"/>
    <n v="1304744400"/>
    <x v="708"/>
    <n v="1306213200"/>
    <d v="2011-05-24T05:00:00"/>
    <b v="0"/>
    <b v="1"/>
    <s v="games/video games"/>
    <x v="4"/>
    <x v="4"/>
  </r>
  <r>
    <n v="777"/>
    <s v="Henderson Ltd"/>
    <s v="Open-architected stable algorithm"/>
    <n v="93800"/>
    <n v="45987"/>
    <x v="1"/>
    <n v="0.49026652452025588"/>
    <n v="676"/>
    <s v="$68"/>
    <x v="0"/>
    <s v="USD"/>
    <n v="1316754000"/>
    <x v="470"/>
    <n v="1319259600"/>
    <d v="2011-10-22T05:00:00"/>
    <b v="0"/>
    <b v="0"/>
    <s v="theater/plays"/>
    <x v="1"/>
    <x v="1"/>
  </r>
  <r>
    <n v="618"/>
    <s v="Miller Ltd"/>
    <s v="Open-architected mobile emulation"/>
    <n v="198600"/>
    <n v="97037"/>
    <x v="1"/>
    <n v="0.48860523665659616"/>
    <n v="1198"/>
    <s v="$81"/>
    <x v="0"/>
    <s v="USD"/>
    <n v="1367470800"/>
    <x v="709"/>
    <n v="1369285200"/>
    <d v="2013-05-23T05:00:00"/>
    <b v="0"/>
    <b v="0"/>
    <s v="publishing/nonfiction"/>
    <x v="5"/>
    <x v="5"/>
  </r>
  <r>
    <n v="19"/>
    <s v="Perez-Hess"/>
    <s v="Down-sized cohesive archive"/>
    <n v="62500"/>
    <n v="30331"/>
    <x v="1"/>
    <n v="0.48529600000000001"/>
    <n v="674"/>
    <s v="$45"/>
    <x v="0"/>
    <s v="USD"/>
    <n v="1551679200"/>
    <x v="710"/>
    <n v="1553490000"/>
    <d v="2019-03-25T05:00:00"/>
    <b v="0"/>
    <b v="1"/>
    <s v="theater/plays"/>
    <x v="1"/>
    <x v="1"/>
  </r>
  <r>
    <n v="649"/>
    <s v="Yang and Sons"/>
    <s v="Reactive 6thgeneration hub"/>
    <n v="121700"/>
    <n v="59003"/>
    <x v="1"/>
    <n v="0.48482333607230893"/>
    <n v="602"/>
    <s v="$98"/>
    <x v="3"/>
    <s v="CHF"/>
    <n v="1287550800"/>
    <x v="711"/>
    <n v="1288501200"/>
    <d v="2010-10-31T05:00:00"/>
    <b v="1"/>
    <b v="1"/>
    <s v="theater/plays"/>
    <x v="1"/>
    <x v="1"/>
  </r>
  <r>
    <n v="91"/>
    <s v="Frazier, Patrick and Smith"/>
    <s v="Enhanced systemic analyzer"/>
    <n v="154300"/>
    <n v="74688"/>
    <x v="1"/>
    <n v="0.48404406999351912"/>
    <n v="679"/>
    <s v="$110"/>
    <x v="6"/>
    <s v="EUR"/>
    <n v="1470459600"/>
    <x v="712"/>
    <n v="1472878800"/>
    <d v="2016-09-03T05:00:00"/>
    <b v="0"/>
    <b v="0"/>
    <s v="publishing/translations"/>
    <x v="5"/>
    <x v="17"/>
  </r>
  <r>
    <n v="644"/>
    <s v="Peters-Nelson"/>
    <s v="Distributed real-time algorithm"/>
    <n v="169400"/>
    <n v="81984"/>
    <x v="1"/>
    <n v="0.48396694214876035"/>
    <n v="2928"/>
    <s v="$28"/>
    <x v="1"/>
    <s v="CAD"/>
    <n v="1545112800"/>
    <x v="713"/>
    <n v="1546495200"/>
    <d v="2019-01-03T06:00:00"/>
    <b v="0"/>
    <b v="0"/>
    <s v="theater/plays"/>
    <x v="1"/>
    <x v="1"/>
  </r>
  <r>
    <n v="26"/>
    <s v="Spencer-Bates"/>
    <s v="Optional responsive customer loyalty"/>
    <n v="107500"/>
    <n v="51814"/>
    <x v="2"/>
    <n v="0.4819906976744186"/>
    <n v="1480"/>
    <s v="$35"/>
    <x v="0"/>
    <s v="USD"/>
    <n v="1533013200"/>
    <x v="714"/>
    <n v="1535346000"/>
    <d v="2018-08-27T05:00:00"/>
    <b v="0"/>
    <b v="0"/>
    <s v="theater/plays"/>
    <x v="1"/>
    <x v="1"/>
  </r>
  <r>
    <n v="11"/>
    <s v="Perez, Johnson and Gardner"/>
    <s v="Grass-roots zero administration system engine"/>
    <n v="6300"/>
    <n v="3030"/>
    <x v="1"/>
    <n v="0.48095238095238096"/>
    <n v="27"/>
    <s v="$112"/>
    <x v="0"/>
    <s v="USD"/>
    <n v="1285045200"/>
    <x v="715"/>
    <n v="1285563600"/>
    <d v="2010-09-27T05:00:00"/>
    <b v="0"/>
    <b v="1"/>
    <s v="theater/plays"/>
    <x v="1"/>
    <x v="1"/>
  </r>
  <r>
    <n v="499"/>
    <s v="Hunt Group"/>
    <s v="Reverse-engineered executive emulation"/>
    <n v="163800"/>
    <n v="78743"/>
    <x v="1"/>
    <n v="0.48072649572649573"/>
    <n v="2072"/>
    <s v="$38"/>
    <x v="0"/>
    <s v="USD"/>
    <n v="1458018000"/>
    <x v="716"/>
    <n v="1458450000"/>
    <d v="2016-03-20T05:00:00"/>
    <b v="0"/>
    <b v="1"/>
    <s v="film &amp; video/documentary"/>
    <x v="3"/>
    <x v="3"/>
  </r>
  <r>
    <n v="45"/>
    <s v="Woods-Clark"/>
    <s v="Networked tertiary Graphical User Interface"/>
    <n v="9500"/>
    <n v="4530"/>
    <x v="1"/>
    <n v="0.4768421052631579"/>
    <n v="48"/>
    <s v="$94"/>
    <x v="0"/>
    <s v="USD"/>
    <n v="1478062800"/>
    <x v="717"/>
    <n v="1479362400"/>
    <d v="2016-11-17T06:00:00"/>
    <b v="0"/>
    <b v="1"/>
    <s v="theater/plays"/>
    <x v="1"/>
    <x v="1"/>
  </r>
  <r>
    <n v="15"/>
    <s v="Wright, Hunt and Rowe"/>
    <s v="Extended eco-centric pricing structure"/>
    <n v="81200"/>
    <n v="38414"/>
    <x v="1"/>
    <n v="0.47307881773399013"/>
    <n v="452"/>
    <s v="$85"/>
    <x v="0"/>
    <s v="USD"/>
    <n v="1575957600"/>
    <x v="718"/>
    <n v="1576303200"/>
    <d v="2019-12-14T06:00:00"/>
    <b v="0"/>
    <b v="0"/>
    <s v="technology/wearables"/>
    <x v="0"/>
    <x v="12"/>
  </r>
  <r>
    <n v="659"/>
    <s v="Bailey and Sons"/>
    <s v="Grass-roots dynamic emulation"/>
    <n v="120700"/>
    <n v="57010"/>
    <x v="1"/>
    <n v="0.47232808616404309"/>
    <n v="750"/>
    <s v="$76"/>
    <x v="2"/>
    <s v="GBP"/>
    <n v="1296108000"/>
    <x v="129"/>
    <n v="1296194400"/>
    <d v="2011-01-28T06:00:00"/>
    <b v="0"/>
    <b v="0"/>
    <s v="film &amp; video/documentary"/>
    <x v="3"/>
    <x v="3"/>
  </r>
  <r>
    <n v="77"/>
    <s v="Acevedo-Huffman"/>
    <s v="Pre-emptive impactful model"/>
    <n v="9500"/>
    <n v="4460"/>
    <x v="1"/>
    <n v="0.46947368421052632"/>
    <n v="56"/>
    <s v="$80"/>
    <x v="0"/>
    <s v="USD"/>
    <n v="1285563600"/>
    <x v="719"/>
    <n v="1286773200"/>
    <d v="2010-10-11T05:00:00"/>
    <b v="0"/>
    <b v="1"/>
    <s v="film &amp; video/animation"/>
    <x v="3"/>
    <x v="13"/>
  </r>
  <r>
    <n v="428"/>
    <s v="Mayer-Richmond"/>
    <s v="Progressive zero-defect capability"/>
    <n v="101400"/>
    <n v="47037"/>
    <x v="1"/>
    <n v="0.46387573964497042"/>
    <n v="747"/>
    <s v="$63"/>
    <x v="0"/>
    <s v="USD"/>
    <n v="1297404000"/>
    <x v="720"/>
    <n v="1298008800"/>
    <d v="2011-02-18T06:00:00"/>
    <b v="0"/>
    <b v="0"/>
    <s v="film &amp; video/animation"/>
    <x v="3"/>
    <x v="13"/>
  </r>
  <r>
    <n v="409"/>
    <s v="Stewart LLC"/>
    <s v="Secured asymmetric projection"/>
    <n v="135600"/>
    <n v="62804"/>
    <x v="1"/>
    <n v="0.46315634218289087"/>
    <n v="714"/>
    <s v="$88"/>
    <x v="0"/>
    <s v="USD"/>
    <n v="1492491600"/>
    <x v="721"/>
    <n v="1492837200"/>
    <d v="2017-04-22T05:00:00"/>
    <b v="0"/>
    <b v="0"/>
    <s v="music/rock"/>
    <x v="2"/>
    <x v="8"/>
  </r>
  <r>
    <n v="326"/>
    <s v="Pham, Avila and Nash"/>
    <s v="Multi-channeled next generation architecture"/>
    <n v="7200"/>
    <n v="3326"/>
    <x v="1"/>
    <n v="0.46194444444444444"/>
    <n v="128"/>
    <s v="$26"/>
    <x v="0"/>
    <s v="USD"/>
    <n v="1451109600"/>
    <x v="375"/>
    <n v="1451628000"/>
    <d v="2016-01-01T06:00:00"/>
    <b v="0"/>
    <b v="0"/>
    <s v="film &amp; video/animation"/>
    <x v="3"/>
    <x v="13"/>
  </r>
  <r>
    <n v="927"/>
    <s v="Davis-Gardner"/>
    <s v="Synergistic dynamic utilization"/>
    <n v="7200"/>
    <n v="3301"/>
    <x v="1"/>
    <n v="0.45847222222222223"/>
    <n v="37"/>
    <s v="$89"/>
    <x v="0"/>
    <s v="USD"/>
    <n v="1342069200"/>
    <x v="722"/>
    <n v="1344574800"/>
    <d v="2012-08-10T05:00:00"/>
    <b v="0"/>
    <b v="0"/>
    <s v="theater/plays"/>
    <x v="1"/>
    <x v="1"/>
  </r>
  <r>
    <n v="193"/>
    <s v="Calhoun, Rogers and Long"/>
    <s v="Progressive discrete hub"/>
    <n v="6600"/>
    <n v="3012"/>
    <x v="1"/>
    <n v="0.45636363636363636"/>
    <n v="65"/>
    <s v="$46"/>
    <x v="0"/>
    <s v="USD"/>
    <n v="1523163600"/>
    <x v="723"/>
    <n v="1523509200"/>
    <d v="2018-04-12T05:00:00"/>
    <b v="1"/>
    <b v="0"/>
    <s v="music/indie rock"/>
    <x v="2"/>
    <x v="2"/>
  </r>
  <r>
    <n v="66"/>
    <s v="Sanders-Allen"/>
    <s v="Grass-roots needs-based encryption"/>
    <n v="2900"/>
    <n v="1307"/>
    <x v="1"/>
    <n v="0.45068965517241377"/>
    <n v="12"/>
    <s v="$109"/>
    <x v="0"/>
    <s v="USD"/>
    <n v="1428469200"/>
    <x v="724"/>
    <n v="1428901200"/>
    <d v="2015-04-13T05:00:00"/>
    <b v="0"/>
    <b v="1"/>
    <s v="theater/plays"/>
    <x v="1"/>
    <x v="1"/>
  </r>
  <r>
    <n v="217"/>
    <s v="Moore, Dudley and Navarro"/>
    <s v="Organic multi-tasking focus group"/>
    <n v="129400"/>
    <n v="57911"/>
    <x v="1"/>
    <n v="0.44753477588871715"/>
    <n v="934"/>
    <s v="$62"/>
    <x v="0"/>
    <s v="USD"/>
    <n v="1556427600"/>
    <x v="725"/>
    <n v="1557205200"/>
    <d v="2019-05-07T05:00:00"/>
    <b v="0"/>
    <b v="0"/>
    <s v="film &amp; video/science fiction"/>
    <x v="3"/>
    <x v="19"/>
  </r>
  <r>
    <n v="566"/>
    <s v="Webb-Smith"/>
    <s v="Advanced content-based installation"/>
    <n v="9300"/>
    <n v="4124"/>
    <x v="1"/>
    <n v="0.44344086021505374"/>
    <n v="37"/>
    <s v="$111"/>
    <x v="0"/>
    <s v="USD"/>
    <n v="1456293600"/>
    <x v="417"/>
    <n v="1458277200"/>
    <d v="2016-03-18T05:00:00"/>
    <b v="0"/>
    <b v="1"/>
    <s v="music/electric music"/>
    <x v="2"/>
    <x v="7"/>
  </r>
  <r>
    <n v="454"/>
    <s v="Woods Inc"/>
    <s v="Upgradable upward-trending portal"/>
    <n v="4000"/>
    <n v="1763"/>
    <x v="1"/>
    <n v="0.44074999999999998"/>
    <n v="39"/>
    <s v="$45"/>
    <x v="0"/>
    <s v="USD"/>
    <n v="1382331600"/>
    <x v="726"/>
    <n v="1385445600"/>
    <d v="2013-11-26T06:00:00"/>
    <b v="0"/>
    <b v="1"/>
    <s v="film &amp; video/drama"/>
    <x v="3"/>
    <x v="6"/>
  </r>
  <r>
    <n v="553"/>
    <s v="Dougherty, Austin and Mills"/>
    <s v="De-engineered 5thgeneration contingency"/>
    <n v="170600"/>
    <n v="75022"/>
    <x v="1"/>
    <n v="0.43975381008206332"/>
    <n v="1028"/>
    <s v="$73"/>
    <x v="0"/>
    <s v="USD"/>
    <n v="1293948000"/>
    <x v="727"/>
    <n v="1294034400"/>
    <d v="2011-01-03T06:00:00"/>
    <b v="0"/>
    <b v="0"/>
    <s v="music/rock"/>
    <x v="2"/>
    <x v="8"/>
  </r>
  <r>
    <n v="416"/>
    <s v="Stewart-Coleman"/>
    <s v="Customer-focused disintermediate toolset"/>
    <n v="134600"/>
    <n v="59007"/>
    <x v="1"/>
    <n v="0.43838781575037145"/>
    <n v="1439"/>
    <s v="$41"/>
    <x v="0"/>
    <s v="USD"/>
    <n v="1295244000"/>
    <x v="728"/>
    <n v="1296021600"/>
    <d v="2011-01-26T06:00:00"/>
    <b v="0"/>
    <b v="1"/>
    <s v="film &amp; video/documentary"/>
    <x v="3"/>
    <x v="3"/>
  </r>
  <r>
    <n v="673"/>
    <s v="Turner, Scott and Gentry"/>
    <s v="Assimilated regional groupware"/>
    <n v="5600"/>
    <n v="2445"/>
    <x v="1"/>
    <n v="0.43660714285714286"/>
    <n v="58"/>
    <s v="$42"/>
    <x v="6"/>
    <s v="EUR"/>
    <n v="1460696400"/>
    <x v="729"/>
    <n v="1462510800"/>
    <d v="2016-05-06T05:00:00"/>
    <b v="0"/>
    <b v="0"/>
    <s v="music/indie rock"/>
    <x v="2"/>
    <x v="2"/>
  </r>
  <r>
    <n v="866"/>
    <s v="Jackson-Brown"/>
    <s v="Versatile 5thgeneration matrices"/>
    <n v="182800"/>
    <n v="79045"/>
    <x v="2"/>
    <n v="0.43241247264770238"/>
    <n v="898"/>
    <s v="$88"/>
    <x v="0"/>
    <s v="USD"/>
    <n v="1304830800"/>
    <x v="730"/>
    <n v="1304917200"/>
    <d v="2011-05-09T05:00:00"/>
    <b v="0"/>
    <b v="0"/>
    <s v="photography/photography books"/>
    <x v="7"/>
    <x v="14"/>
  </r>
  <r>
    <n v="632"/>
    <s v="Parker PLC"/>
    <s v="Reduced interactive matrix"/>
    <n v="72100"/>
    <n v="30902"/>
    <x v="3"/>
    <n v="0.42859916782246882"/>
    <n v="278"/>
    <s v="$111"/>
    <x v="0"/>
    <s v="USD"/>
    <n v="1414904400"/>
    <x v="731"/>
    <n v="1416463200"/>
    <d v="2014-11-20T06:00:00"/>
    <b v="0"/>
    <b v="0"/>
    <s v="theater/plays"/>
    <x v="1"/>
    <x v="1"/>
  </r>
  <r>
    <n v="516"/>
    <s v="Morales-Odonnell"/>
    <s v="Exclusive 5thgeneration structure"/>
    <n v="125400"/>
    <n v="53324"/>
    <x v="1"/>
    <n v="0.42523125996810207"/>
    <n v="846"/>
    <s v="$63"/>
    <x v="0"/>
    <s v="USD"/>
    <n v="1281070800"/>
    <x v="113"/>
    <n v="1284354000"/>
    <d v="2010-09-13T05:00:00"/>
    <b v="0"/>
    <b v="0"/>
    <s v="publishing/nonfiction"/>
    <x v="5"/>
    <x v="5"/>
  </r>
  <r>
    <n v="656"/>
    <s v="Hobbs, Brown and Lee"/>
    <s v="Vision-oriented systematic Graphical User Interface"/>
    <n v="118400"/>
    <n v="49879"/>
    <x v="1"/>
    <n v="0.42127533783783783"/>
    <n v="504"/>
    <s v="$99"/>
    <x v="5"/>
    <s v="AUD"/>
    <n v="1514440800"/>
    <x v="732"/>
    <n v="1514872800"/>
    <d v="2018-01-02T06:00:00"/>
    <b v="0"/>
    <b v="0"/>
    <s v="food/food trucks"/>
    <x v="6"/>
    <x v="10"/>
  </r>
  <r>
    <n v="344"/>
    <s v="Berger, Johnson and Marshall"/>
    <s v="Devolved exuding emulation"/>
    <n v="197600"/>
    <n v="82959"/>
    <x v="1"/>
    <n v="0.41983299595141699"/>
    <n v="830"/>
    <s v="$100"/>
    <x v="0"/>
    <s v="USD"/>
    <n v="1516600800"/>
    <x v="733"/>
    <n v="1520056800"/>
    <d v="2018-03-03T06:00:00"/>
    <b v="0"/>
    <b v="0"/>
    <s v="games/video games"/>
    <x v="4"/>
    <x v="4"/>
  </r>
  <r>
    <n v="235"/>
    <s v="Lee, Ali and Guzman"/>
    <s v="Polarized upward-trending Local Area Network"/>
    <n v="8600"/>
    <n v="3589"/>
    <x v="1"/>
    <n v="0.41732558139534881"/>
    <n v="92"/>
    <s v="$39"/>
    <x v="0"/>
    <s v="USD"/>
    <n v="1486965600"/>
    <x v="734"/>
    <n v="1487397600"/>
    <d v="2017-02-18T06:00:00"/>
    <b v="0"/>
    <b v="0"/>
    <s v="film &amp; video/animation"/>
    <x v="3"/>
    <x v="13"/>
  </r>
  <r>
    <n v="647"/>
    <s v="Jordan-Wolfe"/>
    <s v="Inverse multimedia Graphic Interface"/>
    <n v="4500"/>
    <n v="1863"/>
    <x v="1"/>
    <n v="0.41399999999999998"/>
    <n v="18"/>
    <s v="$104"/>
    <x v="0"/>
    <s v="USD"/>
    <n v="1523250000"/>
    <x v="735"/>
    <n v="1525323600"/>
    <d v="2018-05-03T05:00:00"/>
    <b v="0"/>
    <b v="0"/>
    <s v="publishing/translations"/>
    <x v="5"/>
    <x v="17"/>
  </r>
  <r>
    <n v="21"/>
    <s v="Simmons-Reynolds"/>
    <s v="Re-engineered intangible definition"/>
    <n v="94000"/>
    <n v="38533"/>
    <x v="1"/>
    <n v="0.40992553191489361"/>
    <n v="558"/>
    <s v="$69"/>
    <x v="0"/>
    <s v="USD"/>
    <n v="1313384400"/>
    <x v="736"/>
    <n v="1316322000"/>
    <d v="2011-09-18T05:00:00"/>
    <b v="0"/>
    <b v="0"/>
    <s v="theater/plays"/>
    <x v="1"/>
    <x v="1"/>
  </r>
  <r>
    <n v="468"/>
    <s v="Hughes Inc"/>
    <s v="Streamlined neutral analyzer"/>
    <n v="4000"/>
    <n v="1620"/>
    <x v="1"/>
    <n v="0.40500000000000003"/>
    <n v="16"/>
    <s v="$101"/>
    <x v="0"/>
    <s v="USD"/>
    <n v="1555218000"/>
    <x v="737"/>
    <n v="1556600400"/>
    <d v="2019-04-30T05:00:00"/>
    <b v="0"/>
    <b v="0"/>
    <s v="theater/plays"/>
    <x v="1"/>
    <x v="1"/>
  </r>
  <r>
    <n v="424"/>
    <s v="Schmidt-Gomez"/>
    <s v="User-centric impactful projection"/>
    <n v="5100"/>
    <n v="2064"/>
    <x v="1"/>
    <n v="0.40470588235294119"/>
    <n v="83"/>
    <s v="$25"/>
    <x v="0"/>
    <s v="USD"/>
    <n v="1524027600"/>
    <x v="738"/>
    <n v="1524546000"/>
    <d v="2018-04-24T05:00:00"/>
    <b v="0"/>
    <b v="0"/>
    <s v="music/indie rock"/>
    <x v="2"/>
    <x v="2"/>
  </r>
  <r>
    <n v="379"/>
    <s v="Reilly, Aguirre and Johnson"/>
    <s v="Realigned clear-thinking migration"/>
    <n v="7200"/>
    <n v="2912"/>
    <x v="1"/>
    <n v="0.40444444444444444"/>
    <n v="44"/>
    <s v="$66"/>
    <x v="2"/>
    <s v="GBP"/>
    <n v="1319691600"/>
    <x v="739"/>
    <n v="1320904800"/>
    <d v="2011-11-10T06:00:00"/>
    <b v="0"/>
    <b v="0"/>
    <s v="theater/plays"/>
    <x v="1"/>
    <x v="1"/>
  </r>
  <r>
    <n v="402"/>
    <s v="Ruiz, Richardson and Cole"/>
    <s v="Team-oriented static interface"/>
    <n v="7300"/>
    <n v="2946"/>
    <x v="1"/>
    <n v="0.40356164383561643"/>
    <n v="40"/>
    <s v="$74"/>
    <x v="0"/>
    <s v="USD"/>
    <n v="1325829600"/>
    <x v="740"/>
    <n v="1329890400"/>
    <d v="2012-02-22T06:00:00"/>
    <b v="0"/>
    <b v="1"/>
    <s v="film &amp; video/shorts"/>
    <x v="3"/>
    <x v="15"/>
  </r>
  <r>
    <n v="986"/>
    <s v="Chan, Washington and Callahan"/>
    <s v="Optional zero administration neural-net"/>
    <n v="7800"/>
    <n v="3144"/>
    <x v="1"/>
    <n v="0.40307692307692305"/>
    <n v="92"/>
    <s v="$34"/>
    <x v="0"/>
    <s v="USD"/>
    <n v="1301979600"/>
    <x v="172"/>
    <n v="1303189200"/>
    <d v="2011-04-19T05:00:00"/>
    <b v="0"/>
    <b v="0"/>
    <s v="music/rock"/>
    <x v="2"/>
    <x v="8"/>
  </r>
  <r>
    <n v="980"/>
    <s v="Huff-Johnson"/>
    <s v="Universal fault-tolerant orchestration"/>
    <n v="195200"/>
    <n v="78630"/>
    <x v="1"/>
    <n v="0.40281762295081969"/>
    <n v="742"/>
    <s v="$106"/>
    <x v="0"/>
    <s v="USD"/>
    <n v="1446181200"/>
    <x v="741"/>
    <n v="1446616800"/>
    <d v="2015-11-04T06:00:00"/>
    <b v="1"/>
    <b v="0"/>
    <s v="publishing/nonfiction"/>
    <x v="5"/>
    <x v="5"/>
  </r>
  <r>
    <n v="507"/>
    <s v="Turner, Miller and Francis"/>
    <s v="Compatible well-modulated budgetary management"/>
    <n v="2100"/>
    <n v="837"/>
    <x v="1"/>
    <n v="0.39857142857142858"/>
    <n v="19"/>
    <s v="$44"/>
    <x v="0"/>
    <s v="USD"/>
    <n v="1365483600"/>
    <x v="742"/>
    <n v="1369717200"/>
    <d v="2013-05-28T05:00:00"/>
    <b v="0"/>
    <b v="1"/>
    <s v="technology/web"/>
    <x v="0"/>
    <x v="0"/>
  </r>
  <r>
    <n v="513"/>
    <s v="Harrison, Blackwell and Mendez"/>
    <s v="Synchronized 6thgeneration adapter"/>
    <n v="8300"/>
    <n v="3260"/>
    <x v="2"/>
    <n v="0.39277108433734942"/>
    <n v="35"/>
    <s v="$93"/>
    <x v="0"/>
    <s v="USD"/>
    <n v="1284008400"/>
    <x v="622"/>
    <n v="1284181200"/>
    <d v="2010-09-11T05:00:00"/>
    <b v="0"/>
    <b v="0"/>
    <s v="film &amp; video/television"/>
    <x v="3"/>
    <x v="18"/>
  </r>
  <r>
    <n v="387"/>
    <s v="Flores-Lambert"/>
    <s v="Triple-buffered logistical frame"/>
    <n v="109000"/>
    <n v="42795"/>
    <x v="1"/>
    <n v="0.39261467889908258"/>
    <n v="424"/>
    <s v="$101"/>
    <x v="0"/>
    <s v="USD"/>
    <n v="1339477200"/>
    <x v="743"/>
    <n v="1339909200"/>
    <d v="2012-06-17T05:00:00"/>
    <b v="0"/>
    <b v="0"/>
    <s v="technology/wearables"/>
    <x v="0"/>
    <x v="12"/>
  </r>
  <r>
    <n v="472"/>
    <s v="Turner, Young and Collins"/>
    <s v="Self-enabling clear-thinking framework"/>
    <n v="153800"/>
    <n v="60342"/>
    <x v="1"/>
    <n v="0.39234070221066319"/>
    <n v="575"/>
    <s v="$105"/>
    <x v="0"/>
    <s v="USD"/>
    <n v="1552280400"/>
    <x v="744"/>
    <n v="1556946000"/>
    <d v="2019-05-04T05:00:00"/>
    <b v="0"/>
    <b v="0"/>
    <s v="music/rock"/>
    <x v="2"/>
    <x v="8"/>
  </r>
  <r>
    <n v="881"/>
    <s v="Charles Inc"/>
    <s v="Implemented object-oriented synergy"/>
    <n v="81300"/>
    <n v="31665"/>
    <x v="1"/>
    <n v="0.38948339483394834"/>
    <n v="452"/>
    <s v="$70"/>
    <x v="0"/>
    <s v="USD"/>
    <n v="1436418000"/>
    <x v="745"/>
    <n v="1438923600"/>
    <d v="2015-08-07T05:00:00"/>
    <b v="0"/>
    <b v="1"/>
    <s v="theater/plays"/>
    <x v="1"/>
    <x v="1"/>
  </r>
  <r>
    <n v="206"/>
    <s v="Austin, Baker and Kelley"/>
    <s v="Fundamental grid-enabled strategy"/>
    <n v="9000"/>
    <n v="3496"/>
    <x v="2"/>
    <n v="0.38844444444444443"/>
    <n v="57"/>
    <s v="$61"/>
    <x v="0"/>
    <s v="USD"/>
    <n v="1267250400"/>
    <x v="746"/>
    <n v="1268028000"/>
    <d v="2010-03-08T06:00:00"/>
    <b v="0"/>
    <b v="0"/>
    <s v="publishing/fiction"/>
    <x v="5"/>
    <x v="11"/>
  </r>
  <r>
    <n v="319"/>
    <s v="Mills Group"/>
    <s v="Advanced empowering matrix"/>
    <n v="8400"/>
    <n v="3251"/>
    <x v="2"/>
    <n v="0.38702380952380955"/>
    <n v="64"/>
    <s v="$51"/>
    <x v="0"/>
    <s v="USD"/>
    <n v="1281589200"/>
    <x v="747"/>
    <n v="1283662800"/>
    <d v="2010-09-05T05:00:00"/>
    <b v="0"/>
    <b v="0"/>
    <s v="technology/web"/>
    <x v="0"/>
    <x v="0"/>
  </r>
  <r>
    <n v="126"/>
    <s v="Gross PLC"/>
    <s v="Proactive methodical benchmark"/>
    <n v="180200"/>
    <n v="69617"/>
    <x v="1"/>
    <n v="0.38633185349611543"/>
    <n v="774"/>
    <s v="$90"/>
    <x v="0"/>
    <s v="USD"/>
    <n v="1471150800"/>
    <x v="748"/>
    <n v="1473570000"/>
    <d v="2016-09-11T05:00:00"/>
    <b v="0"/>
    <b v="1"/>
    <s v="theater/plays"/>
    <x v="1"/>
    <x v="1"/>
  </r>
  <r>
    <n v="327"/>
    <s v="Patterson, Salinas and Lucas"/>
    <s v="Digitized 3rdgeneration encoding"/>
    <n v="2600"/>
    <n v="1002"/>
    <x v="1"/>
    <n v="0.38538461538461538"/>
    <n v="33"/>
    <s v="$30"/>
    <x v="0"/>
    <s v="USD"/>
    <n v="1566968400"/>
    <x v="749"/>
    <n v="1567314000"/>
    <d v="2019-09-01T05:00:00"/>
    <b v="0"/>
    <b v="1"/>
    <s v="theater/plays"/>
    <x v="1"/>
    <x v="1"/>
  </r>
  <r>
    <n v="191"/>
    <s v="Sutton PLC"/>
    <s v="Mandatory reciprocal superstructure"/>
    <n v="8400"/>
    <n v="3188"/>
    <x v="1"/>
    <n v="0.37952380952380954"/>
    <n v="86"/>
    <s v="$37"/>
    <x v="6"/>
    <s v="EUR"/>
    <n v="1552366800"/>
    <x v="186"/>
    <n v="1552626000"/>
    <d v="2019-03-15T05:00:00"/>
    <b v="0"/>
    <b v="0"/>
    <s v="theater/plays"/>
    <x v="1"/>
    <x v="1"/>
  </r>
  <r>
    <n v="538"/>
    <s v="Young, Gilbert and Escobar"/>
    <s v="Networked didactic time-frame"/>
    <n v="151300"/>
    <n v="57034"/>
    <x v="1"/>
    <n v="0.37695968274950431"/>
    <n v="1296"/>
    <s v="$44"/>
    <x v="0"/>
    <s v="USD"/>
    <n v="1379826000"/>
    <x v="750"/>
    <n v="1381208400"/>
    <d v="2013-10-08T05:00:00"/>
    <b v="0"/>
    <b v="0"/>
    <s v="games/mobile games"/>
    <x v="4"/>
    <x v="22"/>
  </r>
  <r>
    <n v="83"/>
    <s v="Fitzgerald PLC"/>
    <s v="Realigned user-facing concept"/>
    <n v="106400"/>
    <n v="39996"/>
    <x v="1"/>
    <n v="0.37590225563909774"/>
    <n v="1000"/>
    <s v="$40"/>
    <x v="0"/>
    <s v="USD"/>
    <n v="1469682000"/>
    <x v="751"/>
    <n v="1471582800"/>
    <d v="2016-08-19T05:00:00"/>
    <b v="0"/>
    <b v="0"/>
    <s v="music/electric music"/>
    <x v="2"/>
    <x v="7"/>
  </r>
  <r>
    <n v="878"/>
    <s v="Lutz Group"/>
    <s v="Enterprise-wide foreground paradigm"/>
    <n v="2700"/>
    <n v="1012"/>
    <x v="1"/>
    <n v="0.37481481481481482"/>
    <n v="12"/>
    <s v="$84"/>
    <x v="6"/>
    <s v="EUR"/>
    <n v="1579068000"/>
    <x v="752"/>
    <n v="1581141600"/>
    <d v="2020-02-08T06:00:00"/>
    <b v="0"/>
    <b v="0"/>
    <s v="music/metal"/>
    <x v="2"/>
    <x v="16"/>
  </r>
  <r>
    <n v="789"/>
    <s v="Kennedy-Miller"/>
    <s v="Cross-platform composite migration"/>
    <n v="9000"/>
    <n v="3351"/>
    <x v="1"/>
    <n v="0.37233333333333335"/>
    <n v="45"/>
    <s v="$74"/>
    <x v="0"/>
    <s v="USD"/>
    <n v="1401166800"/>
    <x v="753"/>
    <n v="1404363600"/>
    <d v="2014-07-03T05:00:00"/>
    <b v="0"/>
    <b v="0"/>
    <s v="theater/plays"/>
    <x v="1"/>
    <x v="1"/>
  </r>
  <r>
    <n v="720"/>
    <s v="Valenzuela, Davidson and Castro"/>
    <s v="Multi-layered upward-trending conglomeration"/>
    <n v="8700"/>
    <n v="3227"/>
    <x v="2"/>
    <n v="0.37091954022988505"/>
    <n v="38"/>
    <s v="$85"/>
    <x v="4"/>
    <s v="DKK"/>
    <n v="1519192800"/>
    <x v="754"/>
    <n v="1520402400"/>
    <d v="2018-03-07T06:00:00"/>
    <b v="0"/>
    <b v="1"/>
    <s v="theater/plays"/>
    <x v="1"/>
    <x v="1"/>
  </r>
  <r>
    <n v="356"/>
    <s v="Glass, Nunez and Mcdonald"/>
    <s v="Open-source systematic protocol"/>
    <n v="9300"/>
    <n v="3431"/>
    <x v="1"/>
    <n v="0.36892473118279567"/>
    <n v="40"/>
    <s v="$86"/>
    <x v="6"/>
    <s v="EUR"/>
    <n v="1326520800"/>
    <x v="755"/>
    <n v="1327298400"/>
    <d v="2012-01-23T06:00:00"/>
    <b v="0"/>
    <b v="0"/>
    <s v="theater/plays"/>
    <x v="1"/>
    <x v="1"/>
  </r>
  <r>
    <n v="916"/>
    <s v="Clements Ltd"/>
    <s v="Persistent bandwidth-monitored framework"/>
    <n v="3700"/>
    <n v="1343"/>
    <x v="1"/>
    <n v="0.36297297297297298"/>
    <n v="52"/>
    <s v="$26"/>
    <x v="0"/>
    <s v="USD"/>
    <n v="1418882400"/>
    <x v="756"/>
    <n v="1419660000"/>
    <d v="2014-12-27T06:00:00"/>
    <b v="0"/>
    <b v="0"/>
    <s v="photography/photography books"/>
    <x v="7"/>
    <x v="14"/>
  </r>
  <r>
    <n v="410"/>
    <s v="Mcmillan Group"/>
    <s v="Advanced cohesive Graphic Interface"/>
    <n v="153700"/>
    <n v="55536"/>
    <x v="3"/>
    <n v="0.36132726089785294"/>
    <n v="1111"/>
    <s v="$50"/>
    <x v="0"/>
    <s v="USD"/>
    <n v="1430197200"/>
    <x v="268"/>
    <n v="1430197200"/>
    <d v="2015-04-28T05:00:00"/>
    <b v="0"/>
    <b v="0"/>
    <s v="games/mobile games"/>
    <x v="4"/>
    <x v="22"/>
  </r>
  <r>
    <n v="295"/>
    <s v="Smith, Jackson and Herrera"/>
    <s v="Enterprise-wide intermediate middleware"/>
    <n v="192900"/>
    <n v="68769"/>
    <x v="1"/>
    <n v="0.35650077760497667"/>
    <n v="1910"/>
    <s v="$36"/>
    <x v="3"/>
    <s v="CHF"/>
    <n v="1381813200"/>
    <x v="757"/>
    <n v="1383976800"/>
    <d v="2013-11-09T06:00:00"/>
    <b v="0"/>
    <b v="0"/>
    <s v="theater/plays"/>
    <x v="1"/>
    <x v="1"/>
  </r>
  <r>
    <n v="859"/>
    <s v="Martinez Ltd"/>
    <s v="Multi-layered upward-trending groupware"/>
    <n v="7300"/>
    <n v="2594"/>
    <x v="1"/>
    <n v="0.35534246575342465"/>
    <n v="63"/>
    <s v="$41"/>
    <x v="0"/>
    <s v="USD"/>
    <n v="1362117600"/>
    <x v="758"/>
    <n v="1363669200"/>
    <d v="2013-03-19T05:00:00"/>
    <b v="0"/>
    <b v="1"/>
    <s v="theater/plays"/>
    <x v="1"/>
    <x v="1"/>
  </r>
  <r>
    <n v="748"/>
    <s v="Martinez PLC"/>
    <s v="Cloned actuating architecture"/>
    <n v="194900"/>
    <n v="68137"/>
    <x v="2"/>
    <n v="0.34959979476654696"/>
    <n v="614"/>
    <s v="$111"/>
    <x v="0"/>
    <s v="USD"/>
    <n v="1267423200"/>
    <x v="759"/>
    <n v="1269579600"/>
    <d v="2010-03-26T05:00:00"/>
    <b v="0"/>
    <b v="1"/>
    <s v="film &amp; video/animation"/>
    <x v="3"/>
    <x v="13"/>
  </r>
  <r>
    <n v="352"/>
    <s v="Adams, Willis and Sanchez"/>
    <s v="Expanded hybrid hardware"/>
    <n v="2800"/>
    <n v="977"/>
    <x v="1"/>
    <n v="0.34892857142857142"/>
    <n v="33"/>
    <s v="$30"/>
    <x v="1"/>
    <s v="CAD"/>
    <n v="1446876000"/>
    <x v="581"/>
    <n v="1447567200"/>
    <d v="2015-11-15T06:00:00"/>
    <b v="0"/>
    <b v="0"/>
    <s v="theater/plays"/>
    <x v="1"/>
    <x v="1"/>
  </r>
  <r>
    <n v="443"/>
    <s v="Clark-Bowman"/>
    <s v="Stand-alone user-facing service-desk"/>
    <n v="9300"/>
    <n v="3232"/>
    <x v="2"/>
    <n v="0.34752688172043011"/>
    <n v="90"/>
    <s v="$36"/>
    <x v="0"/>
    <s v="USD"/>
    <n v="1285822800"/>
    <x v="760"/>
    <n v="1287464400"/>
    <d v="2010-10-19T05:00:00"/>
    <b v="0"/>
    <b v="0"/>
    <s v="theater/plays"/>
    <x v="1"/>
    <x v="1"/>
  </r>
  <r>
    <n v="346"/>
    <s v="Little-Marsh"/>
    <s v="Virtual attitude-oriented migration"/>
    <n v="8000"/>
    <n v="2758"/>
    <x v="1"/>
    <n v="0.34475"/>
    <n v="25"/>
    <s v="$110"/>
    <x v="0"/>
    <s v="USD"/>
    <n v="1503550800"/>
    <x v="761"/>
    <n v="1508302800"/>
    <d v="2017-10-18T05:00:00"/>
    <b v="0"/>
    <b v="1"/>
    <s v="music/indie rock"/>
    <x v="2"/>
    <x v="2"/>
  </r>
  <r>
    <n v="760"/>
    <s v="Smith-Kennedy"/>
    <s v="Virtual heuristic hub"/>
    <n v="48300"/>
    <n v="16592"/>
    <x v="1"/>
    <n v="0.34351966873706002"/>
    <n v="210"/>
    <s v="$79"/>
    <x v="6"/>
    <s v="EUR"/>
    <n v="1564635600"/>
    <x v="762"/>
    <n v="1567141200"/>
    <d v="2019-08-30T05:00:00"/>
    <b v="0"/>
    <b v="1"/>
    <s v="games/video games"/>
    <x v="4"/>
    <x v="4"/>
  </r>
  <r>
    <n v="497"/>
    <s v="Lucero Group"/>
    <s v="Intuitive actuating benchmark"/>
    <n v="9800"/>
    <n v="3349"/>
    <x v="1"/>
    <n v="0.34173469387755101"/>
    <n v="120"/>
    <s v="$28"/>
    <x v="0"/>
    <s v="USD"/>
    <n v="1482213600"/>
    <x v="763"/>
    <n v="1482213600"/>
    <d v="2016-12-20T06:00:00"/>
    <b v="0"/>
    <b v="1"/>
    <s v="technology/wearables"/>
    <x v="0"/>
    <x v="12"/>
  </r>
  <r>
    <n v="52"/>
    <s v="Hernandez, Rodriguez and Clark"/>
    <s v="Organic foreground leverage"/>
    <n v="7200"/>
    <n v="2459"/>
    <x v="1"/>
    <n v="0.34152777777777776"/>
    <n v="75"/>
    <s v="$33"/>
    <x v="0"/>
    <s v="USD"/>
    <n v="1284526800"/>
    <x v="764"/>
    <n v="1284872400"/>
    <d v="2010-09-19T05:00:00"/>
    <b v="0"/>
    <b v="0"/>
    <s v="theater/plays"/>
    <x v="1"/>
    <x v="1"/>
  </r>
  <r>
    <n v="792"/>
    <s v="Jordan, Schneider and Hall"/>
    <s v="Reduced 6thgeneration intranet"/>
    <n v="2000"/>
    <n v="680"/>
    <x v="1"/>
    <n v="0.34"/>
    <n v="7"/>
    <s v="$97"/>
    <x v="0"/>
    <s v="USD"/>
    <n v="1372222800"/>
    <x v="765"/>
    <n v="1374642000"/>
    <d v="2013-07-24T05:00:00"/>
    <b v="0"/>
    <b v="1"/>
    <s v="theater/plays"/>
    <x v="1"/>
    <x v="1"/>
  </r>
  <r>
    <n v="315"/>
    <s v="Lopez, Adams and Johnson"/>
    <s v="Open-source interactive knowledge user"/>
    <n v="9500"/>
    <n v="3220"/>
    <x v="1"/>
    <n v="0.33894736842105261"/>
    <n v="31"/>
    <s v="$104"/>
    <x v="0"/>
    <s v="USD"/>
    <n v="1400907600"/>
    <x v="766"/>
    <n v="1403413200"/>
    <d v="2014-06-22T05:00:00"/>
    <b v="0"/>
    <b v="0"/>
    <s v="theater/plays"/>
    <x v="1"/>
    <x v="1"/>
  </r>
  <r>
    <n v="98"/>
    <s v="Arias, Allen and Miller"/>
    <s v="Seamless transitional portal"/>
    <n v="97800"/>
    <n v="32951"/>
    <x v="1"/>
    <n v="0.33692229038854804"/>
    <n v="1220"/>
    <s v="$27"/>
    <x v="5"/>
    <s v="AUD"/>
    <n v="1437973200"/>
    <x v="767"/>
    <n v="1438318800"/>
    <d v="2015-07-31T05:00:00"/>
    <b v="0"/>
    <b v="0"/>
    <s v="games/video games"/>
    <x v="4"/>
    <x v="4"/>
  </r>
  <r>
    <n v="674"/>
    <s v="Sanchez Ltd"/>
    <s v="Up-sized 24hour instruction set"/>
    <n v="170700"/>
    <n v="57250"/>
    <x v="2"/>
    <n v="0.33538371411833628"/>
    <n v="1218"/>
    <s v="$47"/>
    <x v="0"/>
    <s v="USD"/>
    <n v="1313730000"/>
    <x v="768"/>
    <n v="1317790800"/>
    <d v="2011-10-05T05:00:00"/>
    <b v="0"/>
    <b v="0"/>
    <s v="photography/photography books"/>
    <x v="7"/>
    <x v="14"/>
  </r>
  <r>
    <n v="664"/>
    <s v="Young PLC"/>
    <s v="Optional maximized attitude"/>
    <n v="79400"/>
    <n v="26571"/>
    <x v="1"/>
    <n v="0.33464735516372796"/>
    <n v="1063"/>
    <s v="$25"/>
    <x v="0"/>
    <s v="USD"/>
    <n v="1329717600"/>
    <x v="166"/>
    <n v="1330581600"/>
    <d v="2012-03-01T06:00:00"/>
    <b v="0"/>
    <b v="0"/>
    <s v="music/jazz"/>
    <x v="2"/>
    <x v="9"/>
  </r>
  <r>
    <n v="736"/>
    <s v="Silva-Hawkins"/>
    <s v="Proactive heuristic orchestration"/>
    <n v="7700"/>
    <n v="2533"/>
    <x v="2"/>
    <n v="0.32896103896103895"/>
    <n v="29"/>
    <s v="$87"/>
    <x v="0"/>
    <s v="USD"/>
    <n v="1424412000"/>
    <x v="769"/>
    <n v="1424757600"/>
    <d v="2015-02-24T06:00:00"/>
    <b v="0"/>
    <b v="0"/>
    <s v="publishing/nonfiction"/>
    <x v="5"/>
    <x v="5"/>
  </r>
  <r>
    <n v="522"/>
    <s v="Cline, Peterson and Lowery"/>
    <s v="Innovative static budgetary management"/>
    <n v="50500"/>
    <n v="16389"/>
    <x v="1"/>
    <n v="0.32453465346534655"/>
    <n v="191"/>
    <s v="$86"/>
    <x v="0"/>
    <s v="USD"/>
    <n v="1341291600"/>
    <x v="770"/>
    <n v="1342328400"/>
    <d v="2012-07-15T05:00:00"/>
    <b v="0"/>
    <b v="0"/>
    <s v="film &amp; video/shorts"/>
    <x v="3"/>
    <x v="15"/>
  </r>
  <r>
    <n v="945"/>
    <s v="Sanders, Farley and Huffman"/>
    <s v="Cross-group clear-thinking task-force"/>
    <n v="172000"/>
    <n v="55805"/>
    <x v="1"/>
    <n v="0.32444767441860467"/>
    <n v="1691"/>
    <s v="$33"/>
    <x v="0"/>
    <s v="USD"/>
    <n v="1333602000"/>
    <x v="771"/>
    <n v="1334898000"/>
    <d v="2012-04-20T05:00:00"/>
    <b v="1"/>
    <b v="0"/>
    <s v="photography/photography books"/>
    <x v="7"/>
    <x v="14"/>
  </r>
  <r>
    <n v="274"/>
    <s v="Morgan-Jenkins"/>
    <s v="Fully-configurable background algorithm"/>
    <n v="2400"/>
    <n v="773"/>
    <x v="1"/>
    <n v="0.32208333333333333"/>
    <n v="15"/>
    <s v="$52"/>
    <x v="0"/>
    <s v="USD"/>
    <n v="1509948000"/>
    <x v="373"/>
    <n v="1510380000"/>
    <d v="2017-11-11T06:00:00"/>
    <b v="0"/>
    <b v="0"/>
    <s v="theater/plays"/>
    <x v="1"/>
    <x v="1"/>
  </r>
  <r>
    <n v="188"/>
    <s v="Walker, Jones and Rodriguez"/>
    <s v="Networked didactic info-mediaries"/>
    <n v="8200"/>
    <n v="2625"/>
    <x v="1"/>
    <n v="0.3201219512195122"/>
    <n v="35"/>
    <s v="$75"/>
    <x v="6"/>
    <s v="EUR"/>
    <n v="1417500000"/>
    <x v="772"/>
    <n v="1417586400"/>
    <d v="2014-12-03T06:00:00"/>
    <b v="0"/>
    <b v="0"/>
    <s v="theater/plays"/>
    <x v="1"/>
    <x v="1"/>
  </r>
  <r>
    <n v="186"/>
    <s v="Parker Group"/>
    <s v="Grass-roots foreground policy"/>
    <n v="88800"/>
    <n v="28358"/>
    <x v="1"/>
    <n v="0.31934684684684683"/>
    <n v="886"/>
    <s v="$32"/>
    <x v="0"/>
    <s v="USD"/>
    <n v="1400821200"/>
    <x v="773"/>
    <n v="1402117200"/>
    <d v="2014-06-07T05:00:00"/>
    <b v="0"/>
    <b v="0"/>
    <s v="theater/plays"/>
    <x v="1"/>
    <x v="1"/>
  </r>
  <r>
    <n v="302"/>
    <s v="Ferguson, Collins and Mata"/>
    <s v="Customizable bi-directional hardware"/>
    <n v="76100"/>
    <n v="24234"/>
    <x v="1"/>
    <n v="0.31844940867279897"/>
    <n v="245"/>
    <s v="$99"/>
    <x v="0"/>
    <s v="USD"/>
    <n v="1535864400"/>
    <x v="774"/>
    <n v="1537074000"/>
    <d v="2018-09-16T05:00:00"/>
    <b v="0"/>
    <b v="0"/>
    <s v="theater/plays"/>
    <x v="1"/>
    <x v="1"/>
  </r>
  <r>
    <n v="168"/>
    <s v="Hernandez Group"/>
    <s v="Ergonomic uniform open system"/>
    <n v="128100"/>
    <n v="40107"/>
    <x v="1"/>
    <n v="0.3130913348946136"/>
    <n v="955"/>
    <s v="$42"/>
    <x v="4"/>
    <s v="DKK"/>
    <n v="1550815200"/>
    <x v="775"/>
    <n v="1552798800"/>
    <d v="2019-03-17T05:00:00"/>
    <b v="0"/>
    <b v="1"/>
    <s v="music/indie rock"/>
    <x v="2"/>
    <x v="2"/>
  </r>
  <r>
    <n v="261"/>
    <s v="Mason-Smith"/>
    <s v="Reverse-engineered cohesive migration"/>
    <n v="84300"/>
    <n v="26303"/>
    <x v="1"/>
    <n v="0.31201660735468567"/>
    <n v="454"/>
    <s v="$58"/>
    <x v="0"/>
    <s v="USD"/>
    <n v="1282712400"/>
    <x v="776"/>
    <n v="1283058000"/>
    <d v="2010-08-29T05:00:00"/>
    <b v="0"/>
    <b v="1"/>
    <s v="music/rock"/>
    <x v="2"/>
    <x v="8"/>
  </r>
  <r>
    <n v="766"/>
    <s v="Montgomery-Castro"/>
    <s v="De-engineered disintermediate encryption"/>
    <n v="43800"/>
    <n v="13653"/>
    <x v="1"/>
    <n v="0.31171232876712329"/>
    <n v="248"/>
    <s v="$55"/>
    <x v="5"/>
    <s v="AUD"/>
    <n v="1537333200"/>
    <x v="361"/>
    <n v="1537419600"/>
    <d v="2018-09-20T05:00:00"/>
    <b v="0"/>
    <b v="0"/>
    <s v="film &amp; video/science fiction"/>
    <x v="3"/>
    <x v="19"/>
  </r>
  <r>
    <n v="485"/>
    <s v="Richards-Davis"/>
    <s v="Quality-focused mission-critical structure"/>
    <n v="90600"/>
    <n v="27844"/>
    <x v="1"/>
    <n v="0.30732891832229581"/>
    <n v="648"/>
    <s v="$43"/>
    <x v="2"/>
    <s v="GBP"/>
    <n v="1560142800"/>
    <x v="777"/>
    <n v="1563685200"/>
    <d v="2019-07-21T05:00:00"/>
    <b v="0"/>
    <b v="0"/>
    <s v="theater/plays"/>
    <x v="1"/>
    <x v="1"/>
  </r>
  <r>
    <n v="843"/>
    <s v="Porter-Hicks"/>
    <s v="De-engineered next generation parallelism"/>
    <n v="8800"/>
    <n v="2703"/>
    <x v="1"/>
    <n v="0.30715909090909088"/>
    <n v="33"/>
    <s v="$82"/>
    <x v="0"/>
    <s v="USD"/>
    <n v="1535259600"/>
    <x v="778"/>
    <n v="1535778000"/>
    <d v="2018-09-01T05:00:00"/>
    <b v="0"/>
    <b v="0"/>
    <s v="photography/photography books"/>
    <x v="7"/>
    <x v="14"/>
  </r>
  <r>
    <n v="462"/>
    <s v="Wang-Rodriguez"/>
    <s v="Total multimedia website"/>
    <n v="188800"/>
    <n v="57734"/>
    <x v="1"/>
    <n v="0.30579449152542371"/>
    <n v="535"/>
    <s v="$108"/>
    <x v="0"/>
    <s v="USD"/>
    <n v="1359525600"/>
    <x v="315"/>
    <n v="1362808800"/>
    <d v="2013-03-09T06:00:00"/>
    <b v="0"/>
    <b v="0"/>
    <s v="games/mobile games"/>
    <x v="4"/>
    <x v="22"/>
  </r>
  <r>
    <n v="790"/>
    <s v="White-Obrien"/>
    <s v="Operative local pricing structure"/>
    <n v="185900"/>
    <n v="56774"/>
    <x v="2"/>
    <n v="0.30540075309306081"/>
    <n v="1113"/>
    <s v="$51"/>
    <x v="0"/>
    <s v="USD"/>
    <n v="1266127200"/>
    <x v="779"/>
    <n v="1266645600"/>
    <d v="2010-02-20T06:00:00"/>
    <b v="0"/>
    <b v="0"/>
    <s v="theater/plays"/>
    <x v="1"/>
    <x v="1"/>
  </r>
  <r>
    <n v="808"/>
    <s v="Harris, Medina and Mitchell"/>
    <s v="Enhanced regional flexibility"/>
    <n v="5200"/>
    <n v="1583"/>
    <x v="1"/>
    <n v="0.30442307692307691"/>
    <n v="19"/>
    <s v="$83"/>
    <x v="0"/>
    <s v="USD"/>
    <n v="1463461200"/>
    <x v="780"/>
    <n v="1464930000"/>
    <d v="2016-06-03T05:00:00"/>
    <b v="0"/>
    <b v="0"/>
    <s v="food/food trucks"/>
    <x v="6"/>
    <x v="10"/>
  </r>
  <r>
    <n v="745"/>
    <s v="Hill, Mccann and Moore"/>
    <s v="Streamlined needs-based knowledge user"/>
    <n v="6900"/>
    <n v="2091"/>
    <x v="1"/>
    <n v="0.30304347826086958"/>
    <n v="34"/>
    <s v="$62"/>
    <x v="0"/>
    <s v="USD"/>
    <n v="1275195600"/>
    <x v="781"/>
    <n v="1277528400"/>
    <d v="2010-06-26T05:00:00"/>
    <b v="0"/>
    <b v="0"/>
    <s v="technology/wearables"/>
    <x v="0"/>
    <x v="12"/>
  </r>
  <r>
    <n v="740"/>
    <s v="Nelson, Smith and Graham"/>
    <s v="Phased system-worthy conglomeration"/>
    <n v="5300"/>
    <n v="1592"/>
    <x v="1"/>
    <n v="0.30037735849056602"/>
    <n v="16"/>
    <s v="$100"/>
    <x v="0"/>
    <s v="USD"/>
    <n v="1486101600"/>
    <x v="782"/>
    <n v="1486360800"/>
    <d v="2017-02-06T06:00:00"/>
    <b v="0"/>
    <b v="0"/>
    <s v="theater/plays"/>
    <x v="1"/>
    <x v="1"/>
  </r>
  <r>
    <n v="476"/>
    <s v="Murphy PLC"/>
    <s v="Optional solution-oriented instruction set"/>
    <n v="191500"/>
    <n v="57122"/>
    <x v="1"/>
    <n v="0.29828720626631855"/>
    <n v="1120"/>
    <s v="$51"/>
    <x v="0"/>
    <s v="USD"/>
    <n v="1533877200"/>
    <x v="51"/>
    <n v="1534395600"/>
    <d v="2018-08-16T05:00:00"/>
    <b v="0"/>
    <b v="0"/>
    <s v="publishing/fiction"/>
    <x v="5"/>
    <x v="11"/>
  </r>
  <r>
    <n v="887"/>
    <s v="Cooper LLC"/>
    <s v="Multi-layered systematic knowledgebase"/>
    <n v="7800"/>
    <n v="2289"/>
    <x v="1"/>
    <n v="0.29346153846153844"/>
    <n v="31"/>
    <s v="$74"/>
    <x v="0"/>
    <s v="USD"/>
    <n v="1437109200"/>
    <x v="783"/>
    <n v="1441170000"/>
    <d v="2015-09-02T05:00:00"/>
    <b v="0"/>
    <b v="1"/>
    <s v="theater/plays"/>
    <x v="1"/>
    <x v="1"/>
  </r>
  <r>
    <n v="619"/>
    <s v="Case LLC"/>
    <s v="Ameliorated foreground methodology"/>
    <n v="195900"/>
    <n v="55757"/>
    <x v="1"/>
    <n v="0.28461970393057684"/>
    <n v="648"/>
    <s v="$86"/>
    <x v="0"/>
    <s v="USD"/>
    <n v="1304658000"/>
    <x v="784"/>
    <n v="1304744400"/>
    <d v="2011-05-07T05:00:00"/>
    <b v="1"/>
    <b v="1"/>
    <s v="theater/plays"/>
    <x v="1"/>
    <x v="1"/>
  </r>
  <r>
    <n v="971"/>
    <s v="Garner and Sons"/>
    <s v="Versatile neutral workforce"/>
    <n v="5100"/>
    <n v="1414"/>
    <x v="1"/>
    <n v="0.27725490196078434"/>
    <n v="24"/>
    <s v="$59"/>
    <x v="0"/>
    <s v="USD"/>
    <n v="1381208400"/>
    <x v="785"/>
    <n v="1381726800"/>
    <d v="2013-10-14T05:00:00"/>
    <b v="0"/>
    <b v="0"/>
    <s v="film &amp; video/television"/>
    <x v="3"/>
    <x v="18"/>
  </r>
  <r>
    <n v="897"/>
    <s v="Berry-Cannon"/>
    <s v="Organized discrete encoding"/>
    <n v="8800"/>
    <n v="2437"/>
    <x v="1"/>
    <n v="0.27693181818181817"/>
    <n v="27"/>
    <s v="$90"/>
    <x v="0"/>
    <s v="USD"/>
    <n v="1556427600"/>
    <x v="725"/>
    <n v="1556600400"/>
    <d v="2019-04-30T05:00:00"/>
    <b v="0"/>
    <b v="0"/>
    <s v="theater/plays"/>
    <x v="1"/>
    <x v="1"/>
  </r>
  <r>
    <n v="270"/>
    <s v="Sawyer, Horton and Williams"/>
    <s v="Triple-buffered 4thgeneration toolset"/>
    <n v="173900"/>
    <n v="47260"/>
    <x v="2"/>
    <n v="0.27176538240368026"/>
    <n v="1890"/>
    <s v="$25"/>
    <x v="0"/>
    <s v="USD"/>
    <n v="1291269600"/>
    <x v="786"/>
    <n v="1291442400"/>
    <d v="2010-12-04T06:00:00"/>
    <b v="0"/>
    <b v="0"/>
    <s v="games/video games"/>
    <x v="4"/>
    <x v="4"/>
  </r>
  <r>
    <n v="947"/>
    <s v="Smith-Powell"/>
    <s v="Upgradable clear-thinking hardware"/>
    <n v="3600"/>
    <n v="961"/>
    <x v="1"/>
    <n v="0.26694444444444443"/>
    <n v="13"/>
    <s v="$74"/>
    <x v="0"/>
    <s v="USD"/>
    <n v="1411707600"/>
    <x v="787"/>
    <n v="1412312400"/>
    <d v="2014-10-03T05:00:00"/>
    <b v="0"/>
    <b v="0"/>
    <s v="theater/plays"/>
    <x v="1"/>
    <x v="1"/>
  </r>
  <r>
    <n v="457"/>
    <s v="Sheppard, Smith and Spence"/>
    <s v="Cloned asymmetric functionalities"/>
    <n v="5000"/>
    <n v="1332"/>
    <x v="1"/>
    <n v="0.26640000000000003"/>
    <n v="46"/>
    <s v="$29"/>
    <x v="0"/>
    <s v="USD"/>
    <n v="1476421200"/>
    <x v="788"/>
    <n v="1476594000"/>
    <d v="2016-10-16T05:00:00"/>
    <b v="0"/>
    <b v="0"/>
    <s v="theater/plays"/>
    <x v="1"/>
    <x v="1"/>
  </r>
  <r>
    <n v="175"/>
    <s v="Jones, Contreras and Burnett"/>
    <s v="Sharable intangible migration"/>
    <n v="181200"/>
    <n v="47459"/>
    <x v="1"/>
    <n v="0.26191501103752757"/>
    <n v="1130"/>
    <s v="$42"/>
    <x v="0"/>
    <s v="USD"/>
    <n v="1472619600"/>
    <x v="465"/>
    <n v="1474261200"/>
    <d v="2016-09-19T05:00:00"/>
    <b v="0"/>
    <b v="0"/>
    <s v="theater/plays"/>
    <x v="1"/>
    <x v="1"/>
  </r>
  <r>
    <n v="791"/>
    <s v="Stafford, Hess and Raymond"/>
    <s v="Optional web-enabled extranet"/>
    <n v="2100"/>
    <n v="540"/>
    <x v="1"/>
    <n v="0.25714285714285712"/>
    <n v="6"/>
    <s v="$90"/>
    <x v="0"/>
    <s v="USD"/>
    <n v="1481436000"/>
    <x v="789"/>
    <n v="1482818400"/>
    <d v="2016-12-27T06:00:00"/>
    <b v="0"/>
    <b v="0"/>
    <s v="food/food trucks"/>
    <x v="6"/>
    <x v="10"/>
  </r>
  <r>
    <n v="876"/>
    <s v="Dixon, Perez and Banks"/>
    <s v="Re-engineered encompassing definition"/>
    <n v="8300"/>
    <n v="2111"/>
    <x v="1"/>
    <n v="0.25433734939759034"/>
    <n v="57"/>
    <s v="$37"/>
    <x v="1"/>
    <s v="CAD"/>
    <n v="1559970000"/>
    <x v="790"/>
    <n v="1562043600"/>
    <d v="2019-07-02T05:00:00"/>
    <b v="0"/>
    <b v="0"/>
    <s v="photography/photography books"/>
    <x v="7"/>
    <x v="14"/>
  </r>
  <r>
    <n v="441"/>
    <s v="Rodriguez-West"/>
    <s v="Automated optimal function"/>
    <n v="7000"/>
    <n v="1744"/>
    <x v="1"/>
    <n v="0.24914285714285714"/>
    <n v="32"/>
    <s v="$55"/>
    <x v="0"/>
    <s v="USD"/>
    <n v="1335416400"/>
    <x v="791"/>
    <n v="1337835600"/>
    <d v="2012-05-24T05:00:00"/>
    <b v="0"/>
    <b v="0"/>
    <s v="technology/wearables"/>
    <x v="0"/>
    <x v="12"/>
  </r>
  <r>
    <n v="103"/>
    <s v="Frye, Hunt and Powell"/>
    <s v="Polarized incremental emulation"/>
    <n v="10000"/>
    <n v="2461"/>
    <x v="1"/>
    <n v="0.24610000000000001"/>
    <n v="37"/>
    <s v="$67"/>
    <x v="6"/>
    <s v="EUR"/>
    <n v="1287896400"/>
    <x v="792"/>
    <n v="1288674000"/>
    <d v="2010-11-02T05:00:00"/>
    <b v="0"/>
    <b v="0"/>
    <s v="music/electric music"/>
    <x v="2"/>
    <x v="7"/>
  </r>
  <r>
    <n v="715"/>
    <s v="Fischer, Torres and Walker"/>
    <s v="Expanded even-keeled portal"/>
    <n v="118000"/>
    <n v="28870"/>
    <x v="1"/>
    <n v="0.24466101694915254"/>
    <n v="656"/>
    <s v="$44"/>
    <x v="0"/>
    <s v="USD"/>
    <n v="1281157200"/>
    <x v="793"/>
    <n v="1281589200"/>
    <d v="2010-08-12T05:00:00"/>
    <b v="0"/>
    <b v="0"/>
    <s v="games/mobile games"/>
    <x v="4"/>
    <x v="22"/>
  </r>
  <r>
    <n v="447"/>
    <s v="Harrington-Harper"/>
    <s v="Self-enabling next generation algorithm"/>
    <n v="155200"/>
    <n v="37754"/>
    <x v="2"/>
    <n v="0.24326030927835052"/>
    <n v="439"/>
    <s v="$86"/>
    <x v="2"/>
    <s v="GBP"/>
    <n v="1513663200"/>
    <x v="794"/>
    <n v="1515045600"/>
    <d v="2018-01-04T06:00:00"/>
    <b v="0"/>
    <b v="0"/>
    <s v="film &amp; video/television"/>
    <x v="3"/>
    <x v="18"/>
  </r>
  <r>
    <n v="541"/>
    <s v="Holder, Caldwell and Vance"/>
    <s v="Polarized systemic Internet solution"/>
    <n v="178000"/>
    <n v="43086"/>
    <x v="1"/>
    <n v="0.24205617977528091"/>
    <n v="395"/>
    <s v="$109"/>
    <x v="6"/>
    <s v="EUR"/>
    <n v="1433912400"/>
    <x v="697"/>
    <n v="1436158800"/>
    <d v="2015-07-06T05:00:00"/>
    <b v="0"/>
    <b v="0"/>
    <s v="games/mobile games"/>
    <x v="4"/>
    <x v="22"/>
  </r>
  <r>
    <n v="323"/>
    <s v="Cole, Smith and Wood"/>
    <s v="Integrated zero-defect help-desk"/>
    <n v="8900"/>
    <n v="2148"/>
    <x v="1"/>
    <n v="0.24134831460674158"/>
    <n v="26"/>
    <s v="$83"/>
    <x v="2"/>
    <s v="GBP"/>
    <n v="1395896400"/>
    <x v="795"/>
    <n v="1396069200"/>
    <d v="2014-03-29T05:00:00"/>
    <b v="0"/>
    <b v="0"/>
    <s v="film &amp; video/documentary"/>
    <x v="3"/>
    <x v="3"/>
  </r>
  <r>
    <n v="69"/>
    <s v="Jones-Watson"/>
    <s v="Switchable disintermediate moderator"/>
    <n v="7900"/>
    <n v="1901"/>
    <x v="2"/>
    <n v="0.24063291139240506"/>
    <n v="17"/>
    <s v="$112"/>
    <x v="0"/>
    <s v="USD"/>
    <n v="1292738400"/>
    <x v="796"/>
    <n v="1295676000"/>
    <d v="2011-01-22T06:00:00"/>
    <b v="0"/>
    <b v="0"/>
    <s v="theater/plays"/>
    <x v="1"/>
    <x v="1"/>
  </r>
  <r>
    <n v="511"/>
    <s v="Smith-Mullins"/>
    <s v="User-centric intangible neural-net"/>
    <n v="147800"/>
    <n v="35498"/>
    <x v="1"/>
    <n v="0.24017591339648173"/>
    <n v="362"/>
    <s v="$98"/>
    <x v="0"/>
    <s v="USD"/>
    <n v="1564030800"/>
    <x v="797"/>
    <n v="1564894800"/>
    <d v="2019-08-04T05:00:00"/>
    <b v="0"/>
    <b v="0"/>
    <s v="theater/plays"/>
    <x v="1"/>
    <x v="1"/>
  </r>
  <r>
    <n v="492"/>
    <s v="Garcia Group"/>
    <s v="Persevering interactive matrix"/>
    <n v="191000"/>
    <n v="45831"/>
    <x v="2"/>
    <n v="0.23995287958115183"/>
    <n v="595"/>
    <s v="$77"/>
    <x v="0"/>
    <s v="USD"/>
    <n v="1275886800"/>
    <x v="798"/>
    <n v="1278910800"/>
    <d v="2010-07-12T05:00:00"/>
    <b v="1"/>
    <b v="1"/>
    <s v="film &amp; video/shorts"/>
    <x v="3"/>
    <x v="15"/>
  </r>
  <r>
    <n v="498"/>
    <s v="Smith, Brown and Davis"/>
    <s v="Devolved background project"/>
    <n v="193400"/>
    <n v="46317"/>
    <x v="1"/>
    <n v="0.239488107549121"/>
    <n v="579"/>
    <s v="$80"/>
    <x v="4"/>
    <s v="DKK"/>
    <n v="1420092000"/>
    <x v="799"/>
    <n v="1420264800"/>
    <d v="2015-01-03T06:00:00"/>
    <b v="0"/>
    <b v="0"/>
    <s v="technology/web"/>
    <x v="0"/>
    <x v="0"/>
  </r>
  <r>
    <n v="869"/>
    <s v="Brown-Williams"/>
    <s v="Multi-channeled responsive product"/>
    <n v="161900"/>
    <n v="38376"/>
    <x v="1"/>
    <n v="0.23703520691785052"/>
    <n v="526"/>
    <s v="$73"/>
    <x v="0"/>
    <s v="USD"/>
    <n v="1277096400"/>
    <x v="41"/>
    <n v="1278306000"/>
    <d v="2010-07-05T05:00:00"/>
    <b v="0"/>
    <b v="0"/>
    <s v="film &amp; video/drama"/>
    <x v="3"/>
    <x v="6"/>
  </r>
  <r>
    <n v="189"/>
    <s v="Anthony-Shaw"/>
    <s v="Switchable contextually-based access"/>
    <n v="191300"/>
    <n v="45004"/>
    <x v="2"/>
    <n v="0.23525352848928385"/>
    <n v="441"/>
    <s v="$102"/>
    <x v="0"/>
    <s v="USD"/>
    <n v="1457071200"/>
    <x v="800"/>
    <n v="1457071200"/>
    <d v="2016-03-04T06:00:00"/>
    <b v="0"/>
    <b v="0"/>
    <s v="theater/plays"/>
    <x v="1"/>
    <x v="1"/>
  </r>
  <r>
    <n v="256"/>
    <s v="Smith-Reid"/>
    <s v="Optimized actuating toolset"/>
    <n v="4100"/>
    <n v="959"/>
    <x v="1"/>
    <n v="0.23390243902439026"/>
    <n v="15"/>
    <s v="$64"/>
    <x v="2"/>
    <s v="GBP"/>
    <n v="1453615200"/>
    <x v="801"/>
    <n v="1456812000"/>
    <d v="2016-03-01T06:00:00"/>
    <b v="0"/>
    <b v="0"/>
    <s v="music/rock"/>
    <x v="2"/>
    <x v="8"/>
  </r>
  <r>
    <n v="329"/>
    <s v="Willis and Sons"/>
    <s v="Fundamental incremental database"/>
    <n v="93800"/>
    <n v="21477"/>
    <x v="3"/>
    <n v="0.22896588486140726"/>
    <n v="211"/>
    <s v="$102"/>
    <x v="0"/>
    <s v="USD"/>
    <n v="1481522400"/>
    <x v="191"/>
    <n v="1482472800"/>
    <d v="2016-12-23T06:00:00"/>
    <b v="0"/>
    <b v="0"/>
    <s v="games/video games"/>
    <x v="4"/>
    <x v="4"/>
  </r>
  <r>
    <n v="514"/>
    <s v="Sanchez, Bradley and Flores"/>
    <s v="Centralized motivating capacity"/>
    <n v="138700"/>
    <n v="31123"/>
    <x v="2"/>
    <n v="0.22439077144917088"/>
    <n v="528"/>
    <s v="$59"/>
    <x v="3"/>
    <s v="CHF"/>
    <n v="1386309600"/>
    <x v="629"/>
    <n v="1386741600"/>
    <d v="2013-12-11T06:00:00"/>
    <b v="0"/>
    <b v="1"/>
    <s v="music/rock"/>
    <x v="2"/>
    <x v="8"/>
  </r>
  <r>
    <n v="973"/>
    <s v="Herrera, Bennett and Silva"/>
    <s v="Programmable multi-state algorithm"/>
    <n v="121100"/>
    <n v="26176"/>
    <x v="1"/>
    <n v="0.21615194054500414"/>
    <n v="252"/>
    <s v="$104"/>
    <x v="0"/>
    <s v="USD"/>
    <n v="1291960800"/>
    <x v="802"/>
    <n v="1292133600"/>
    <d v="2010-12-12T06:00:00"/>
    <b v="0"/>
    <b v="1"/>
    <s v="theater/plays"/>
    <x v="1"/>
    <x v="1"/>
  </r>
  <r>
    <n v="209"/>
    <s v="Warren Ltd"/>
    <s v="Distributed system-worthy application"/>
    <n v="194500"/>
    <n v="41212"/>
    <x v="3"/>
    <n v="0.21188688946015424"/>
    <n v="808"/>
    <s v="$51"/>
    <x v="5"/>
    <s v="AUD"/>
    <n v="1462510800"/>
    <x v="803"/>
    <n v="1463115600"/>
    <d v="2016-05-13T05:00:00"/>
    <b v="0"/>
    <b v="0"/>
    <s v="film &amp; video/documentary"/>
    <x v="3"/>
    <x v="3"/>
  </r>
  <r>
    <n v="6"/>
    <s v="Ortiz, Coleman and Mitchell"/>
    <s v="Operative upward-trending algorithm"/>
    <n v="5200"/>
    <n v="1090"/>
    <x v="1"/>
    <n v="0.20961538461538462"/>
    <n v="18"/>
    <s v="$61"/>
    <x v="2"/>
    <s v="GBP"/>
    <n v="1505278800"/>
    <x v="804"/>
    <n v="1505365200"/>
    <d v="2017-09-14T05:00:00"/>
    <b v="0"/>
    <b v="0"/>
    <s v="film &amp; video/documentary"/>
    <x v="3"/>
    <x v="3"/>
  </r>
  <r>
    <n v="139"/>
    <s v="Hamilton, Wright and Chavez"/>
    <s v="Down-sized empowering protocol"/>
    <n v="92100"/>
    <n v="19246"/>
    <x v="1"/>
    <n v="0.20896851248642778"/>
    <n v="326"/>
    <s v="$59"/>
    <x v="0"/>
    <s v="USD"/>
    <n v="1429592400"/>
    <x v="805"/>
    <n v="1430974800"/>
    <d v="2015-05-07T05:00:00"/>
    <b v="0"/>
    <b v="1"/>
    <s v="technology/wearables"/>
    <x v="0"/>
    <x v="12"/>
  </r>
  <r>
    <n v="668"/>
    <s v="Brown and Sons"/>
    <s v="Programmable leadingedge budgetary management"/>
    <n v="27500"/>
    <n v="5593"/>
    <x v="1"/>
    <n v="0.20338181818181819"/>
    <n v="76"/>
    <s v="$74"/>
    <x v="0"/>
    <s v="USD"/>
    <n v="1343797200"/>
    <x v="806"/>
    <n v="1344834000"/>
    <d v="2012-08-13T05:00:00"/>
    <b v="0"/>
    <b v="0"/>
    <s v="theater/plays"/>
    <x v="1"/>
    <x v="1"/>
  </r>
  <r>
    <n v="310"/>
    <s v="Velazquez, Hunt and Ortiz"/>
    <s v="Switchable zero tolerance website"/>
    <n v="7800"/>
    <n v="1586"/>
    <x v="1"/>
    <n v="0.20333333333333334"/>
    <n v="16"/>
    <s v="$99"/>
    <x v="0"/>
    <s v="USD"/>
    <n v="1270789200"/>
    <x v="807"/>
    <n v="1272171600"/>
    <d v="2010-04-25T05:00:00"/>
    <b v="0"/>
    <b v="0"/>
    <s v="games/video games"/>
    <x v="4"/>
    <x v="4"/>
  </r>
  <r>
    <n v="711"/>
    <s v="Anderson LLC"/>
    <s v="Customizable full-range artificial intelligence"/>
    <n v="6200"/>
    <n v="1260"/>
    <x v="1"/>
    <n v="0.20322580645161289"/>
    <n v="14"/>
    <s v="$90"/>
    <x v="6"/>
    <s v="EUR"/>
    <n v="1453615200"/>
    <x v="801"/>
    <n v="1453788000"/>
    <d v="2016-01-26T06:00:00"/>
    <b v="1"/>
    <b v="1"/>
    <s v="theater/plays"/>
    <x v="1"/>
    <x v="1"/>
  </r>
  <r>
    <n v="907"/>
    <s v="White, Pena and Calhoun"/>
    <s v="Quality-focused asymmetric adapter"/>
    <n v="9100"/>
    <n v="1843"/>
    <x v="1"/>
    <n v="0.20252747252747252"/>
    <n v="41"/>
    <s v="$45"/>
    <x v="0"/>
    <s v="USD"/>
    <n v="1303880400"/>
    <x v="808"/>
    <n v="1304485200"/>
    <d v="2011-05-04T05:00:00"/>
    <b v="0"/>
    <b v="0"/>
    <s v="theater/plays"/>
    <x v="1"/>
    <x v="1"/>
  </r>
  <r>
    <n v="192"/>
    <s v="Long, Morgan and Mitchell"/>
    <s v="Upgradable 4thgeneration productivity"/>
    <n v="42600"/>
    <n v="8517"/>
    <x v="1"/>
    <n v="0.19992957746478873"/>
    <n v="243"/>
    <s v="$35"/>
    <x v="0"/>
    <s v="USD"/>
    <n v="1403845200"/>
    <x v="809"/>
    <n v="1404190800"/>
    <d v="2014-07-01T05:00:00"/>
    <b v="0"/>
    <b v="0"/>
    <s v="music/rock"/>
    <x v="2"/>
    <x v="8"/>
  </r>
  <r>
    <n v="8"/>
    <s v="Nunez-Richards"/>
    <s v="Exclusive attitude-oriented intranet"/>
    <n v="110100"/>
    <n v="21946"/>
    <x v="3"/>
    <n v="0.19932788374205268"/>
    <n v="708"/>
    <s v="$31"/>
    <x v="4"/>
    <s v="DKK"/>
    <n v="1281330000"/>
    <x v="333"/>
    <n v="1281502800"/>
    <d v="2010-08-11T05:00:00"/>
    <b v="0"/>
    <b v="0"/>
    <s v="theater/plays"/>
    <x v="1"/>
    <x v="1"/>
  </r>
  <r>
    <n v="910"/>
    <s v="King-Morris"/>
    <s v="Proactive incremental architecture"/>
    <n v="154500"/>
    <n v="30215"/>
    <x v="2"/>
    <n v="0.19556634304207121"/>
    <n v="296"/>
    <s v="$102"/>
    <x v="0"/>
    <s v="USD"/>
    <n v="1421906400"/>
    <x v="810"/>
    <n v="1421992800"/>
    <d v="2015-01-23T06:00:00"/>
    <b v="0"/>
    <b v="0"/>
    <s v="theater/plays"/>
    <x v="1"/>
    <x v="1"/>
  </r>
  <r>
    <n v="317"/>
    <s v="Summers PLC"/>
    <s v="Cross-group coherent hierarchy"/>
    <n v="6600"/>
    <n v="1269"/>
    <x v="1"/>
    <n v="0.19227272727272726"/>
    <n v="30"/>
    <s v="$42"/>
    <x v="0"/>
    <s v="USD"/>
    <n v="1494738000"/>
    <x v="811"/>
    <n v="1495861200"/>
    <d v="2017-05-27T05:00:00"/>
    <b v="0"/>
    <b v="0"/>
    <s v="theater/plays"/>
    <x v="1"/>
    <x v="1"/>
  </r>
  <r>
    <n v="956"/>
    <s v="Wood Inc"/>
    <s v="Re-engineered composite focus group"/>
    <n v="187600"/>
    <n v="35698"/>
    <x v="1"/>
    <n v="0.19028784648187633"/>
    <n v="830"/>
    <s v="$43"/>
    <x v="0"/>
    <s v="USD"/>
    <n v="1450764000"/>
    <x v="812"/>
    <n v="1451109600"/>
    <d v="2015-12-26T06:00:00"/>
    <b v="0"/>
    <b v="0"/>
    <s v="film &amp; video/science fiction"/>
    <x v="3"/>
    <x v="19"/>
  </r>
  <r>
    <n v="367"/>
    <s v="Brooks, Jones and Ingram"/>
    <s v="Triple-buffered explicit methodology"/>
    <n v="9900"/>
    <n v="1870"/>
    <x v="1"/>
    <n v="0.18888888888888888"/>
    <n v="75"/>
    <s v="$25"/>
    <x v="0"/>
    <s v="USD"/>
    <n v="1413608400"/>
    <x v="813"/>
    <n v="1415685600"/>
    <d v="2014-11-11T06:00:00"/>
    <b v="0"/>
    <b v="1"/>
    <s v="theater/plays"/>
    <x v="1"/>
    <x v="1"/>
  </r>
  <r>
    <n v="577"/>
    <s v="Stevens Inc"/>
    <s v="Adaptive 24hour projection"/>
    <n v="8200"/>
    <n v="1546"/>
    <x v="2"/>
    <n v="0.18853658536585366"/>
    <n v="37"/>
    <s v="$42"/>
    <x v="0"/>
    <s v="USD"/>
    <n v="1299823200"/>
    <x v="814"/>
    <n v="1302066000"/>
    <d v="2011-04-06T05:00:00"/>
    <b v="0"/>
    <b v="0"/>
    <s v="music/jazz"/>
    <x v="2"/>
    <x v="9"/>
  </r>
  <r>
    <n v="283"/>
    <s v="Lucas-Mullins"/>
    <s v="Business-focused dynamic instruction set"/>
    <n v="8100"/>
    <n v="1517"/>
    <x v="1"/>
    <n v="0.18728395061728395"/>
    <n v="29"/>
    <s v="$52"/>
    <x v="4"/>
    <s v="DKK"/>
    <n v="1464584400"/>
    <x v="815"/>
    <n v="1465016400"/>
    <d v="2016-06-04T05:00:00"/>
    <b v="0"/>
    <b v="0"/>
    <s v="music/rock"/>
    <x v="2"/>
    <x v="8"/>
  </r>
  <r>
    <n v="123"/>
    <s v="Edwards-Lewis"/>
    <s v="Enhanced scalable concept"/>
    <n v="177700"/>
    <n v="33092"/>
    <x v="1"/>
    <n v="0.18622397298818233"/>
    <n v="662"/>
    <s v="$50"/>
    <x v="1"/>
    <s v="CAD"/>
    <n v="1448344800"/>
    <x v="816"/>
    <n v="1448604000"/>
    <d v="2015-11-27T06:00:00"/>
    <b v="1"/>
    <b v="0"/>
    <s v="theater/plays"/>
    <x v="1"/>
    <x v="1"/>
  </r>
  <r>
    <n v="926"/>
    <s v="Brown-Oliver"/>
    <s v="Synchronized cohesive encoding"/>
    <n v="8700"/>
    <n v="1577"/>
    <x v="1"/>
    <n v="0.18126436781609195"/>
    <n v="15"/>
    <s v="$105"/>
    <x v="0"/>
    <s v="USD"/>
    <n v="1463029200"/>
    <x v="667"/>
    <n v="1463374800"/>
    <d v="2016-05-16T05:00:00"/>
    <b v="0"/>
    <b v="0"/>
    <s v="food/food trucks"/>
    <x v="6"/>
    <x v="10"/>
  </r>
  <r>
    <n v="678"/>
    <s v="Rodriguez-Patterson"/>
    <s v="Inverse static standardization"/>
    <n v="99500"/>
    <n v="17879"/>
    <x v="2"/>
    <n v="0.17968844221105529"/>
    <n v="215"/>
    <s v="$83"/>
    <x v="0"/>
    <s v="USD"/>
    <n v="1547877600"/>
    <x v="388"/>
    <n v="1548050400"/>
    <d v="2019-01-21T06:00:00"/>
    <b v="0"/>
    <b v="0"/>
    <s v="film &amp; video/drama"/>
    <x v="3"/>
    <x v="6"/>
  </r>
  <r>
    <n v="728"/>
    <s v="Stewart Inc"/>
    <s v="Versatile mission-critical knowledgebase"/>
    <n v="4200"/>
    <n v="735"/>
    <x v="1"/>
    <n v="0.17499999999999999"/>
    <n v="10"/>
    <s v="$74"/>
    <x v="0"/>
    <s v="USD"/>
    <n v="1464152400"/>
    <x v="817"/>
    <n v="1465102800"/>
    <d v="2016-06-05T05:00:00"/>
    <b v="0"/>
    <b v="0"/>
    <s v="theater/plays"/>
    <x v="1"/>
    <x v="1"/>
  </r>
  <r>
    <n v="286"/>
    <s v="Obrien-Aguirre"/>
    <s v="Devolved uniform complexity"/>
    <n v="112100"/>
    <n v="19557"/>
    <x v="2"/>
    <n v="0.17446030330062445"/>
    <n v="184"/>
    <s v="$106"/>
    <x v="0"/>
    <s v="USD"/>
    <n v="1479880800"/>
    <x v="818"/>
    <n v="1480485600"/>
    <d v="2016-11-30T06:00:00"/>
    <b v="0"/>
    <b v="0"/>
    <s v="theater/plays"/>
    <x v="1"/>
    <x v="1"/>
  </r>
  <r>
    <n v="146"/>
    <s v="Harris-Golden"/>
    <s v="Optional bandwidth-monitored middleware"/>
    <n v="8800"/>
    <n v="1518"/>
    <x v="2"/>
    <n v="0.17249999999999999"/>
    <n v="51"/>
    <s v="$30"/>
    <x v="0"/>
    <s v="USD"/>
    <n v="1320732000"/>
    <x v="819"/>
    <n v="1322460000"/>
    <d v="2011-11-28T06:00:00"/>
    <b v="0"/>
    <b v="0"/>
    <s v="theater/plays"/>
    <x v="1"/>
    <x v="1"/>
  </r>
  <r>
    <n v="578"/>
    <s v="Martinez-Johnson"/>
    <s v="Sharable radical toolset"/>
    <n v="96500"/>
    <n v="16168"/>
    <x v="1"/>
    <n v="0.1675440414507772"/>
    <n v="245"/>
    <s v="$66"/>
    <x v="0"/>
    <s v="USD"/>
    <n v="1322719200"/>
    <x v="820"/>
    <n v="1322978400"/>
    <d v="2011-12-04T06:00:00"/>
    <b v="0"/>
    <b v="0"/>
    <s v="film &amp; video/science fiction"/>
    <x v="3"/>
    <x v="19"/>
  </r>
  <r>
    <n v="434"/>
    <s v="Floyd-Sims"/>
    <s v="Cloned transitional hierarchy"/>
    <n v="5400"/>
    <n v="903"/>
    <x v="2"/>
    <n v="0.16722222222222222"/>
    <n v="10"/>
    <s v="$90"/>
    <x v="1"/>
    <s v="CAD"/>
    <n v="1480572000"/>
    <x v="675"/>
    <n v="1481781600"/>
    <d v="2016-12-15T06:00:00"/>
    <b v="1"/>
    <b v="0"/>
    <s v="theater/plays"/>
    <x v="1"/>
    <x v="1"/>
  </r>
  <r>
    <n v="640"/>
    <s v="Richardson, Woodward and Hansen"/>
    <s v="Pre-emptive context-sensitive support"/>
    <n v="119800"/>
    <n v="19769"/>
    <x v="1"/>
    <n v="0.16501669449081802"/>
    <n v="257"/>
    <s v="$77"/>
    <x v="0"/>
    <s v="USD"/>
    <n v="1453096800"/>
    <x v="821"/>
    <n v="1453356000"/>
    <d v="2016-01-21T06:00:00"/>
    <b v="0"/>
    <b v="0"/>
    <s v="theater/plays"/>
    <x v="1"/>
    <x v="1"/>
  </r>
  <r>
    <n v="482"/>
    <s v="Martin, Russell and Baker"/>
    <s v="Focused solution-oriented instruction set"/>
    <n v="4200"/>
    <n v="689"/>
    <x v="1"/>
    <n v="0.16404761904761905"/>
    <n v="9"/>
    <s v="$77"/>
    <x v="0"/>
    <s v="USD"/>
    <n v="1330063200"/>
    <x v="822"/>
    <n v="1331013600"/>
    <d v="2012-03-06T06:00:00"/>
    <b v="0"/>
    <b v="1"/>
    <s v="publishing/fiction"/>
    <x v="5"/>
    <x v="11"/>
  </r>
  <r>
    <n v="293"/>
    <s v="Ross Group"/>
    <s v="Organized executive solution"/>
    <n v="6500"/>
    <n v="1065"/>
    <x v="2"/>
    <n v="0.16384615384615384"/>
    <n v="32"/>
    <s v="$33"/>
    <x v="6"/>
    <s v="EUR"/>
    <n v="1286254800"/>
    <x v="823"/>
    <n v="1287032400"/>
    <d v="2010-10-14T05:00:00"/>
    <b v="0"/>
    <b v="0"/>
    <s v="theater/plays"/>
    <x v="1"/>
    <x v="1"/>
  </r>
  <r>
    <n v="543"/>
    <s v="Johnson, Murphy and Peterson"/>
    <s v="Cross-group high-level moderator"/>
    <n v="84900"/>
    <n v="13864"/>
    <x v="1"/>
    <n v="0.1632979976442874"/>
    <n v="180"/>
    <s v="$77"/>
    <x v="0"/>
    <s v="USD"/>
    <n v="1378875600"/>
    <x v="824"/>
    <n v="1380171600"/>
    <d v="2013-09-26T05:00:00"/>
    <b v="0"/>
    <b v="0"/>
    <s v="games/video games"/>
    <x v="4"/>
    <x v="4"/>
  </r>
  <r>
    <n v="318"/>
    <s v="Young, Hart and Ryan"/>
    <s v="Decentralized demand-driven open system"/>
    <n v="5700"/>
    <n v="903"/>
    <x v="1"/>
    <n v="0.15842105263157893"/>
    <n v="17"/>
    <s v="$53"/>
    <x v="0"/>
    <s v="USD"/>
    <n v="1392357600"/>
    <x v="825"/>
    <n v="1392530400"/>
    <d v="2014-02-16T06:00:00"/>
    <b v="0"/>
    <b v="0"/>
    <s v="music/rock"/>
    <x v="2"/>
    <x v="8"/>
  </r>
  <r>
    <n v="534"/>
    <s v="Clark, Mccormick and Mendoza"/>
    <s v="Self-enabling didactic orchestration"/>
    <n v="89100"/>
    <n v="13385"/>
    <x v="1"/>
    <n v="0.15022446689113356"/>
    <n v="243"/>
    <s v="$55"/>
    <x v="0"/>
    <s v="USD"/>
    <n v="1534482000"/>
    <x v="826"/>
    <n v="1534568400"/>
    <d v="2018-08-18T05:00:00"/>
    <b v="0"/>
    <b v="1"/>
    <s v="film &amp; video/drama"/>
    <x v="3"/>
    <x v="6"/>
  </r>
  <r>
    <n v="110"/>
    <s v="Castillo-Carey"/>
    <s v="Cross-platform solution-oriented process improvement"/>
    <n v="142400"/>
    <n v="21307"/>
    <x v="1"/>
    <n v="0.14962780898876404"/>
    <n v="296"/>
    <s v="$72"/>
    <x v="0"/>
    <s v="USD"/>
    <n v="1536642000"/>
    <x v="827"/>
    <n v="1538283600"/>
    <d v="2018-09-30T05:00:00"/>
    <b v="0"/>
    <b v="0"/>
    <s v="food/food trucks"/>
    <x v="6"/>
    <x v="10"/>
  </r>
  <r>
    <n v="345"/>
    <s v="Taylor, Cisneros and Romero"/>
    <s v="Open-source neutral task-force"/>
    <n v="157600"/>
    <n v="23159"/>
    <x v="1"/>
    <n v="0.14694796954314721"/>
    <n v="331"/>
    <s v="$70"/>
    <x v="2"/>
    <s v="GBP"/>
    <n v="1436418000"/>
    <x v="745"/>
    <n v="1436504400"/>
    <d v="2015-07-10T05:00:00"/>
    <b v="0"/>
    <b v="0"/>
    <s v="film &amp; video/drama"/>
    <x v="3"/>
    <x v="6"/>
  </r>
  <r>
    <n v="795"/>
    <s v="Vasquez Inc"/>
    <s v="Stand-alone asynchronous functionalities"/>
    <n v="7100"/>
    <n v="1022"/>
    <x v="1"/>
    <n v="0.14394366197183098"/>
    <n v="31"/>
    <s v="$33"/>
    <x v="0"/>
    <s v="USD"/>
    <n v="1477976400"/>
    <x v="828"/>
    <n v="1478235600"/>
    <d v="2016-11-04T05:00:00"/>
    <b v="0"/>
    <b v="0"/>
    <s v="film &amp; video/drama"/>
    <x v="3"/>
    <x v="6"/>
  </r>
  <r>
    <n v="378"/>
    <s v="Fleming-Oliver"/>
    <s v="Managed stable function"/>
    <n v="178200"/>
    <n v="24882"/>
    <x v="1"/>
    <n v="0.13962962962962963"/>
    <n v="355"/>
    <s v="$70"/>
    <x v="0"/>
    <s v="USD"/>
    <n v="1526878800"/>
    <x v="829"/>
    <n v="1530162000"/>
    <d v="2018-06-28T05:00:00"/>
    <b v="0"/>
    <b v="0"/>
    <s v="film &amp; video/documentary"/>
    <x v="3"/>
    <x v="3"/>
  </r>
  <r>
    <n v="505"/>
    <s v="Jensen-Vargas"/>
    <s v="Ameliorated explicit parallelism"/>
    <n v="89900"/>
    <n v="12497"/>
    <x v="1"/>
    <n v="0.13901001112347053"/>
    <n v="347"/>
    <s v="$36"/>
    <x v="0"/>
    <s v="USD"/>
    <n v="1362722400"/>
    <x v="830"/>
    <n v="1366347600"/>
    <d v="2013-04-19T05:00:00"/>
    <b v="0"/>
    <b v="1"/>
    <s v="publishing/radio &amp; podcasts"/>
    <x v="5"/>
    <x v="21"/>
  </r>
  <r>
    <n v="611"/>
    <s v="Brady, Cortez and Rodriguez"/>
    <s v="Multi-lateral maximized core"/>
    <n v="8200"/>
    <n v="1136"/>
    <x v="2"/>
    <n v="0.13853658536585367"/>
    <n v="15"/>
    <s v="$76"/>
    <x v="0"/>
    <s v="USD"/>
    <n v="1374728400"/>
    <x v="831"/>
    <n v="1375765200"/>
    <d v="2013-08-06T05:00:00"/>
    <b v="0"/>
    <b v="0"/>
    <s v="theater/plays"/>
    <x v="1"/>
    <x v="1"/>
  </r>
  <r>
    <n v="486"/>
    <s v="Davis, Cox and Fox"/>
    <s v="Compatible exuding Graphical User Interface"/>
    <n v="5200"/>
    <n v="702"/>
    <x v="1"/>
    <n v="0.13500000000000001"/>
    <n v="21"/>
    <s v="$33"/>
    <x v="2"/>
    <s v="GBP"/>
    <n v="1520575200"/>
    <x v="832"/>
    <n v="1521867600"/>
    <d v="2018-03-24T05:00:00"/>
    <b v="0"/>
    <b v="1"/>
    <s v="publishing/translations"/>
    <x v="5"/>
    <x v="17"/>
  </r>
  <r>
    <n v="374"/>
    <s v="Marshall Inc"/>
    <s v="Open-source multi-tasking data-warehouse"/>
    <n v="167400"/>
    <n v="22073"/>
    <x v="1"/>
    <n v="0.13185782556750297"/>
    <n v="441"/>
    <s v="$50"/>
    <x v="0"/>
    <s v="USD"/>
    <n v="1547186400"/>
    <x v="833"/>
    <n v="1547618400"/>
    <d v="2019-01-16T06:00:00"/>
    <b v="0"/>
    <b v="1"/>
    <s v="film &amp; video/documentary"/>
    <x v="3"/>
    <x v="3"/>
  </r>
  <r>
    <n v="941"/>
    <s v="Luna-Horne"/>
    <s v="Profound exuding pricing structure"/>
    <n v="43000"/>
    <n v="5615"/>
    <x v="1"/>
    <n v="0.1305813953488372"/>
    <n v="78"/>
    <s v="$72"/>
    <x v="0"/>
    <s v="USD"/>
    <n v="1294552800"/>
    <x v="834"/>
    <n v="1297576800"/>
    <d v="2011-02-13T06:00:00"/>
    <b v="1"/>
    <b v="0"/>
    <s v="theater/plays"/>
    <x v="1"/>
    <x v="1"/>
  </r>
  <r>
    <n v="743"/>
    <s v="Clark-Conrad"/>
    <s v="Exclusive bandwidth-monitored orchestration"/>
    <n v="3900"/>
    <n v="504"/>
    <x v="1"/>
    <n v="0.12923076923076923"/>
    <n v="17"/>
    <s v="$30"/>
    <x v="0"/>
    <s v="USD"/>
    <n v="1445403600"/>
    <x v="835"/>
    <n v="1445922000"/>
    <d v="2015-10-27T05:00:00"/>
    <b v="0"/>
    <b v="1"/>
    <s v="theater/plays"/>
    <x v="1"/>
    <x v="1"/>
  </r>
  <r>
    <n v="592"/>
    <s v="Brown Inc"/>
    <s v="Object-based bandwidth-monitored concept"/>
    <n v="156800"/>
    <n v="20243"/>
    <x v="1"/>
    <n v="0.12910076530612244"/>
    <n v="253"/>
    <s v="$80"/>
    <x v="0"/>
    <s v="USD"/>
    <n v="1401426000"/>
    <x v="271"/>
    <n v="1402203600"/>
    <d v="2014-06-08T05:00:00"/>
    <b v="0"/>
    <b v="0"/>
    <s v="theater/plays"/>
    <x v="1"/>
    <x v="1"/>
  </r>
  <r>
    <n v="562"/>
    <s v="Blair Inc"/>
    <s v="Configurable bandwidth-monitored throughput"/>
    <n v="9900"/>
    <n v="1269"/>
    <x v="1"/>
    <n v="0.12818181818181817"/>
    <n v="26"/>
    <s v="$49"/>
    <x v="3"/>
    <s v="CHF"/>
    <n v="1552366800"/>
    <x v="186"/>
    <n v="1552539600"/>
    <d v="2019-03-14T05:00:00"/>
    <b v="0"/>
    <b v="0"/>
    <s v="music/rock"/>
    <x v="2"/>
    <x v="8"/>
  </r>
  <r>
    <n v="904"/>
    <s v="Rodriguez, Johnson and Jackson"/>
    <s v="Digitized foreground array"/>
    <n v="6500"/>
    <n v="795"/>
    <x v="1"/>
    <n v="0.12230769230769231"/>
    <n v="16"/>
    <s v="$50"/>
    <x v="0"/>
    <s v="USD"/>
    <n v="1349326800"/>
    <x v="317"/>
    <n v="1349672400"/>
    <d v="2012-10-08T05:00:00"/>
    <b v="0"/>
    <b v="0"/>
    <s v="publishing/radio &amp; podcasts"/>
    <x v="5"/>
    <x v="21"/>
  </r>
  <r>
    <n v="63"/>
    <s v="Baker, Morgan and Brown"/>
    <s v="Assimilated didactic open system"/>
    <n v="4700"/>
    <n v="557"/>
    <x v="1"/>
    <n v="0.11851063829787234"/>
    <n v="5"/>
    <s v="$111"/>
    <x v="0"/>
    <s v="USD"/>
    <n v="1493355600"/>
    <x v="836"/>
    <n v="1493874000"/>
    <d v="2017-05-04T05:00:00"/>
    <b v="0"/>
    <b v="0"/>
    <s v="theater/plays"/>
    <x v="1"/>
    <x v="1"/>
  </r>
  <r>
    <n v="358"/>
    <s v="Diaz-Garcia"/>
    <s v="Profit-focused 3rdgeneration circuit"/>
    <n v="9700"/>
    <n v="1146"/>
    <x v="1"/>
    <n v="0.11814432989690722"/>
    <n v="23"/>
    <s v="$50"/>
    <x v="1"/>
    <s v="CAD"/>
    <n v="1533877200"/>
    <x v="51"/>
    <n v="1534136400"/>
    <d v="2018-08-13T05:00:00"/>
    <b v="1"/>
    <b v="0"/>
    <s v="photography/photography books"/>
    <x v="7"/>
    <x v="14"/>
  </r>
  <r>
    <n v="638"/>
    <s v="Weaver Ltd"/>
    <s v="Monitored 24/7 approach"/>
    <n v="81600"/>
    <n v="9318"/>
    <x v="1"/>
    <n v="0.11419117647058824"/>
    <n v="94"/>
    <s v="$99"/>
    <x v="0"/>
    <s v="USD"/>
    <n v="1280206800"/>
    <x v="837"/>
    <n v="1281243600"/>
    <d v="2010-08-08T05:00:00"/>
    <b v="0"/>
    <b v="1"/>
    <s v="theater/plays"/>
    <x v="1"/>
    <x v="1"/>
  </r>
  <r>
    <n v="388"/>
    <s v="Cruz Ltd"/>
    <s v="Exclusive dynamic adapter"/>
    <n v="114800"/>
    <n v="12938"/>
    <x v="2"/>
    <n v="0.11270034843205574"/>
    <n v="145"/>
    <s v="$89"/>
    <x v="3"/>
    <s v="CHF"/>
    <n v="1325656800"/>
    <x v="838"/>
    <n v="1325829600"/>
    <d v="2012-01-06T06:00:00"/>
    <b v="0"/>
    <b v="0"/>
    <s v="music/indie rock"/>
    <x v="2"/>
    <x v="2"/>
  </r>
  <r>
    <n v="529"/>
    <s v="Gallegos Inc"/>
    <s v="Seamless logistical encryption"/>
    <n v="5100"/>
    <n v="574"/>
    <x v="1"/>
    <n v="0.11254901960784314"/>
    <n v="9"/>
    <s v="$64"/>
    <x v="0"/>
    <s v="USD"/>
    <n v="1399698000"/>
    <x v="839"/>
    <n v="1402117200"/>
    <d v="2014-06-07T05:00:00"/>
    <b v="0"/>
    <b v="0"/>
    <s v="games/video games"/>
    <x v="4"/>
    <x v="4"/>
  </r>
  <r>
    <n v="415"/>
    <s v="Anderson-Pham"/>
    <s v="Intuitive needs-based monitoring"/>
    <n v="113500"/>
    <n v="12552"/>
    <x v="1"/>
    <n v="0.11059030837004405"/>
    <n v="418"/>
    <s v="$30"/>
    <x v="0"/>
    <s v="USD"/>
    <n v="1326434400"/>
    <x v="840"/>
    <n v="1327903200"/>
    <d v="2012-01-30T06:00:00"/>
    <b v="0"/>
    <b v="0"/>
    <s v="theater/plays"/>
    <x v="1"/>
    <x v="1"/>
  </r>
  <r>
    <n v="236"/>
    <s v="Gallegos-Cobb"/>
    <s v="Object-based directional function"/>
    <n v="39500"/>
    <n v="4323"/>
    <x v="1"/>
    <n v="0.10944303797468355"/>
    <n v="57"/>
    <s v="$76"/>
    <x v="5"/>
    <s v="AUD"/>
    <n v="1561438800"/>
    <x v="575"/>
    <n v="1562043600"/>
    <d v="2019-07-02T05:00:00"/>
    <b v="0"/>
    <b v="1"/>
    <s v="music/rock"/>
    <x v="2"/>
    <x v="8"/>
  </r>
  <r>
    <n v="423"/>
    <s v="Jones-Riddle"/>
    <s v="Self-enabling real-time definition"/>
    <n v="147800"/>
    <n v="15723"/>
    <x v="1"/>
    <n v="0.10638024357239513"/>
    <n v="162"/>
    <s v="$97"/>
    <x v="0"/>
    <s v="USD"/>
    <n v="1316667600"/>
    <x v="328"/>
    <n v="1316840400"/>
    <d v="2011-09-24T05:00:00"/>
    <b v="0"/>
    <b v="1"/>
    <s v="food/food trucks"/>
    <x v="6"/>
    <x v="10"/>
  </r>
  <r>
    <n v="171"/>
    <s v="Blair Group"/>
    <s v="Public-key 3rdgeneration budgetary management"/>
    <n v="4900"/>
    <n v="521"/>
    <x v="1"/>
    <n v="0.1063265306122449"/>
    <n v="5"/>
    <s v="$104"/>
    <x v="0"/>
    <s v="USD"/>
    <n v="1395291600"/>
    <x v="841"/>
    <n v="1397192400"/>
    <d v="2014-04-11T05:00:00"/>
    <b v="0"/>
    <b v="0"/>
    <s v="publishing/translations"/>
    <x v="5"/>
    <x v="17"/>
  </r>
  <r>
    <n v="775"/>
    <s v="Murphy LLC"/>
    <s v="Customer-focused non-volatile framework"/>
    <n v="9400"/>
    <n v="968"/>
    <x v="1"/>
    <n v="0.10297872340425532"/>
    <n v="10"/>
    <s v="$97"/>
    <x v="0"/>
    <s v="USD"/>
    <n v="1415253600"/>
    <x v="842"/>
    <n v="1416117600"/>
    <d v="2014-11-16T06:00:00"/>
    <b v="0"/>
    <b v="0"/>
    <s v="music/rock"/>
    <x v="2"/>
    <x v="8"/>
  </r>
  <r>
    <n v="377"/>
    <s v="Klein, Stark and Livingston"/>
    <s v="Phased methodical initiative"/>
    <n v="49700"/>
    <n v="5098"/>
    <x v="1"/>
    <n v="0.10257545271629778"/>
    <n v="127"/>
    <s v="$40"/>
    <x v="0"/>
    <s v="USD"/>
    <n v="1571720400"/>
    <x v="556"/>
    <n v="1572933600"/>
    <d v="2019-11-05T06:00:00"/>
    <b v="0"/>
    <b v="0"/>
    <s v="theater/plays"/>
    <x v="1"/>
    <x v="1"/>
  </r>
  <r>
    <n v="946"/>
    <s v="Hall, Holmes and Walker"/>
    <s v="Public-key bandwidth-monitored intranet"/>
    <n v="153700"/>
    <n v="15238"/>
    <x v="1"/>
    <n v="9.9141184124918666E-2"/>
    <n v="181"/>
    <s v="$84"/>
    <x v="0"/>
    <s v="USD"/>
    <n v="1308200400"/>
    <x v="843"/>
    <n v="1308373200"/>
    <d v="2011-06-18T05:00:00"/>
    <b v="0"/>
    <b v="0"/>
    <s v="theater/plays"/>
    <x v="1"/>
    <x v="1"/>
  </r>
  <r>
    <n v="292"/>
    <s v="Ho-Harris"/>
    <s v="Versatile cohesive encoding"/>
    <n v="7300"/>
    <n v="717"/>
    <x v="1"/>
    <n v="9.8219178082191785E-2"/>
    <n v="10"/>
    <s v="$72"/>
    <x v="0"/>
    <s v="USD"/>
    <n v="1331874000"/>
    <x v="844"/>
    <n v="1333429200"/>
    <d v="2012-04-03T05:00:00"/>
    <b v="0"/>
    <b v="0"/>
    <s v="food/food trucks"/>
    <x v="6"/>
    <x v="10"/>
  </r>
  <r>
    <n v="320"/>
    <s v="Sandoval-Powell"/>
    <s v="Phased holistic implementation"/>
    <n v="84400"/>
    <n v="8092"/>
    <x v="1"/>
    <n v="9.5876777251184833E-2"/>
    <n v="80"/>
    <s v="$101"/>
    <x v="0"/>
    <s v="USD"/>
    <n v="1305003600"/>
    <x v="845"/>
    <n v="1305781200"/>
    <d v="2011-05-19T05:00:00"/>
    <b v="0"/>
    <b v="0"/>
    <s v="publishing/fiction"/>
    <x v="5"/>
    <x v="11"/>
  </r>
  <r>
    <n v="198"/>
    <s v="Palmer Inc"/>
    <s v="Universal multi-state capability"/>
    <n v="63200"/>
    <n v="6041"/>
    <x v="1"/>
    <n v="9.5585443037974685E-2"/>
    <n v="168"/>
    <s v="$36"/>
    <x v="0"/>
    <s v="USD"/>
    <n v="1281070800"/>
    <x v="113"/>
    <n v="1283576400"/>
    <d v="2010-09-04T05:00:00"/>
    <b v="0"/>
    <b v="0"/>
    <s v="music/electric music"/>
    <x v="2"/>
    <x v="7"/>
  </r>
  <r>
    <n v="220"/>
    <s v="Owens-Le"/>
    <s v="Focused composite approach"/>
    <n v="7900"/>
    <n v="667"/>
    <x v="1"/>
    <n v="8.4430379746835441E-2"/>
    <n v="17"/>
    <s v="$39"/>
    <x v="0"/>
    <s v="USD"/>
    <n v="1309496400"/>
    <x v="846"/>
    <n v="1311051600"/>
    <d v="2011-07-19T05:00:00"/>
    <b v="1"/>
    <b v="0"/>
    <s v="theater/plays"/>
    <x v="1"/>
    <x v="1"/>
  </r>
  <r>
    <n v="657"/>
    <s v="Russo, Kim and Mccoy"/>
    <s v="Balanced optimal hardware"/>
    <n v="10000"/>
    <n v="824"/>
    <x v="1"/>
    <n v="8.2400000000000001E-2"/>
    <n v="14"/>
    <s v="$59"/>
    <x v="0"/>
    <s v="USD"/>
    <n v="1514354400"/>
    <x v="344"/>
    <n v="1515736800"/>
    <d v="2018-01-12T06:00:00"/>
    <b v="0"/>
    <b v="0"/>
    <s v="film &amp; video/science fiction"/>
    <x v="3"/>
    <x v="19"/>
  </r>
  <r>
    <n v="306"/>
    <s v="Rush, Reed and Hall"/>
    <s v="Enterprise-wide 3rdgeneration knowledge user"/>
    <n v="6500"/>
    <n v="514"/>
    <x v="1"/>
    <n v="7.9076923076923072E-2"/>
    <n v="7"/>
    <s v="$73"/>
    <x v="0"/>
    <s v="USD"/>
    <n v="1500008400"/>
    <x v="692"/>
    <n v="1500267600"/>
    <d v="2017-07-17T05:00:00"/>
    <b v="0"/>
    <b v="1"/>
    <s v="theater/plays"/>
    <x v="1"/>
    <x v="1"/>
  </r>
  <r>
    <n v="391"/>
    <s v="Miller-Patel"/>
    <s v="Mandatory uniform strategy"/>
    <n v="60400"/>
    <n v="4393"/>
    <x v="1"/>
    <n v="7.27317880794702E-2"/>
    <n v="151"/>
    <s v="$29"/>
    <x v="0"/>
    <s v="USD"/>
    <n v="1389679200"/>
    <x v="536"/>
    <n v="1389852000"/>
    <d v="2014-01-16T06:00:00"/>
    <b v="0"/>
    <b v="0"/>
    <s v="publishing/nonfiction"/>
    <x v="5"/>
    <x v="5"/>
  </r>
  <r>
    <n v="594"/>
    <s v="Mcbride PLC"/>
    <s v="Upgradable leadingedge Local Area Network"/>
    <n v="157300"/>
    <n v="11167"/>
    <x v="1"/>
    <n v="7.0991735537190084E-2"/>
    <n v="157"/>
    <s v="$71"/>
    <x v="0"/>
    <s v="USD"/>
    <n v="1467003600"/>
    <x v="847"/>
    <n v="1467262800"/>
    <d v="2016-06-30T05:00:00"/>
    <b v="0"/>
    <b v="1"/>
    <s v="theater/plays"/>
    <x v="1"/>
    <x v="1"/>
  </r>
  <r>
    <n v="518"/>
    <s v="Ramirez Group"/>
    <s v="Open-architected uniform instruction set"/>
    <n v="8800"/>
    <n v="622"/>
    <x v="1"/>
    <n v="7.0681818181818179E-2"/>
    <n v="10"/>
    <s v="$62"/>
    <x v="0"/>
    <s v="USD"/>
    <n v="1519365600"/>
    <x v="848"/>
    <n v="1519538400"/>
    <d v="2018-02-25T06:00:00"/>
    <b v="0"/>
    <b v="1"/>
    <s v="film &amp; video/animation"/>
    <x v="3"/>
    <x v="13"/>
  </r>
  <r>
    <n v="895"/>
    <s v="Adams-Rollins"/>
    <s v="Integrated demand-driven info-mediaries"/>
    <n v="159800"/>
    <n v="11108"/>
    <x v="1"/>
    <n v="6.9511889862327911E-2"/>
    <n v="107"/>
    <s v="$104"/>
    <x v="0"/>
    <s v="USD"/>
    <n v="1517637600"/>
    <x v="849"/>
    <n v="1518415200"/>
    <d v="2018-02-12T06:00:00"/>
    <b v="0"/>
    <b v="0"/>
    <s v="theater/plays"/>
    <x v="1"/>
    <x v="1"/>
  </r>
  <r>
    <n v="300"/>
    <s v="Cooke PLC"/>
    <s v="Focused executive core"/>
    <n v="100"/>
    <n v="5"/>
    <x v="1"/>
    <n v="0.05"/>
    <n v="1"/>
    <s v="$5"/>
    <x v="4"/>
    <s v="DKK"/>
    <n v="1504069200"/>
    <x v="850"/>
    <n v="1504155600"/>
    <d v="2017-08-31T05:00:00"/>
    <b v="0"/>
    <b v="1"/>
    <s v="publishing/nonfiction"/>
    <x v="5"/>
    <x v="5"/>
  </r>
  <r>
    <n v="350"/>
    <s v="Shannon Ltd"/>
    <s v="Pre-emptive neutral capacity"/>
    <n v="100"/>
    <n v="5"/>
    <x v="1"/>
    <n v="0.05"/>
    <n v="1"/>
    <s v="$5"/>
    <x v="0"/>
    <s v="USD"/>
    <n v="1432098000"/>
    <x v="851"/>
    <n v="1433653200"/>
    <d v="2015-06-07T05:00:00"/>
    <b v="0"/>
    <b v="1"/>
    <s v="music/jazz"/>
    <x v="2"/>
    <x v="9"/>
  </r>
  <r>
    <n v="600"/>
    <s v="Brown-George"/>
    <s v="Cross-platform tertiary array"/>
    <n v="100"/>
    <n v="5"/>
    <x v="1"/>
    <n v="0.05"/>
    <n v="1"/>
    <s v="$5"/>
    <x v="2"/>
    <s v="GBP"/>
    <n v="1375160400"/>
    <x v="852"/>
    <n v="1376197200"/>
    <d v="2013-08-11T05:00:00"/>
    <b v="0"/>
    <b v="0"/>
    <s v="food/food trucks"/>
    <x v="6"/>
    <x v="10"/>
  </r>
  <r>
    <n v="950"/>
    <s v="Williams, Orozco and Gomez"/>
    <s v="Persistent content-based methodology"/>
    <n v="100"/>
    <n v="5"/>
    <x v="1"/>
    <n v="0.05"/>
    <n v="1"/>
    <s v="$5"/>
    <x v="0"/>
    <s v="USD"/>
    <n v="1555390800"/>
    <x v="90"/>
    <n v="1555822800"/>
    <d v="2019-04-21T05:00:00"/>
    <b v="0"/>
    <b v="1"/>
    <s v="theater/plays"/>
    <x v="1"/>
    <x v="1"/>
  </r>
  <r>
    <n v="959"/>
    <s v="Black-Graham"/>
    <s v="Operative hybrid utilization"/>
    <n v="145000"/>
    <n v="6631"/>
    <x v="1"/>
    <n v="4.5731034482758622E-2"/>
    <n v="130"/>
    <s v="$51"/>
    <x v="0"/>
    <s v="USD"/>
    <n v="1277701200"/>
    <x v="421"/>
    <n v="1280120400"/>
    <d v="2010-07-26T05:00:00"/>
    <b v="0"/>
    <b v="0"/>
    <s v="publishing/translations"/>
    <x v="5"/>
    <x v="17"/>
  </r>
  <r>
    <n v="721"/>
    <s v="Dominguez-Owens"/>
    <s v="Open-architected systematic intranet"/>
    <n v="123600"/>
    <n v="5429"/>
    <x v="2"/>
    <n v="4.3923948220064728E-2"/>
    <n v="60"/>
    <s v="$90"/>
    <x v="0"/>
    <s v="USD"/>
    <n v="1522818000"/>
    <x v="853"/>
    <n v="1523336400"/>
    <d v="2018-04-10T05:00:00"/>
    <b v="0"/>
    <b v="0"/>
    <s v="music/rock"/>
    <x v="2"/>
    <x v="8"/>
  </r>
  <r>
    <n v="450"/>
    <s v="Delgado-Hatfield"/>
    <s v="Up-sized composite success"/>
    <n v="100"/>
    <n v="4"/>
    <x v="1"/>
    <n v="0.04"/>
    <n v="1"/>
    <s v="$4"/>
    <x v="1"/>
    <s v="CAD"/>
    <n v="1540098000"/>
    <x v="854"/>
    <n v="1542088800"/>
    <d v="2018-11-13T06:00:00"/>
    <b v="0"/>
    <b v="0"/>
    <s v="film &amp; video/animation"/>
    <x v="3"/>
    <x v="13"/>
  </r>
  <r>
    <n v="550"/>
    <s v="Morrison-Henderson"/>
    <s v="De-engineered disintermediate encoding"/>
    <n v="100"/>
    <n v="4"/>
    <x v="2"/>
    <n v="0.04"/>
    <n v="1"/>
    <s v="$4"/>
    <x v="3"/>
    <s v="CHF"/>
    <n v="1330495200"/>
    <x v="855"/>
    <n v="1332306000"/>
    <d v="2012-03-21T05:00:00"/>
    <b v="0"/>
    <b v="0"/>
    <s v="music/indie rock"/>
    <x v="2"/>
    <x v="2"/>
  </r>
  <r>
    <n v="215"/>
    <s v="Vargas, Banks and Palmer"/>
    <s v="Extended 24/7 implementation"/>
    <n v="156800"/>
    <n v="6024"/>
    <x v="1"/>
    <n v="3.8418367346938778E-2"/>
    <n v="143"/>
    <s v="$42"/>
    <x v="0"/>
    <s v="USD"/>
    <n v="1550037600"/>
    <x v="246"/>
    <n v="1550210400"/>
    <d v="2019-02-15T06:00:00"/>
    <b v="0"/>
    <b v="0"/>
    <s v="theater/plays"/>
    <x v="1"/>
    <x v="1"/>
  </r>
  <r>
    <n v="599"/>
    <s v="Smith-Ramos"/>
    <s v="Persevering optimizing Graphical User Interface"/>
    <n v="140300"/>
    <n v="5112"/>
    <x v="1"/>
    <n v="3.6436208125445471E-2"/>
    <n v="82"/>
    <s v="$62"/>
    <x v="4"/>
    <s v="DKK"/>
    <n v="1423720800"/>
    <x v="856"/>
    <n v="1424412000"/>
    <d v="2015-02-20T06:00:00"/>
    <b v="0"/>
    <b v="0"/>
    <s v="film &amp; video/documentary"/>
    <x v="3"/>
    <x v="3"/>
  </r>
  <r>
    <n v="204"/>
    <s v="Daniel-Luna"/>
    <s v="Mandatory multimedia leverage"/>
    <n v="75000"/>
    <n v="2529"/>
    <x v="1"/>
    <n v="3.372E-2"/>
    <n v="40"/>
    <s v="$63"/>
    <x v="0"/>
    <s v="USD"/>
    <n v="1301806800"/>
    <x v="857"/>
    <n v="1302670800"/>
    <d v="2011-04-13T05:00:00"/>
    <b v="0"/>
    <b v="0"/>
    <s v="music/jazz"/>
    <x v="2"/>
    <x v="9"/>
  </r>
  <r>
    <n v="136"/>
    <s v="Briggs PLC"/>
    <s v="Distributed context-sensitive flexibility"/>
    <n v="82800"/>
    <n v="2721"/>
    <x v="2"/>
    <n v="3.2862318840579711E-2"/>
    <n v="58"/>
    <s v="$47"/>
    <x v="0"/>
    <s v="USD"/>
    <n v="1402117200"/>
    <x v="858"/>
    <n v="1403154000"/>
    <d v="2014-06-19T05:00:00"/>
    <b v="0"/>
    <b v="1"/>
    <s v="film &amp; video/drama"/>
    <x v="3"/>
    <x v="6"/>
  </r>
  <r>
    <n v="129"/>
    <s v="Morgan-Martinez"/>
    <s v="Mandatory tertiary implementation"/>
    <n v="148500"/>
    <n v="4756"/>
    <x v="2"/>
    <n v="3.2026936026936029E-2"/>
    <n v="55"/>
    <s v="$86"/>
    <x v="5"/>
    <s v="AUD"/>
    <n v="1422943200"/>
    <x v="859"/>
    <n v="1425103200"/>
    <d v="2015-02-28T06:00:00"/>
    <b v="0"/>
    <b v="0"/>
    <s v="food/food trucks"/>
    <x v="6"/>
    <x v="10"/>
  </r>
  <r>
    <n v="622"/>
    <s v="Smith-Smith"/>
    <s v="Total leadingedge neural-net"/>
    <n v="189000"/>
    <n v="5916"/>
    <x v="1"/>
    <n v="3.1301587301587303E-2"/>
    <n v="64"/>
    <s v="$92"/>
    <x v="0"/>
    <s v="USD"/>
    <n v="1523768400"/>
    <x v="860"/>
    <n v="1526014800"/>
    <d v="2018-05-11T05:00:00"/>
    <b v="0"/>
    <b v="0"/>
    <s v="music/indie rock"/>
    <x v="2"/>
    <x v="2"/>
  </r>
  <r>
    <n v="250"/>
    <s v="Robbins and Sons"/>
    <s v="Future-proofed directional synergy"/>
    <n v="100"/>
    <n v="3"/>
    <x v="1"/>
    <n v="0.03"/>
    <n v="1"/>
    <s v="$3"/>
    <x v="0"/>
    <s v="USD"/>
    <n v="1264399200"/>
    <x v="125"/>
    <n v="1267423200"/>
    <d v="2010-03-01T06:00:00"/>
    <b v="0"/>
    <b v="0"/>
    <s v="music/rock"/>
    <x v="2"/>
    <x v="8"/>
  </r>
  <r>
    <n v="700"/>
    <s v="Cole, Petty and Cameron"/>
    <s v="Realigned zero administration paradigm"/>
    <n v="100"/>
    <n v="3"/>
    <x v="1"/>
    <n v="0.03"/>
    <n v="1"/>
    <s v="$3"/>
    <x v="0"/>
    <s v="USD"/>
    <n v="1264399200"/>
    <x v="125"/>
    <n v="1265695200"/>
    <d v="2010-02-09T06:00:00"/>
    <b v="0"/>
    <b v="0"/>
    <s v="technology/wearables"/>
    <x v="0"/>
    <x v="12"/>
  </r>
  <r>
    <n v="170"/>
    <s v="Summers, Gallegos and Stein"/>
    <s v="Mandatory mobile product"/>
    <n v="188100"/>
    <n v="5528"/>
    <x v="1"/>
    <n v="2.9388623072833599E-2"/>
    <n v="67"/>
    <s v="$83"/>
    <x v="0"/>
    <s v="USD"/>
    <n v="1501736400"/>
    <x v="861"/>
    <n v="1502341200"/>
    <d v="2017-08-10T05:00:00"/>
    <b v="0"/>
    <b v="0"/>
    <s v="music/indie rock"/>
    <x v="2"/>
    <x v="2"/>
  </r>
  <r>
    <n v="542"/>
    <s v="Harrison-Bridges"/>
    <s v="Profit-focused exuding moderator"/>
    <n v="77000"/>
    <n v="1930"/>
    <x v="1"/>
    <n v="2.5064935064935064E-2"/>
    <n v="49"/>
    <s v="$39"/>
    <x v="2"/>
    <s v="GBP"/>
    <n v="1453442400"/>
    <x v="862"/>
    <n v="1456034400"/>
    <d v="2016-02-21T06:00:00"/>
    <b v="0"/>
    <b v="0"/>
    <s v="music/indie rock"/>
    <x v="2"/>
    <x v="2"/>
  </r>
  <r>
    <n v="738"/>
    <s v="Garcia Group"/>
    <s v="Extended zero administration software"/>
    <n v="74700"/>
    <n v="1557"/>
    <x v="1"/>
    <n v="2.0843373493975904E-2"/>
    <n v="15"/>
    <s v="$104"/>
    <x v="0"/>
    <s v="USD"/>
    <n v="1416117600"/>
    <x v="863"/>
    <n v="1418018400"/>
    <d v="2014-12-08T06:00:00"/>
    <b v="0"/>
    <b v="1"/>
    <s v="theater/plays"/>
    <x v="1"/>
    <x v="1"/>
  </r>
  <r>
    <n v="50"/>
    <s v="Jones, Taylor and Moore"/>
    <s v="Down-sized system-worthy secured line"/>
    <n v="100"/>
    <n v="2"/>
    <x v="1"/>
    <n v="0.02"/>
    <n v="1"/>
    <s v="$2"/>
    <x v="6"/>
    <s v="EUR"/>
    <n v="1375333200"/>
    <x v="864"/>
    <n v="1377752400"/>
    <d v="2013-08-29T05:00:00"/>
    <b v="0"/>
    <b v="0"/>
    <s v="music/metal"/>
    <x v="2"/>
    <x v="16"/>
  </r>
  <r>
    <n v="200"/>
    <s v="Becker, Rice and White"/>
    <s v="Reduced dedicated capability"/>
    <n v="100"/>
    <n v="2"/>
    <x v="1"/>
    <n v="0.02"/>
    <n v="1"/>
    <s v="$2"/>
    <x v="1"/>
    <s v="CAD"/>
    <n v="1269493200"/>
    <x v="592"/>
    <n v="1270443600"/>
    <d v="2010-04-05T05:00:00"/>
    <b v="0"/>
    <b v="0"/>
    <s v="theater/plays"/>
    <x v="1"/>
    <x v="1"/>
  </r>
  <r>
    <n v="400"/>
    <s v="Bell PLC"/>
    <s v="Ergonomic eco-centric open architecture"/>
    <n v="100"/>
    <n v="2"/>
    <x v="1"/>
    <n v="0.02"/>
    <n v="1"/>
    <s v="$2"/>
    <x v="0"/>
    <s v="USD"/>
    <n v="1376629200"/>
    <x v="865"/>
    <n v="1378530000"/>
    <d v="2013-09-07T05:00:00"/>
    <b v="0"/>
    <b v="1"/>
    <s v="photography/photography books"/>
    <x v="7"/>
    <x v="14"/>
  </r>
  <r>
    <n v="650"/>
    <s v="Wilson, Wilson and Mathis"/>
    <s v="Optional asymmetric success"/>
    <n v="100"/>
    <n v="2"/>
    <x v="1"/>
    <n v="0.02"/>
    <n v="1"/>
    <s v="$2"/>
    <x v="0"/>
    <s v="USD"/>
    <n v="1404795600"/>
    <x v="866"/>
    <n v="1407128400"/>
    <d v="2014-08-04T05:00:00"/>
    <b v="0"/>
    <b v="0"/>
    <s v="music/jazz"/>
    <x v="2"/>
    <x v="9"/>
  </r>
  <r>
    <n v="900"/>
    <s v="Powers, Smith and Deleon"/>
    <s v="Enhanced uniform service-desk"/>
    <n v="100"/>
    <n v="2"/>
    <x v="1"/>
    <n v="0.02"/>
    <n v="1"/>
    <s v="$2"/>
    <x v="0"/>
    <s v="USD"/>
    <n v="1411102800"/>
    <x v="867"/>
    <n v="1411189200"/>
    <d v="2014-09-20T05:00:00"/>
    <b v="0"/>
    <b v="1"/>
    <s v="technology/web"/>
    <x v="0"/>
    <x v="0"/>
  </r>
  <r>
    <n v="903"/>
    <s v="Parker-Morris"/>
    <s v="Assimilated next generation instruction set"/>
    <n v="41000"/>
    <n v="709"/>
    <x v="3"/>
    <n v="1.729268292682927E-2"/>
    <n v="14"/>
    <s v="$51"/>
    <x v="0"/>
    <s v="USD"/>
    <n v="1336194000"/>
    <x v="617"/>
    <n v="1337490000"/>
    <d v="2012-05-20T05:00:00"/>
    <b v="0"/>
    <b v="1"/>
    <s v="publishing/nonfiction"/>
    <x v="5"/>
    <x v="5"/>
  </r>
  <r>
    <n v="936"/>
    <s v="Brown Ltd"/>
    <s v="Enhanced composite contingency"/>
    <n v="103200"/>
    <n v="1690"/>
    <x v="1"/>
    <n v="1.6375968992248063E-2"/>
    <n v="21"/>
    <s v="$80"/>
    <x v="0"/>
    <s v="USD"/>
    <n v="1563771600"/>
    <x v="868"/>
    <n v="1564030800"/>
    <d v="2019-07-25T05:00:00"/>
    <b v="1"/>
    <b v="0"/>
    <s v="theater/plays"/>
    <x v="1"/>
    <x v="1"/>
  </r>
  <r>
    <n v="271"/>
    <s v="Foley-Cox"/>
    <s v="Progressive zero administration leverage"/>
    <n v="153700"/>
    <n v="1953"/>
    <x v="3"/>
    <n v="1.2706571242680547E-2"/>
    <n v="61"/>
    <s v="$32"/>
    <x v="0"/>
    <s v="USD"/>
    <n v="1449468000"/>
    <x v="869"/>
    <n v="1452146400"/>
    <d v="2016-01-07T06:00:00"/>
    <b v="0"/>
    <b v="0"/>
    <s v="photography/photography books"/>
    <x v="7"/>
    <x v="14"/>
  </r>
  <r>
    <n v="830"/>
    <s v="Johnson, Turner and Carroll"/>
    <s v="Persevering zero administration knowledge user"/>
    <n v="121600"/>
    <n v="1424"/>
    <x v="1"/>
    <n v="1.1710526315789473E-2"/>
    <n v="22"/>
    <s v="$65"/>
    <x v="0"/>
    <s v="USD"/>
    <n v="1514959200"/>
    <x v="870"/>
    <n v="1520056800"/>
    <d v="2018-03-03T06:00:00"/>
    <b v="0"/>
    <b v="0"/>
    <s v="theater/plays"/>
    <x v="1"/>
    <x v="1"/>
  </r>
  <r>
    <n v="100"/>
    <s v="Tucker, Fox and Green"/>
    <s v="Upgradable fault-tolerant approach"/>
    <n v="100"/>
    <n v="1"/>
    <x v="1"/>
    <n v="0.01"/>
    <n v="1"/>
    <s v="$1"/>
    <x v="0"/>
    <s v="USD"/>
    <n v="1319000400"/>
    <x v="871"/>
    <n v="1320555600"/>
    <d v="2011-11-06T05:00:00"/>
    <b v="0"/>
    <b v="0"/>
    <s v="theater/plays"/>
    <x v="1"/>
    <x v="1"/>
  </r>
  <r>
    <n v="150"/>
    <s v="Brown, Palmer and Pace"/>
    <s v="Networked stable workforce"/>
    <n v="100"/>
    <n v="1"/>
    <x v="1"/>
    <n v="0.01"/>
    <n v="1"/>
    <s v="$1"/>
    <x v="0"/>
    <s v="USD"/>
    <n v="1544940000"/>
    <x v="872"/>
    <n v="1545026400"/>
    <d v="2018-12-17T06:00:00"/>
    <b v="0"/>
    <b v="0"/>
    <s v="music/rock"/>
    <x v="2"/>
    <x v="8"/>
  </r>
  <r>
    <n v="750"/>
    <s v="Ramos and Sons"/>
    <s v="Extended responsive Internet solution"/>
    <n v="100"/>
    <n v="1"/>
    <x v="1"/>
    <n v="0.01"/>
    <n v="1"/>
    <s v="$1"/>
    <x v="2"/>
    <s v="GBP"/>
    <n v="1277960400"/>
    <x v="873"/>
    <n v="1280120400"/>
    <d v="2010-07-26T05:00:00"/>
    <b v="0"/>
    <b v="0"/>
    <s v="music/electric music"/>
    <x v="2"/>
    <x v="7"/>
  </r>
  <r>
    <n v="800"/>
    <s v="Wallace LLC"/>
    <s v="Centralized regional function"/>
    <n v="100"/>
    <n v="1"/>
    <x v="1"/>
    <n v="0.01"/>
    <n v="1"/>
    <s v="$1"/>
    <x v="3"/>
    <s v="CHF"/>
    <n v="1434085200"/>
    <x v="509"/>
    <n v="1434430800"/>
    <d v="2015-06-16T05:00:00"/>
    <b v="0"/>
    <b v="0"/>
    <s v="music/rock"/>
    <x v="2"/>
    <x v="8"/>
  </r>
  <r>
    <n v="850"/>
    <s v="Hood, Perez and Meadows"/>
    <s v="Cross-group upward-trending hierarchy"/>
    <n v="100"/>
    <n v="1"/>
    <x v="1"/>
    <n v="0.01"/>
    <n v="1"/>
    <s v="$1"/>
    <x v="0"/>
    <s v="USD"/>
    <n v="1321682400"/>
    <x v="874"/>
    <n v="1322978400"/>
    <d v="2011-12-04T06:00:00"/>
    <b v="1"/>
    <b v="0"/>
    <s v="music/rock"/>
    <x v="2"/>
    <x v="8"/>
  </r>
  <r>
    <n v="496"/>
    <s v="Morales Group"/>
    <s v="Optimized bi-directional extranet"/>
    <n v="183800"/>
    <n v="1667"/>
    <x v="1"/>
    <n v="9.0696409140369975E-3"/>
    <n v="54"/>
    <s v="$31"/>
    <x v="0"/>
    <s v="USD"/>
    <n v="1495342800"/>
    <x v="875"/>
    <n v="1496811600"/>
    <d v="2017-06-07T05:00:00"/>
    <b v="0"/>
    <b v="0"/>
    <s v="film &amp; video/animation"/>
    <x v="3"/>
    <x v="13"/>
  </r>
  <r>
    <n v="921"/>
    <s v="Stevenson PLC"/>
    <s v="Profound directional knowledge user"/>
    <n v="160400"/>
    <n v="1210"/>
    <x v="1"/>
    <n v="7.5436408977556111E-3"/>
    <n v="38"/>
    <s v="$32"/>
    <x v="0"/>
    <s v="USD"/>
    <n v="1329026400"/>
    <x v="876"/>
    <n v="1330236000"/>
    <d v="2012-02-26T06:00:00"/>
    <b v="0"/>
    <b v="0"/>
    <s v="technology/web"/>
    <x v="0"/>
    <x v="0"/>
  </r>
  <r>
    <n v="0"/>
    <s v="Baldwin, Riley and Jackson"/>
    <s v="Pre-emptive tertiary standardization"/>
    <n v="100"/>
    <n v="0"/>
    <x v="1"/>
    <n v="0"/>
    <n v="0"/>
    <e v="#DIV/0!"/>
    <x v="1"/>
    <s v="CAD"/>
    <n v="1448690400"/>
    <x v="877"/>
    <n v="1450159200"/>
    <d v="2015-12-15T06:00:00"/>
    <b v="0"/>
    <b v="0"/>
    <s v="food/food trucks"/>
    <x v="6"/>
    <x v="10"/>
  </r>
  <r>
    <n v="500"/>
    <s v="Valdez Ltd"/>
    <s v="Team-oriented clear-thinking matrix"/>
    <n v="100"/>
    <n v="0"/>
    <x v="1"/>
    <n v="0"/>
    <n v="0"/>
    <e v="#DIV/0!"/>
    <x v="0"/>
    <s v="USD"/>
    <n v="1367384400"/>
    <x v="878"/>
    <n v="1369803600"/>
    <d v="2013-05-29T05:00:00"/>
    <b v="0"/>
    <b v="1"/>
    <s v="theater/plays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BE576-E315-435C-BE6D-86F8307619E6}" name="PivotTable1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numFmtId="9" showAll="0"/>
    <pivotField showAll="0"/>
    <pivotField showAll="0"/>
    <pivotField axis="axisPage"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60644-AFDA-48B7-A402-4C9EE8C8C5C4}" name="PivotTable2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numFmtId="9" showAll="0"/>
    <pivotField showAll="0"/>
    <pivotField showAll="0"/>
    <pivotField axis="axisPage"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axis="axisRow" showAll="0">
      <items count="25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C7CC7-271A-43C0-AD63-A05911D89073}" name="PivotTable3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h="1" x="3"/>
        <item x="0"/>
        <item t="default"/>
      </items>
    </pivotField>
    <pivotField numFmtId="9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883" workbookViewId="0">
      <selection activeCell="H2" activeCellId="1" sqref="F2:F1000 H2:H1000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2.125" bestFit="1" customWidth="1"/>
    <col min="6" max="6" width="12.5" bestFit="1" customWidth="1"/>
    <col min="7" max="7" width="18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26.375" bestFit="1" customWidth="1"/>
    <col min="14" max="14" width="12.25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 s="7">
        <v>0</v>
      </c>
      <c r="F2" t="s">
        <v>14</v>
      </c>
      <c r="G2" s="4">
        <f>E2/D2</f>
        <v>0</v>
      </c>
      <c r="H2">
        <v>0</v>
      </c>
      <c r="I2" s="6" t="e">
        <f>DOLLAR((E2/H2),0)</f>
        <v>#DIV/0!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RIGHT(R2,LEN(R2)-SEARCH("/",R2,SEARCH("/",R2,1)))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 s="7">
        <v>14560</v>
      </c>
      <c r="F3" t="s">
        <v>20</v>
      </c>
      <c r="G3" s="4">
        <f>E3/D3</f>
        <v>10.4</v>
      </c>
      <c r="H3">
        <v>158</v>
      </c>
      <c r="I3" s="6" t="str">
        <f>DOLLAR((E3/H3),0)</f>
        <v>$92</v>
      </c>
      <c r="J3" t="s">
        <v>21</v>
      </c>
      <c r="K3" t="s">
        <v>22</v>
      </c>
      <c r="L3">
        <v>1408424400</v>
      </c>
      <c r="M3" s="10">
        <f>(((L3/60)/60)/24)+DATE(1970,1,1)</f>
        <v>41870.208333333336</v>
      </c>
      <c r="N3">
        <v>1408597200</v>
      </c>
      <c r="O3" s="10">
        <f>(((N3/60)/60)/24)+DATE(1970,1,1)</f>
        <v>41872.208333333336</v>
      </c>
      <c r="P3" t="b">
        <v>0</v>
      </c>
      <c r="Q3" t="b">
        <v>1</v>
      </c>
      <c r="R3" t="s">
        <v>23</v>
      </c>
      <c r="S3" t="str">
        <f>LEFT(R3, SEARCH("/",R3,1)-1)</f>
        <v>music</v>
      </c>
      <c r="T3" t="str">
        <f>RIGHT(R3,LEN(R3)-SEARCH("/",R3,SEARCH("/",R3,1)))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 s="7">
        <v>142523</v>
      </c>
      <c r="F4" t="s">
        <v>20</v>
      </c>
      <c r="G4" s="4">
        <f>E4/D4</f>
        <v>1.3147878228782288</v>
      </c>
      <c r="H4">
        <v>1425</v>
      </c>
      <c r="I4" s="6" t="str">
        <f>DOLLAR((E4/H4),0)</f>
        <v>$100</v>
      </c>
      <c r="J4" t="s">
        <v>26</v>
      </c>
      <c r="K4" t="s">
        <v>27</v>
      </c>
      <c r="L4">
        <v>1384668000</v>
      </c>
      <c r="M4" s="10">
        <f>(((L4/60)/60)/24)+DATE(1970,1,1)</f>
        <v>41595.25</v>
      </c>
      <c r="N4">
        <v>1384840800</v>
      </c>
      <c r="O4" s="10">
        <f>(((N4/60)/60)/24)+DATE(1970,1,1)</f>
        <v>41597.25</v>
      </c>
      <c r="P4" t="b">
        <v>0</v>
      </c>
      <c r="Q4" t="b">
        <v>0</v>
      </c>
      <c r="R4" t="s">
        <v>28</v>
      </c>
      <c r="S4" t="str">
        <f>LEFT(R4, SEARCH("/",R4,1)-1)</f>
        <v>technology</v>
      </c>
      <c r="T4" t="str">
        <f>RIGHT(R4,LEN(R4)-SEARCH("/",R4,SEARCH("/",R4,1)))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 s="7">
        <v>2477</v>
      </c>
      <c r="F5" t="s">
        <v>14</v>
      </c>
      <c r="G5" s="4">
        <f>E5/D5</f>
        <v>0.58976190476190471</v>
      </c>
      <c r="H5">
        <v>24</v>
      </c>
      <c r="I5" s="6" t="str">
        <f>DOLLAR((E5/H5),0)</f>
        <v>$103</v>
      </c>
      <c r="J5" t="s">
        <v>21</v>
      </c>
      <c r="K5" t="s">
        <v>22</v>
      </c>
      <c r="L5">
        <v>1565499600</v>
      </c>
      <c r="M5" s="10">
        <f>(((L5/60)/60)/24)+DATE(1970,1,1)</f>
        <v>43688.208333333328</v>
      </c>
      <c r="N5">
        <v>1568955600</v>
      </c>
      <c r="O5" s="10">
        <f>(((N5/60)/60)/24)+DATE(1970,1,1)</f>
        <v>43728.208333333328</v>
      </c>
      <c r="P5" t="b">
        <v>0</v>
      </c>
      <c r="Q5" t="b">
        <v>0</v>
      </c>
      <c r="R5" t="s">
        <v>23</v>
      </c>
      <c r="S5" t="str">
        <f>LEFT(R5, SEARCH("/",R5,1)-1)</f>
        <v>music</v>
      </c>
      <c r="T5" t="str">
        <f>RIGHT(R5,LEN(R5)-SEARCH("/",R5,SEARCH("/",R5,1)))</f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 s="13">
        <v>5265</v>
      </c>
      <c r="F6" t="s">
        <v>14</v>
      </c>
      <c r="G6" s="4">
        <f>E6/D6</f>
        <v>0.69276315789473686</v>
      </c>
      <c r="H6">
        <v>53</v>
      </c>
      <c r="I6" s="6" t="str">
        <f>DOLLAR((E6/H6),0)</f>
        <v>$99</v>
      </c>
      <c r="J6" t="s">
        <v>21</v>
      </c>
      <c r="K6" t="s">
        <v>22</v>
      </c>
      <c r="L6">
        <v>1547964000</v>
      </c>
      <c r="M6" s="10">
        <f>(((L6/60)/60)/24)+DATE(1970,1,1)</f>
        <v>43485.25</v>
      </c>
      <c r="N6">
        <v>1548309600</v>
      </c>
      <c r="O6" s="10">
        <f>(((N6/60)/60)/24)+DATE(1970,1,1)</f>
        <v>43489.25</v>
      </c>
      <c r="P6" t="b">
        <v>0</v>
      </c>
      <c r="Q6" t="b">
        <v>0</v>
      </c>
      <c r="R6" t="s">
        <v>33</v>
      </c>
      <c r="S6" t="str">
        <f>LEFT(R6, SEARCH("/",R6,1)-1)</f>
        <v>theater</v>
      </c>
      <c r="T6" t="str">
        <f>RIGHT(R6,LEN(R6)-SEARCH("/",R6,SEARCH("/",R6,1)))</f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 s="13">
        <v>13195</v>
      </c>
      <c r="F7" t="s">
        <v>20</v>
      </c>
      <c r="G7" s="4">
        <f>E7/D7</f>
        <v>1.7361842105263159</v>
      </c>
      <c r="H7">
        <v>174</v>
      </c>
      <c r="I7" s="6" t="str">
        <f>DOLLAR((E7/H7),0)</f>
        <v>$76</v>
      </c>
      <c r="J7" t="s">
        <v>36</v>
      </c>
      <c r="K7" t="s">
        <v>37</v>
      </c>
      <c r="L7">
        <v>1346130000</v>
      </c>
      <c r="M7" s="10">
        <f>(((L7/60)/60)/24)+DATE(1970,1,1)</f>
        <v>41149.208333333336</v>
      </c>
      <c r="N7">
        <v>1347080400</v>
      </c>
      <c r="O7" s="10">
        <f>(((N7/60)/60)/24)+DATE(1970,1,1)</f>
        <v>41160.208333333336</v>
      </c>
      <c r="P7" t="b">
        <v>0</v>
      </c>
      <c r="Q7" t="b">
        <v>0</v>
      </c>
      <c r="R7" t="s">
        <v>33</v>
      </c>
      <c r="S7" t="str">
        <f>LEFT(R7, SEARCH("/",R7,1)-1)</f>
        <v>theater</v>
      </c>
      <c r="T7" t="str">
        <f>RIGHT(R7,LEN(R7)-SEARCH("/",R7,SEARCH("/",R7,1)))</f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 s="7">
        <v>1090</v>
      </c>
      <c r="F8" t="s">
        <v>14</v>
      </c>
      <c r="G8" s="4">
        <f>E8/D8</f>
        <v>0.20961538461538462</v>
      </c>
      <c r="H8">
        <v>18</v>
      </c>
      <c r="I8" s="6" t="str">
        <f>DOLLAR((E8/H8),0)</f>
        <v>$61</v>
      </c>
      <c r="J8" t="s">
        <v>40</v>
      </c>
      <c r="K8" t="s">
        <v>41</v>
      </c>
      <c r="L8">
        <v>1505278800</v>
      </c>
      <c r="M8" s="10">
        <f>(((L8/60)/60)/24)+DATE(1970,1,1)</f>
        <v>42991.208333333328</v>
      </c>
      <c r="N8">
        <v>1505365200</v>
      </c>
      <c r="O8" s="10">
        <f>(((N8/60)/60)/24)+DATE(1970,1,1)</f>
        <v>42992.208333333328</v>
      </c>
      <c r="P8" t="b">
        <v>0</v>
      </c>
      <c r="Q8" t="b">
        <v>0</v>
      </c>
      <c r="R8" t="s">
        <v>42</v>
      </c>
      <c r="S8" t="str">
        <f>LEFT(R8, SEARCH("/",R8,1)-1)</f>
        <v>film &amp; video</v>
      </c>
      <c r="T8" t="str">
        <f>RIGHT(R8,LEN(R8)-SEARCH("/",R8,SEARCH("/",R8,1)))</f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 s="13">
        <v>14741</v>
      </c>
      <c r="F9" t="s">
        <v>20</v>
      </c>
      <c r="G9" s="4">
        <f>E9/D9</f>
        <v>3.2757777777777779</v>
      </c>
      <c r="H9">
        <v>227</v>
      </c>
      <c r="I9" s="6" t="str">
        <f>DOLLAR((E9/H9),0)</f>
        <v>$65</v>
      </c>
      <c r="J9" t="s">
        <v>36</v>
      </c>
      <c r="K9" t="s">
        <v>37</v>
      </c>
      <c r="L9">
        <v>1439442000</v>
      </c>
      <c r="M9" s="10">
        <f>(((L9/60)/60)/24)+DATE(1970,1,1)</f>
        <v>42229.208333333328</v>
      </c>
      <c r="N9">
        <v>1439614800</v>
      </c>
      <c r="O9" s="10">
        <f>(((N9/60)/60)/24)+DATE(1970,1,1)</f>
        <v>42231.208333333328</v>
      </c>
      <c r="P9" t="b">
        <v>0</v>
      </c>
      <c r="Q9" t="b">
        <v>0</v>
      </c>
      <c r="R9" t="s">
        <v>33</v>
      </c>
      <c r="S9" t="str">
        <f>LEFT(R9, SEARCH("/",R9,1)-1)</f>
        <v>theater</v>
      </c>
      <c r="T9" t="str">
        <f>RIGHT(R9,LEN(R9)-SEARCH("/",R9,SEARCH("/",R9,1)))</f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 s="13">
        <v>21946</v>
      </c>
      <c r="F10" t="s">
        <v>47</v>
      </c>
      <c r="G10" s="4">
        <f>E10/D10</f>
        <v>0.19932788374205268</v>
      </c>
      <c r="H10">
        <v>708</v>
      </c>
      <c r="I10" s="6" t="str">
        <f>DOLLAR((E10/H10),0)</f>
        <v>$31</v>
      </c>
      <c r="J10" t="s">
        <v>36</v>
      </c>
      <c r="K10" t="s">
        <v>37</v>
      </c>
      <c r="L10">
        <v>1281330000</v>
      </c>
      <c r="M10" s="10">
        <f>(((L10/60)/60)/24)+DATE(1970,1,1)</f>
        <v>40399.208333333336</v>
      </c>
      <c r="N10">
        <v>1281502800</v>
      </c>
      <c r="O10" s="10">
        <f>(((N10/60)/60)/24)+DATE(1970,1,1)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 SEARCH("/",R10,1)-1)</f>
        <v>theater</v>
      </c>
      <c r="T10" t="str">
        <f>RIGHT(R10,LEN(R10)-SEARCH("/",R10,SEARCH("/",R10,1)))</f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 s="7">
        <v>3208</v>
      </c>
      <c r="F11" t="s">
        <v>14</v>
      </c>
      <c r="G11" s="4">
        <f>E11/D11</f>
        <v>0.51741935483870971</v>
      </c>
      <c r="H11">
        <v>44</v>
      </c>
      <c r="I11" s="6" t="str">
        <f>DOLLAR((E11/H11),0)</f>
        <v>$73</v>
      </c>
      <c r="J11" t="s">
        <v>21</v>
      </c>
      <c r="K11" t="s">
        <v>22</v>
      </c>
      <c r="L11">
        <v>1379566800</v>
      </c>
      <c r="M11" s="10">
        <f>(((L11/60)/60)/24)+DATE(1970,1,1)</f>
        <v>41536.208333333336</v>
      </c>
      <c r="N11">
        <v>1383804000</v>
      </c>
      <c r="O11" s="10">
        <f>(((N11/60)/60)/24)+DATE(1970,1,1)</f>
        <v>41585.25</v>
      </c>
      <c r="P11" t="b">
        <v>0</v>
      </c>
      <c r="Q11" t="b">
        <v>0</v>
      </c>
      <c r="R11" t="s">
        <v>50</v>
      </c>
      <c r="S11" t="str">
        <f>LEFT(R11, SEARCH("/",R11,1)-1)</f>
        <v>music</v>
      </c>
      <c r="T11" t="str">
        <f>RIGHT(R11,LEN(R11)-SEARCH("/",R11,SEARCH("/",R11,1)))</f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 s="7">
        <v>13838</v>
      </c>
      <c r="F12" t="s">
        <v>20</v>
      </c>
      <c r="G12" s="4">
        <f>E12/D12</f>
        <v>2.6611538461538462</v>
      </c>
      <c r="H12">
        <v>220</v>
      </c>
      <c r="I12" s="6" t="str">
        <f>DOLLAR((E12/H12),0)</f>
        <v>$63</v>
      </c>
      <c r="J12" t="s">
        <v>21</v>
      </c>
      <c r="K12" t="s">
        <v>22</v>
      </c>
      <c r="L12">
        <v>1281762000</v>
      </c>
      <c r="M12" s="10">
        <f>(((L12/60)/60)/24)+DATE(1970,1,1)</f>
        <v>40404.208333333336</v>
      </c>
      <c r="N12">
        <v>1285909200</v>
      </c>
      <c r="O12" s="10">
        <f>(((N12/60)/60)/24)+DATE(1970,1,1)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 SEARCH("/",R12,1)-1)</f>
        <v>film &amp; video</v>
      </c>
      <c r="T12" t="str">
        <f>RIGHT(R12,LEN(R12)-SEARCH("/",R12,SEARCH("/",R12,1)))</f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 s="13">
        <v>3030</v>
      </c>
      <c r="F13" t="s">
        <v>14</v>
      </c>
      <c r="G13" s="4">
        <f>E13/D13</f>
        <v>0.48095238095238096</v>
      </c>
      <c r="H13">
        <v>27</v>
      </c>
      <c r="I13" s="6" t="str">
        <f>DOLLAR((E13/H13),0)</f>
        <v>$112</v>
      </c>
      <c r="J13" t="s">
        <v>21</v>
      </c>
      <c r="K13" t="s">
        <v>22</v>
      </c>
      <c r="L13">
        <v>1285045200</v>
      </c>
      <c r="M13" s="10">
        <f>(((L13/60)/60)/24)+DATE(1970,1,1)</f>
        <v>40442.208333333336</v>
      </c>
      <c r="N13">
        <v>1285563600</v>
      </c>
      <c r="O13" s="10">
        <f>(((N13/60)/60)/24)+DATE(1970,1,1)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 SEARCH("/",R13,1)-1)</f>
        <v>theater</v>
      </c>
      <c r="T13" t="str">
        <f>RIGHT(R13,LEN(R13)-SEARCH("/",R13,SEARCH("/",R13,1)))</f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 s="7">
        <v>5629</v>
      </c>
      <c r="F14" t="s">
        <v>14</v>
      </c>
      <c r="G14" s="4">
        <f>E14/D14</f>
        <v>0.89349206349206345</v>
      </c>
      <c r="H14">
        <v>55</v>
      </c>
      <c r="I14" s="6" t="str">
        <f>DOLLAR((E14/H14),0)</f>
        <v>$102</v>
      </c>
      <c r="J14" t="s">
        <v>21</v>
      </c>
      <c r="K14" t="s">
        <v>22</v>
      </c>
      <c r="L14">
        <v>1571720400</v>
      </c>
      <c r="M14" s="10">
        <f>(((L14/60)/60)/24)+DATE(1970,1,1)</f>
        <v>43760.208333333328</v>
      </c>
      <c r="N14">
        <v>1572411600</v>
      </c>
      <c r="O14" s="10">
        <f>(((N14/60)/60)/24)+DATE(1970,1,1)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 SEARCH("/",R14,1)-1)</f>
        <v>film &amp; video</v>
      </c>
      <c r="T14" t="str">
        <f>RIGHT(R14,LEN(R14)-SEARCH("/",R14,SEARCH("/",R14,1)))</f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 s="7">
        <v>10295</v>
      </c>
      <c r="F15" t="s">
        <v>20</v>
      </c>
      <c r="G15" s="4">
        <f>E15/D15</f>
        <v>2.4511904761904764</v>
      </c>
      <c r="H15">
        <v>98</v>
      </c>
      <c r="I15" s="6" t="str">
        <f>DOLLAR((E15/H15),0)</f>
        <v>$105</v>
      </c>
      <c r="J15" t="s">
        <v>21</v>
      </c>
      <c r="K15" t="s">
        <v>22</v>
      </c>
      <c r="L15">
        <v>1465621200</v>
      </c>
      <c r="M15" s="10">
        <f>(((L15/60)/60)/24)+DATE(1970,1,1)</f>
        <v>42532.208333333328</v>
      </c>
      <c r="N15">
        <v>1466658000</v>
      </c>
      <c r="O15" s="10">
        <f>(((N15/60)/60)/24)+DATE(1970,1,1)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 SEARCH("/",R15,1)-1)</f>
        <v>music</v>
      </c>
      <c r="T15" t="str">
        <f>RIGHT(R15,LEN(R15)-SEARCH("/",R15,SEARCH("/",R15,1)))</f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 s="7">
        <v>18829</v>
      </c>
      <c r="F16" t="s">
        <v>14</v>
      </c>
      <c r="G16" s="4">
        <f>E16/D16</f>
        <v>0.66769503546099296</v>
      </c>
      <c r="H16">
        <v>200</v>
      </c>
      <c r="I16" s="6" t="str">
        <f>DOLLAR((E16/H16),0)</f>
        <v>$94</v>
      </c>
      <c r="J16" t="s">
        <v>21</v>
      </c>
      <c r="K16" t="s">
        <v>22</v>
      </c>
      <c r="L16">
        <v>1331013600</v>
      </c>
      <c r="M16" s="10">
        <f>(((L16/60)/60)/24)+DATE(1970,1,1)</f>
        <v>40974.25</v>
      </c>
      <c r="N16">
        <v>1333342800</v>
      </c>
      <c r="O16" s="10">
        <f>(((N16/60)/60)/24)+DATE(1970,1,1)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 SEARCH("/",R16,1)-1)</f>
        <v>music</v>
      </c>
      <c r="T16" t="str">
        <f>RIGHT(R16,LEN(R16)-SEARCH("/",R16,SEARCH("/",R16,1)))</f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 s="7">
        <v>38414</v>
      </c>
      <c r="F17" t="s">
        <v>14</v>
      </c>
      <c r="G17" s="4">
        <f>E17/D17</f>
        <v>0.47307881773399013</v>
      </c>
      <c r="H17">
        <v>452</v>
      </c>
      <c r="I17" s="6" t="str">
        <f>DOLLAR((E17/H17),0)</f>
        <v>$85</v>
      </c>
      <c r="J17" t="s">
        <v>21</v>
      </c>
      <c r="K17" t="s">
        <v>22</v>
      </c>
      <c r="L17">
        <v>1575957600</v>
      </c>
      <c r="M17" s="10">
        <f>(((L17/60)/60)/24)+DATE(1970,1,1)</f>
        <v>43809.25</v>
      </c>
      <c r="N17">
        <v>1576303200</v>
      </c>
      <c r="O17" s="10">
        <f>(((N17/60)/60)/24)+DATE(1970,1,1)</f>
        <v>43813.25</v>
      </c>
      <c r="P17" t="b">
        <v>0</v>
      </c>
      <c r="Q17" t="b">
        <v>0</v>
      </c>
      <c r="R17" t="s">
        <v>65</v>
      </c>
      <c r="S17" t="str">
        <f>LEFT(R17, SEARCH("/",R17,1)-1)</f>
        <v>technology</v>
      </c>
      <c r="T17" t="str">
        <f>RIGHT(R17,LEN(R17)-SEARCH("/",R17,SEARCH("/",R17,1)))</f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 s="7">
        <v>11041</v>
      </c>
      <c r="F18" t="s">
        <v>20</v>
      </c>
      <c r="G18" s="4">
        <f>E18/D18</f>
        <v>6.4947058823529416</v>
      </c>
      <c r="H18">
        <v>100</v>
      </c>
      <c r="I18" s="6" t="str">
        <f>DOLLAR((E18/H18),0)</f>
        <v>$110</v>
      </c>
      <c r="J18" t="s">
        <v>21</v>
      </c>
      <c r="K18" t="s">
        <v>22</v>
      </c>
      <c r="L18">
        <v>1390370400</v>
      </c>
      <c r="M18" s="10">
        <f>(((L18/60)/60)/24)+DATE(1970,1,1)</f>
        <v>41661.25</v>
      </c>
      <c r="N18">
        <v>1392271200</v>
      </c>
      <c r="O18" s="10">
        <f>(((N18/60)/60)/24)+DATE(1970,1,1)</f>
        <v>41683.25</v>
      </c>
      <c r="P18" t="b">
        <v>0</v>
      </c>
      <c r="Q18" t="b">
        <v>0</v>
      </c>
      <c r="R18" t="s">
        <v>68</v>
      </c>
      <c r="S18" t="str">
        <f>LEFT(R18, SEARCH("/",R18,1)-1)</f>
        <v>publishing</v>
      </c>
      <c r="T18" t="str">
        <f>RIGHT(R18,LEN(R18)-SEARCH("/",R18,SEARCH("/",R18,1)))</f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 s="7">
        <v>134845</v>
      </c>
      <c r="F19" t="s">
        <v>20</v>
      </c>
      <c r="G19" s="4">
        <f>E19/D19</f>
        <v>1.5939125295508274</v>
      </c>
      <c r="H19">
        <v>1249</v>
      </c>
      <c r="I19" s="6" t="str">
        <f>DOLLAR((E19/H19),0)</f>
        <v>$108</v>
      </c>
      <c r="J19" t="s">
        <v>21</v>
      </c>
      <c r="K19" t="s">
        <v>22</v>
      </c>
      <c r="L19">
        <v>1294812000</v>
      </c>
      <c r="M19" s="10">
        <f>(((L19/60)/60)/24)+DATE(1970,1,1)</f>
        <v>40555.25</v>
      </c>
      <c r="N19">
        <v>1294898400</v>
      </c>
      <c r="O19" s="10">
        <f>(((N19/60)/60)/24)+DATE(1970,1,1)</f>
        <v>40556.25</v>
      </c>
      <c r="P19" t="b">
        <v>0</v>
      </c>
      <c r="Q19" t="b">
        <v>0</v>
      </c>
      <c r="R19" t="s">
        <v>71</v>
      </c>
      <c r="S19" t="str">
        <f>LEFT(R19, SEARCH("/",R19,1)-1)</f>
        <v>film &amp; video</v>
      </c>
      <c r="T19" t="str">
        <f>RIGHT(R19,LEN(R19)-SEARCH("/",R19,SEARCH("/",R19,1)))</f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 s="13">
        <v>6089</v>
      </c>
      <c r="F20" t="s">
        <v>74</v>
      </c>
      <c r="G20" s="4">
        <f>E20/D20</f>
        <v>0.66912087912087914</v>
      </c>
      <c r="H20">
        <v>135</v>
      </c>
      <c r="I20" s="6" t="str">
        <f>DOLLAR((E20/H20),0)</f>
        <v>$45</v>
      </c>
      <c r="J20" t="s">
        <v>21</v>
      </c>
      <c r="K20" t="s">
        <v>22</v>
      </c>
      <c r="L20">
        <v>1536382800</v>
      </c>
      <c r="M20" s="10">
        <f>(((L20/60)/60)/24)+DATE(1970,1,1)</f>
        <v>43351.208333333328</v>
      </c>
      <c r="N20">
        <v>1537074000</v>
      </c>
      <c r="O20" s="10">
        <f>(((N20/60)/60)/24)+DATE(1970,1,1)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 SEARCH("/",R20,1)-1)</f>
        <v>theater</v>
      </c>
      <c r="T20" t="str">
        <f>RIGHT(R20,LEN(R20)-SEARCH("/",R20,SEARCH("/",R20,1)))</f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 s="13">
        <v>30331</v>
      </c>
      <c r="F21" t="s">
        <v>14</v>
      </c>
      <c r="G21" s="4">
        <f>E21/D21</f>
        <v>0.48529600000000001</v>
      </c>
      <c r="H21">
        <v>674</v>
      </c>
      <c r="I21" s="6" t="str">
        <f>DOLLAR((E21/H21),0)</f>
        <v>$45</v>
      </c>
      <c r="J21" t="s">
        <v>21</v>
      </c>
      <c r="K21" t="s">
        <v>22</v>
      </c>
      <c r="L21">
        <v>1551679200</v>
      </c>
      <c r="M21" s="10">
        <f>(((L21/60)/60)/24)+DATE(1970,1,1)</f>
        <v>43528.25</v>
      </c>
      <c r="N21">
        <v>1553490000</v>
      </c>
      <c r="O21" s="10">
        <f>(((N21/60)/60)/24)+DATE(1970,1,1)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 SEARCH("/",R21,1)-1)</f>
        <v>theater</v>
      </c>
      <c r="T21" t="str">
        <f>RIGHT(R21,LEN(R21)-SEARCH("/",R21,SEARCH("/",R21,1)))</f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 s="7">
        <v>147936</v>
      </c>
      <c r="F22" t="s">
        <v>20</v>
      </c>
      <c r="G22" s="4">
        <f>E22/D22</f>
        <v>1.1224279210925645</v>
      </c>
      <c r="H22">
        <v>1396</v>
      </c>
      <c r="I22" s="6" t="str">
        <f>DOLLAR((E22/H22),0)</f>
        <v>$106</v>
      </c>
      <c r="J22" t="s">
        <v>21</v>
      </c>
      <c r="K22" t="s">
        <v>22</v>
      </c>
      <c r="L22">
        <v>1406523600</v>
      </c>
      <c r="M22" s="10">
        <f>(((L22/60)/60)/24)+DATE(1970,1,1)</f>
        <v>41848.208333333336</v>
      </c>
      <c r="N22">
        <v>1406523600</v>
      </c>
      <c r="O22" s="10">
        <f>(((N22/60)/60)/24)+DATE(1970,1,1)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 SEARCH("/",R22,1)-1)</f>
        <v>film &amp; video</v>
      </c>
      <c r="T22" t="str">
        <f>RIGHT(R22,LEN(R22)-SEARCH("/",R22,SEARCH("/",R22,1)))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 s="13">
        <v>38533</v>
      </c>
      <c r="F23" t="s">
        <v>14</v>
      </c>
      <c r="G23" s="4">
        <f>E23/D23</f>
        <v>0.40992553191489361</v>
      </c>
      <c r="H23">
        <v>558</v>
      </c>
      <c r="I23" s="6" t="str">
        <f>DOLLAR((E23/H23),0)</f>
        <v>$69</v>
      </c>
      <c r="J23" t="s">
        <v>21</v>
      </c>
      <c r="K23" t="s">
        <v>22</v>
      </c>
      <c r="L23">
        <v>1313384400</v>
      </c>
      <c r="M23" s="10">
        <f>(((L23/60)/60)/24)+DATE(1970,1,1)</f>
        <v>40770.208333333336</v>
      </c>
      <c r="N23">
        <v>1316322000</v>
      </c>
      <c r="O23" s="10">
        <f>(((N23/60)/60)/24)+DATE(1970,1,1)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 SEARCH("/",R23,1)-1)</f>
        <v>theater</v>
      </c>
      <c r="T23" t="str">
        <f>RIGHT(R23,LEN(R23)-SEARCH("/",R23,SEARCH("/",R23,1)))</f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 s="13">
        <v>75690</v>
      </c>
      <c r="F24" t="s">
        <v>20</v>
      </c>
      <c r="G24" s="4">
        <f>E24/D24</f>
        <v>1.2807106598984772</v>
      </c>
      <c r="H24">
        <v>890</v>
      </c>
      <c r="I24" s="6" t="str">
        <f>DOLLAR((E24/H24),0)</f>
        <v>$85</v>
      </c>
      <c r="J24" t="s">
        <v>21</v>
      </c>
      <c r="K24" t="s">
        <v>22</v>
      </c>
      <c r="L24">
        <v>1522731600</v>
      </c>
      <c r="M24" s="10">
        <f>(((L24/60)/60)/24)+DATE(1970,1,1)</f>
        <v>43193.208333333328</v>
      </c>
      <c r="N24">
        <v>1524027600</v>
      </c>
      <c r="O24" s="10">
        <f>(((N24/60)/60)/24)+DATE(1970,1,1)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 SEARCH("/",R24,1)-1)</f>
        <v>theater</v>
      </c>
      <c r="T24" t="str">
        <f>RIGHT(R24,LEN(R24)-SEARCH("/",R24,SEARCH("/",R24,1)))</f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 s="7">
        <v>14942</v>
      </c>
      <c r="F25" t="s">
        <v>20</v>
      </c>
      <c r="G25" s="4">
        <f>E25/D25</f>
        <v>3.3204444444444445</v>
      </c>
      <c r="H25">
        <v>142</v>
      </c>
      <c r="I25" s="6" t="str">
        <f>DOLLAR((E25/H25),0)</f>
        <v>$105</v>
      </c>
      <c r="J25" t="s">
        <v>40</v>
      </c>
      <c r="K25" t="s">
        <v>41</v>
      </c>
      <c r="L25">
        <v>1550124000</v>
      </c>
      <c r="M25" s="10">
        <f>(((L25/60)/60)/24)+DATE(1970,1,1)</f>
        <v>43510.25</v>
      </c>
      <c r="N25">
        <v>1554699600</v>
      </c>
      <c r="O25" s="10">
        <f>(((N25/60)/60)/24)+DATE(1970,1,1)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 SEARCH("/",R25,1)-1)</f>
        <v>film &amp; video</v>
      </c>
      <c r="T25" t="str">
        <f>RIGHT(R25,LEN(R25)-SEARCH("/",R25,SEARCH("/",R25,1)))</f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 s="7">
        <v>104257</v>
      </c>
      <c r="F26" t="s">
        <v>20</v>
      </c>
      <c r="G26" s="4">
        <f>E26/D26</f>
        <v>1.1283225108225108</v>
      </c>
      <c r="H26">
        <v>2673</v>
      </c>
      <c r="I26" s="6" t="str">
        <f>DOLLAR((E26/H26),0)</f>
        <v>$39</v>
      </c>
      <c r="J26" t="s">
        <v>21</v>
      </c>
      <c r="K26" t="s">
        <v>22</v>
      </c>
      <c r="L26">
        <v>1403326800</v>
      </c>
      <c r="M26" s="10">
        <f>(((L26/60)/60)/24)+DATE(1970,1,1)</f>
        <v>41811.208333333336</v>
      </c>
      <c r="N26">
        <v>1403499600</v>
      </c>
      <c r="O26" s="10">
        <f>(((N26/60)/60)/24)+DATE(1970,1,1)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 SEARCH("/",R26,1)-1)</f>
        <v>technology</v>
      </c>
      <c r="T26" t="str">
        <f>RIGHT(R26,LEN(R26)-SEARCH("/",R26,SEARCH("/",R26,1)))</f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 s="7">
        <v>11904</v>
      </c>
      <c r="F27" t="s">
        <v>20</v>
      </c>
      <c r="G27" s="4">
        <f>E27/D27</f>
        <v>2.1643636363636363</v>
      </c>
      <c r="H27">
        <v>163</v>
      </c>
      <c r="I27" s="6" t="str">
        <f>DOLLAR((E27/H27),0)</f>
        <v>$73</v>
      </c>
      <c r="J27" t="s">
        <v>21</v>
      </c>
      <c r="K27" t="s">
        <v>22</v>
      </c>
      <c r="L27">
        <v>1305694800</v>
      </c>
      <c r="M27" s="10">
        <f>(((L27/60)/60)/24)+DATE(1970,1,1)</f>
        <v>40681.208333333336</v>
      </c>
      <c r="N27">
        <v>1307422800</v>
      </c>
      <c r="O27" s="10">
        <f>(((N27/60)/60)/24)+DATE(1970,1,1)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 SEARCH("/",R27,1)-1)</f>
        <v>games</v>
      </c>
      <c r="T27" t="str">
        <f>RIGHT(R27,LEN(R27)-SEARCH("/",R27,SEARCH("/",R27,1)))</f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 s="13">
        <v>51814</v>
      </c>
      <c r="F28" t="s">
        <v>74</v>
      </c>
      <c r="G28" s="4">
        <f>E28/D28</f>
        <v>0.4819906976744186</v>
      </c>
      <c r="H28">
        <v>1480</v>
      </c>
      <c r="I28" s="6" t="str">
        <f>DOLLAR((E28/H28),0)</f>
        <v>$35</v>
      </c>
      <c r="J28" t="s">
        <v>21</v>
      </c>
      <c r="K28" t="s">
        <v>22</v>
      </c>
      <c r="L28">
        <v>1533013200</v>
      </c>
      <c r="M28" s="10">
        <f>(((L28/60)/60)/24)+DATE(1970,1,1)</f>
        <v>43312.208333333328</v>
      </c>
      <c r="N28">
        <v>1535346000</v>
      </c>
      <c r="O28" s="10">
        <f>(((N28/60)/60)/24)+DATE(1970,1,1)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 SEARCH("/",R28,1)-1)</f>
        <v>theater</v>
      </c>
      <c r="T28" t="str">
        <f>RIGHT(R28,LEN(R28)-SEARCH("/",R28,SEARCH("/",R28,1)))</f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 s="7">
        <v>1599</v>
      </c>
      <c r="F29" t="s">
        <v>14</v>
      </c>
      <c r="G29" s="4">
        <f>E29/D29</f>
        <v>0.79949999999999999</v>
      </c>
      <c r="H29">
        <v>15</v>
      </c>
      <c r="I29" s="6" t="str">
        <f>DOLLAR((E29/H29),0)</f>
        <v>$107</v>
      </c>
      <c r="J29" t="s">
        <v>21</v>
      </c>
      <c r="K29" t="s">
        <v>22</v>
      </c>
      <c r="L29">
        <v>1443848400</v>
      </c>
      <c r="M29" s="10">
        <f>(((L29/60)/60)/24)+DATE(1970,1,1)</f>
        <v>42280.208333333328</v>
      </c>
      <c r="N29">
        <v>1444539600</v>
      </c>
      <c r="O29" s="10">
        <f>(((N29/60)/60)/24)+DATE(1970,1,1)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 SEARCH("/",R29,1)-1)</f>
        <v>music</v>
      </c>
      <c r="T29" t="str">
        <f>RIGHT(R29,LEN(R29)-SEARCH("/",R29,SEARCH("/",R29,1)))</f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 s="13">
        <v>137635</v>
      </c>
      <c r="F30" t="s">
        <v>20</v>
      </c>
      <c r="G30" s="4">
        <f>E30/D30</f>
        <v>1.0522553516819573</v>
      </c>
      <c r="H30">
        <v>2220</v>
      </c>
      <c r="I30" s="6" t="str">
        <f>DOLLAR((E30/H30),0)</f>
        <v>$62</v>
      </c>
      <c r="J30" t="s">
        <v>21</v>
      </c>
      <c r="K30" t="s">
        <v>22</v>
      </c>
      <c r="L30">
        <v>1265695200</v>
      </c>
      <c r="M30" s="10">
        <f>(((L30/60)/60)/24)+DATE(1970,1,1)</f>
        <v>40218.25</v>
      </c>
      <c r="N30">
        <v>1267682400</v>
      </c>
      <c r="O30" s="10">
        <f>(((N30/60)/60)/24)+DATE(1970,1,1)</f>
        <v>40241.25</v>
      </c>
      <c r="P30" t="b">
        <v>0</v>
      </c>
      <c r="Q30" t="b">
        <v>1</v>
      </c>
      <c r="R30" t="s">
        <v>33</v>
      </c>
      <c r="S30" t="str">
        <f>LEFT(R30, SEARCH("/",R30,1)-1)</f>
        <v>theater</v>
      </c>
      <c r="T30" t="str">
        <f>RIGHT(R30,LEN(R30)-SEARCH("/",R30,SEARCH("/",R30,1)))</f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 s="7">
        <v>150965</v>
      </c>
      <c r="F31" t="s">
        <v>20</v>
      </c>
      <c r="G31" s="4">
        <f>E31/D31</f>
        <v>3.2889978213507627</v>
      </c>
      <c r="H31">
        <v>1606</v>
      </c>
      <c r="I31" s="6" t="str">
        <f>DOLLAR((E31/H31),0)</f>
        <v>$94</v>
      </c>
      <c r="J31" t="s">
        <v>98</v>
      </c>
      <c r="K31" t="s">
        <v>99</v>
      </c>
      <c r="L31">
        <v>1532062800</v>
      </c>
      <c r="M31" s="10">
        <f>(((L31/60)/60)/24)+DATE(1970,1,1)</f>
        <v>43301.208333333328</v>
      </c>
      <c r="N31">
        <v>1535518800</v>
      </c>
      <c r="O31" s="10">
        <f>(((N31/60)/60)/24)+DATE(1970,1,1)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 SEARCH("/",R31,1)-1)</f>
        <v>film &amp; video</v>
      </c>
      <c r="T31" t="str">
        <f>RIGHT(R31,LEN(R31)-SEARCH("/",R31,SEARCH("/",R31,1)))</f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 s="7">
        <v>14455</v>
      </c>
      <c r="F32" t="s">
        <v>20</v>
      </c>
      <c r="G32" s="4">
        <f>E32/D32</f>
        <v>1.606111111111111</v>
      </c>
      <c r="H32">
        <v>129</v>
      </c>
      <c r="I32" s="6" t="str">
        <f>DOLLAR((E32/H32),0)</f>
        <v>$112</v>
      </c>
      <c r="J32" t="s">
        <v>21</v>
      </c>
      <c r="K32" t="s">
        <v>22</v>
      </c>
      <c r="L32">
        <v>1558674000</v>
      </c>
      <c r="M32" s="10">
        <f>(((L32/60)/60)/24)+DATE(1970,1,1)</f>
        <v>43609.208333333328</v>
      </c>
      <c r="N32">
        <v>1559106000</v>
      </c>
      <c r="O32" s="10">
        <f>(((N32/60)/60)/24)+DATE(1970,1,1)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 SEARCH("/",R32,1)-1)</f>
        <v>film &amp; video</v>
      </c>
      <c r="T32" t="str">
        <f>RIGHT(R32,LEN(R32)-SEARCH("/",R32,SEARCH("/",R32,1)))</f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 s="7">
        <v>10850</v>
      </c>
      <c r="F33" t="s">
        <v>20</v>
      </c>
      <c r="G33" s="4">
        <f>E33/D33</f>
        <v>3.1</v>
      </c>
      <c r="H33">
        <v>226</v>
      </c>
      <c r="I33" s="6" t="str">
        <f>DOLLAR((E33/H33),0)</f>
        <v>$48</v>
      </c>
      <c r="J33" t="s">
        <v>40</v>
      </c>
      <c r="K33" t="s">
        <v>41</v>
      </c>
      <c r="L33">
        <v>1451973600</v>
      </c>
      <c r="M33" s="10">
        <f>(((L33/60)/60)/24)+DATE(1970,1,1)</f>
        <v>42374.25</v>
      </c>
      <c r="N33">
        <v>1454392800</v>
      </c>
      <c r="O33" s="10">
        <f>(((N33/60)/60)/24)+DATE(1970,1,1)</f>
        <v>42402.25</v>
      </c>
      <c r="P33" t="b">
        <v>0</v>
      </c>
      <c r="Q33" t="b">
        <v>0</v>
      </c>
      <c r="R33" t="s">
        <v>89</v>
      </c>
      <c r="S33" t="str">
        <f>LEFT(R33, SEARCH("/",R33,1)-1)</f>
        <v>games</v>
      </c>
      <c r="T33" t="str">
        <f>RIGHT(R33,LEN(R33)-SEARCH("/",R33,SEARCH("/",R33,1)))</f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 s="7">
        <v>87676</v>
      </c>
      <c r="F34" t="s">
        <v>14</v>
      </c>
      <c r="G34" s="4">
        <f>E34/D34</f>
        <v>0.86807920792079207</v>
      </c>
      <c r="H34">
        <v>2307</v>
      </c>
      <c r="I34" s="6" t="str">
        <f>DOLLAR((E34/H34),0)</f>
        <v>$38</v>
      </c>
      <c r="J34" t="s">
        <v>107</v>
      </c>
      <c r="K34" t="s">
        <v>108</v>
      </c>
      <c r="L34">
        <v>1515564000</v>
      </c>
      <c r="M34" s="10">
        <f>(((L34/60)/60)/24)+DATE(1970,1,1)</f>
        <v>43110.25</v>
      </c>
      <c r="N34">
        <v>1517896800</v>
      </c>
      <c r="O34" s="10">
        <f>(((N34/60)/60)/24)+DATE(1970,1,1)</f>
        <v>43137.25</v>
      </c>
      <c r="P34" t="b">
        <v>0</v>
      </c>
      <c r="Q34" t="b">
        <v>0</v>
      </c>
      <c r="R34" t="s">
        <v>42</v>
      </c>
      <c r="S34" t="str">
        <f>LEFT(R34, SEARCH("/",R34,1)-1)</f>
        <v>film &amp; video</v>
      </c>
      <c r="T34" t="str">
        <f>RIGHT(R34,LEN(R34)-SEARCH("/",R34,SEARCH("/",R34,1)))</f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 s="13">
        <v>189666</v>
      </c>
      <c r="F35" t="s">
        <v>20</v>
      </c>
      <c r="G35" s="4">
        <f>E35/D35</f>
        <v>3.7782071713147412</v>
      </c>
      <c r="H35">
        <v>5419</v>
      </c>
      <c r="I35" s="6" t="str">
        <f>DOLLAR((E35/H35),0)</f>
        <v>$35</v>
      </c>
      <c r="J35" t="s">
        <v>21</v>
      </c>
      <c r="K35" t="s">
        <v>22</v>
      </c>
      <c r="L35">
        <v>1412485200</v>
      </c>
      <c r="M35" s="10">
        <f>(((L35/60)/60)/24)+DATE(1970,1,1)</f>
        <v>41917.208333333336</v>
      </c>
      <c r="N35">
        <v>1415685600</v>
      </c>
      <c r="O35" s="10">
        <f>(((N35/60)/60)/24)+DATE(1970,1,1)</f>
        <v>41954.25</v>
      </c>
      <c r="P35" t="b">
        <v>0</v>
      </c>
      <c r="Q35" t="b">
        <v>0</v>
      </c>
      <c r="R35" t="s">
        <v>33</v>
      </c>
      <c r="S35" t="str">
        <f>LEFT(R35, SEARCH("/",R35,1)-1)</f>
        <v>theater</v>
      </c>
      <c r="T35" t="str">
        <f>RIGHT(R35,LEN(R35)-SEARCH("/",R35,SEARCH("/",R35,1)))</f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 s="7">
        <v>14025</v>
      </c>
      <c r="F36" t="s">
        <v>20</v>
      </c>
      <c r="G36" s="4">
        <f>E36/D36</f>
        <v>1.5080645161290323</v>
      </c>
      <c r="H36">
        <v>165</v>
      </c>
      <c r="I36" s="6" t="str">
        <f>DOLLAR((E36/H36),0)</f>
        <v>$85</v>
      </c>
      <c r="J36" t="s">
        <v>21</v>
      </c>
      <c r="K36" t="s">
        <v>22</v>
      </c>
      <c r="L36">
        <v>1490245200</v>
      </c>
      <c r="M36" s="10">
        <f>(((L36/60)/60)/24)+DATE(1970,1,1)</f>
        <v>42817.208333333328</v>
      </c>
      <c r="N36">
        <v>1490677200</v>
      </c>
      <c r="O36" s="10">
        <f>(((N36/60)/60)/24)+DATE(1970,1,1)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 SEARCH("/",R36,1)-1)</f>
        <v>film &amp; video</v>
      </c>
      <c r="T36" t="str">
        <f>RIGHT(R36,LEN(R36)-SEARCH("/",R36,SEARCH("/",R36,1)))</f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 s="7">
        <v>188628</v>
      </c>
      <c r="F37" t="s">
        <v>20</v>
      </c>
      <c r="G37" s="4">
        <f>E37/D37</f>
        <v>1.5030119521912351</v>
      </c>
      <c r="H37">
        <v>1965</v>
      </c>
      <c r="I37" s="6" t="str">
        <f>DOLLAR((E37/H37),0)</f>
        <v>$96</v>
      </c>
      <c r="J37" t="s">
        <v>36</v>
      </c>
      <c r="K37" t="s">
        <v>37</v>
      </c>
      <c r="L37">
        <v>1547877600</v>
      </c>
      <c r="M37" s="10">
        <f>(((L37/60)/60)/24)+DATE(1970,1,1)</f>
        <v>43484.25</v>
      </c>
      <c r="N37">
        <v>1551506400</v>
      </c>
      <c r="O37" s="10">
        <f>(((N37/60)/60)/24)+DATE(1970,1,1)</f>
        <v>43526.25</v>
      </c>
      <c r="P37" t="b">
        <v>0</v>
      </c>
      <c r="Q37" t="b">
        <v>1</v>
      </c>
      <c r="R37" t="s">
        <v>53</v>
      </c>
      <c r="S37" t="str">
        <f>LEFT(R37, SEARCH("/",R37,1)-1)</f>
        <v>film &amp; video</v>
      </c>
      <c r="T37" t="str">
        <f>RIGHT(R37,LEN(R37)-SEARCH("/",R37,SEARCH("/",R37,1)))</f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 s="13">
        <v>1101</v>
      </c>
      <c r="F38" t="s">
        <v>20</v>
      </c>
      <c r="G38" s="4">
        <f>E38/D38</f>
        <v>1.572857142857143</v>
      </c>
      <c r="H38">
        <v>16</v>
      </c>
      <c r="I38" s="6" t="str">
        <f>DOLLAR((E38/H38),0)</f>
        <v>$69</v>
      </c>
      <c r="J38" t="s">
        <v>21</v>
      </c>
      <c r="K38" t="s">
        <v>22</v>
      </c>
      <c r="L38">
        <v>1298700000</v>
      </c>
      <c r="M38" s="10">
        <f>(((L38/60)/60)/24)+DATE(1970,1,1)</f>
        <v>40600.25</v>
      </c>
      <c r="N38">
        <v>1300856400</v>
      </c>
      <c r="O38" s="10">
        <f>(((N38/60)/60)/24)+DATE(1970,1,1)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 SEARCH("/",R38,1)-1)</f>
        <v>theater</v>
      </c>
      <c r="T38" t="str">
        <f>RIGHT(R38,LEN(R38)-SEARCH("/",R38,SEARCH("/",R38,1)))</f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 s="7">
        <v>11339</v>
      </c>
      <c r="F39" t="s">
        <v>20</v>
      </c>
      <c r="G39" s="4">
        <f>E39/D39</f>
        <v>1.3998765432098765</v>
      </c>
      <c r="H39">
        <v>107</v>
      </c>
      <c r="I39" s="6" t="str">
        <f>DOLLAR((E39/H39),0)</f>
        <v>$106</v>
      </c>
      <c r="J39" t="s">
        <v>21</v>
      </c>
      <c r="K39" t="s">
        <v>22</v>
      </c>
      <c r="L39">
        <v>1570338000</v>
      </c>
      <c r="M39" s="10">
        <f>(((L39/60)/60)/24)+DATE(1970,1,1)</f>
        <v>43744.208333333328</v>
      </c>
      <c r="N39">
        <v>1573192800</v>
      </c>
      <c r="O39" s="10">
        <f>(((N39/60)/60)/24)+DATE(1970,1,1)</f>
        <v>43777.25</v>
      </c>
      <c r="P39" t="b">
        <v>0</v>
      </c>
      <c r="Q39" t="b">
        <v>1</v>
      </c>
      <c r="R39" t="s">
        <v>119</v>
      </c>
      <c r="S39" t="str">
        <f>LEFT(R39, SEARCH("/",R39,1)-1)</f>
        <v>publishing</v>
      </c>
      <c r="T39" t="str">
        <f>RIGHT(R39,LEN(R39)-SEARCH("/",R39,SEARCH("/",R39,1)))</f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 s="7">
        <v>10085</v>
      </c>
      <c r="F40" t="s">
        <v>20</v>
      </c>
      <c r="G40" s="4">
        <f>E40/D40</f>
        <v>3.2532258064516131</v>
      </c>
      <c r="H40">
        <v>134</v>
      </c>
      <c r="I40" s="6" t="str">
        <f>DOLLAR((E40/H40),0)</f>
        <v>$75</v>
      </c>
      <c r="J40" t="s">
        <v>21</v>
      </c>
      <c r="K40" t="s">
        <v>22</v>
      </c>
      <c r="L40">
        <v>1287378000</v>
      </c>
      <c r="M40" s="10">
        <f>(((L40/60)/60)/24)+DATE(1970,1,1)</f>
        <v>40469.208333333336</v>
      </c>
      <c r="N40">
        <v>1287810000</v>
      </c>
      <c r="O40" s="10">
        <f>(((N40/60)/60)/24)+DATE(1970,1,1)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 SEARCH("/",R40,1)-1)</f>
        <v>photography</v>
      </c>
      <c r="T40" t="str">
        <f>RIGHT(R40,LEN(R40)-SEARCH("/",R40,SEARCH("/",R40,1)))</f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 s="13">
        <v>5027</v>
      </c>
      <c r="F41" t="s">
        <v>14</v>
      </c>
      <c r="G41" s="4">
        <f>E41/D41</f>
        <v>0.50777777777777777</v>
      </c>
      <c r="H41">
        <v>88</v>
      </c>
      <c r="I41" s="6" t="str">
        <f>DOLLAR((E41/H41),0)</f>
        <v>$57</v>
      </c>
      <c r="J41" t="s">
        <v>36</v>
      </c>
      <c r="K41" t="s">
        <v>37</v>
      </c>
      <c r="L41">
        <v>1361772000</v>
      </c>
      <c r="M41" s="10">
        <f>(((L41/60)/60)/24)+DATE(1970,1,1)</f>
        <v>41330.25</v>
      </c>
      <c r="N41">
        <v>1362978000</v>
      </c>
      <c r="O41" s="10">
        <f>(((N41/60)/60)/24)+DATE(1970,1,1)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 SEARCH("/",R41,1)-1)</f>
        <v>theater</v>
      </c>
      <c r="T41" t="str">
        <f>RIGHT(R41,LEN(R41)-SEARCH("/",R41,SEARCH("/",R41,1)))</f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 s="7">
        <v>14878</v>
      </c>
      <c r="F42" t="s">
        <v>20</v>
      </c>
      <c r="G42" s="4">
        <f>E42/D42</f>
        <v>1.6906818181818182</v>
      </c>
      <c r="H42">
        <v>198</v>
      </c>
      <c r="I42" s="6" t="str">
        <f>DOLLAR((E42/H42),0)</f>
        <v>$75</v>
      </c>
      <c r="J42" t="s">
        <v>21</v>
      </c>
      <c r="K42" t="s">
        <v>22</v>
      </c>
      <c r="L42">
        <v>1275714000</v>
      </c>
      <c r="M42" s="10">
        <f>(((L42/60)/60)/24)+DATE(1970,1,1)</f>
        <v>40334.208333333336</v>
      </c>
      <c r="N42">
        <v>1277355600</v>
      </c>
      <c r="O42" s="10">
        <f>(((N42/60)/60)/24)+DATE(1970,1,1)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 SEARCH("/",R42,1)-1)</f>
        <v>technology</v>
      </c>
      <c r="T42" t="str">
        <f>RIGHT(R42,LEN(R42)-SEARCH("/",R42,SEARCH("/",R42,1)))</f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 s="7">
        <v>11924</v>
      </c>
      <c r="F43" t="s">
        <v>20</v>
      </c>
      <c r="G43" s="4">
        <f>E43/D43</f>
        <v>2.1292857142857144</v>
      </c>
      <c r="H43">
        <v>111</v>
      </c>
      <c r="I43" s="6" t="str">
        <f>DOLLAR((E43/H43),0)</f>
        <v>$107</v>
      </c>
      <c r="J43" t="s">
        <v>107</v>
      </c>
      <c r="K43" t="s">
        <v>108</v>
      </c>
      <c r="L43">
        <v>1346734800</v>
      </c>
      <c r="M43" s="10">
        <f>(((L43/60)/60)/24)+DATE(1970,1,1)</f>
        <v>41156.208333333336</v>
      </c>
      <c r="N43">
        <v>1348981200</v>
      </c>
      <c r="O43" s="10">
        <f>(((N43/60)/60)/24)+DATE(1970,1,1)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 SEARCH("/",R43,1)-1)</f>
        <v>music</v>
      </c>
      <c r="T43" t="str">
        <f>RIGHT(R43,LEN(R43)-SEARCH("/",R43,SEARCH("/",R43,1)))</f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 s="7">
        <v>7991</v>
      </c>
      <c r="F44" t="s">
        <v>20</v>
      </c>
      <c r="G44" s="4">
        <f>E44/D44</f>
        <v>4.4394444444444447</v>
      </c>
      <c r="H44">
        <v>222</v>
      </c>
      <c r="I44" s="6" t="str">
        <f>DOLLAR((E44/H44),0)</f>
        <v>$36</v>
      </c>
      <c r="J44" t="s">
        <v>21</v>
      </c>
      <c r="K44" t="s">
        <v>22</v>
      </c>
      <c r="L44">
        <v>1309755600</v>
      </c>
      <c r="M44" s="10">
        <f>(((L44/60)/60)/24)+DATE(1970,1,1)</f>
        <v>40728.208333333336</v>
      </c>
      <c r="N44">
        <v>1310533200</v>
      </c>
      <c r="O44" s="10">
        <f>(((N44/60)/60)/24)+DATE(1970,1,1)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 SEARCH("/",R44,1)-1)</f>
        <v>food</v>
      </c>
      <c r="T44" t="str">
        <f>RIGHT(R44,LEN(R44)-SEARCH("/",R44,SEARCH("/",R44,1)))</f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 s="7">
        <v>167717</v>
      </c>
      <c r="F45" t="s">
        <v>20</v>
      </c>
      <c r="G45" s="4">
        <f>E45/D45</f>
        <v>1.859390243902439</v>
      </c>
      <c r="H45">
        <v>6212</v>
      </c>
      <c r="I45" s="6" t="str">
        <f>DOLLAR((E45/H45),0)</f>
        <v>$27</v>
      </c>
      <c r="J45" t="s">
        <v>21</v>
      </c>
      <c r="K45" t="s">
        <v>22</v>
      </c>
      <c r="L45">
        <v>1406178000</v>
      </c>
      <c r="M45" s="10">
        <f>(((L45/60)/60)/24)+DATE(1970,1,1)</f>
        <v>41844.208333333336</v>
      </c>
      <c r="N45">
        <v>1407560400</v>
      </c>
      <c r="O45" s="10">
        <f>(((N45/60)/60)/24)+DATE(1970,1,1)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 SEARCH("/",R45,1)-1)</f>
        <v>publishing</v>
      </c>
      <c r="T45" t="str">
        <f>RIGHT(R45,LEN(R45)-SEARCH("/",R45,SEARCH("/",R45,1)))</f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 s="7">
        <v>10541</v>
      </c>
      <c r="F46" t="s">
        <v>20</v>
      </c>
      <c r="G46" s="4">
        <f>E46/D46</f>
        <v>6.5881249999999998</v>
      </c>
      <c r="H46">
        <v>98</v>
      </c>
      <c r="I46" s="6" t="str">
        <f>DOLLAR((E46/H46),0)</f>
        <v>$108</v>
      </c>
      <c r="J46" t="s">
        <v>36</v>
      </c>
      <c r="K46" t="s">
        <v>37</v>
      </c>
      <c r="L46">
        <v>1552798800</v>
      </c>
      <c r="M46" s="10">
        <f>(((L46/60)/60)/24)+DATE(1970,1,1)</f>
        <v>43541.208333333328</v>
      </c>
      <c r="N46">
        <v>1552885200</v>
      </c>
      <c r="O46" s="10">
        <f>(((N46/60)/60)/24)+DATE(1970,1,1)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 SEARCH("/",R46,1)-1)</f>
        <v>publishing</v>
      </c>
      <c r="T46" t="str">
        <f>RIGHT(R46,LEN(R46)-SEARCH("/",R46,SEARCH("/",R46,1)))</f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 s="13">
        <v>4530</v>
      </c>
      <c r="F47" t="s">
        <v>14</v>
      </c>
      <c r="G47" s="4">
        <f>E47/D47</f>
        <v>0.4768421052631579</v>
      </c>
      <c r="H47">
        <v>48</v>
      </c>
      <c r="I47" s="6" t="str">
        <f>DOLLAR((E47/H47),0)</f>
        <v>$94</v>
      </c>
      <c r="J47" t="s">
        <v>21</v>
      </c>
      <c r="K47" t="s">
        <v>22</v>
      </c>
      <c r="L47">
        <v>1478062800</v>
      </c>
      <c r="M47" s="10">
        <f>(((L47/60)/60)/24)+DATE(1970,1,1)</f>
        <v>42676.208333333328</v>
      </c>
      <c r="N47">
        <v>1479362400</v>
      </c>
      <c r="O47" s="10">
        <f>(((N47/60)/60)/24)+DATE(1970,1,1)</f>
        <v>42691.25</v>
      </c>
      <c r="P47" t="b">
        <v>0</v>
      </c>
      <c r="Q47" t="b">
        <v>1</v>
      </c>
      <c r="R47" t="s">
        <v>33</v>
      </c>
      <c r="S47" t="str">
        <f>LEFT(R47, SEARCH("/",R47,1)-1)</f>
        <v>theater</v>
      </c>
      <c r="T47" t="str">
        <f>RIGHT(R47,LEN(R47)-SEARCH("/",R47,SEARCH("/",R47,1)))</f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 s="7">
        <v>4247</v>
      </c>
      <c r="F48" t="s">
        <v>20</v>
      </c>
      <c r="G48" s="4">
        <f>E48/D48</f>
        <v>1.1478378378378378</v>
      </c>
      <c r="H48">
        <v>92</v>
      </c>
      <c r="I48" s="6" t="str">
        <f>DOLLAR((E48/H48),0)</f>
        <v>$46</v>
      </c>
      <c r="J48" t="s">
        <v>21</v>
      </c>
      <c r="K48" t="s">
        <v>22</v>
      </c>
      <c r="L48">
        <v>1278565200</v>
      </c>
      <c r="M48" s="10">
        <f>(((L48/60)/60)/24)+DATE(1970,1,1)</f>
        <v>40367.208333333336</v>
      </c>
      <c r="N48">
        <v>1280552400</v>
      </c>
      <c r="O48" s="10">
        <f>(((N48/60)/60)/24)+DATE(1970,1,1)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 SEARCH("/",R48,1)-1)</f>
        <v>music</v>
      </c>
      <c r="T48" t="str">
        <f>RIGHT(R48,LEN(R48)-SEARCH("/",R48,SEARCH("/",R48,1)))</f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 s="13">
        <v>7129</v>
      </c>
      <c r="F49" t="s">
        <v>20</v>
      </c>
      <c r="G49" s="4">
        <f>E49/D49</f>
        <v>4.7526666666666664</v>
      </c>
      <c r="H49">
        <v>149</v>
      </c>
      <c r="I49" s="6" t="str">
        <f>DOLLAR((E49/H49),0)</f>
        <v>$48</v>
      </c>
      <c r="J49" t="s">
        <v>21</v>
      </c>
      <c r="K49" t="s">
        <v>22</v>
      </c>
      <c r="L49">
        <v>1396069200</v>
      </c>
      <c r="M49" s="10">
        <f>(((L49/60)/60)/24)+DATE(1970,1,1)</f>
        <v>41727.208333333336</v>
      </c>
      <c r="N49">
        <v>1398661200</v>
      </c>
      <c r="O49" s="10">
        <f>(((N49/60)/60)/24)+DATE(1970,1,1)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 SEARCH("/",R49,1)-1)</f>
        <v>theater</v>
      </c>
      <c r="T49" t="str">
        <f>RIGHT(R49,LEN(R49)-SEARCH("/",R49,SEARCH("/",R49,1)))</f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 s="13">
        <v>128862</v>
      </c>
      <c r="F50" t="s">
        <v>20</v>
      </c>
      <c r="G50" s="4">
        <f>E50/D50</f>
        <v>3.86972972972973</v>
      </c>
      <c r="H50">
        <v>2431</v>
      </c>
      <c r="I50" s="6" t="str">
        <f>DOLLAR((E50/H50),0)</f>
        <v>$53</v>
      </c>
      <c r="J50" t="s">
        <v>21</v>
      </c>
      <c r="K50" t="s">
        <v>22</v>
      </c>
      <c r="L50">
        <v>1435208400</v>
      </c>
      <c r="M50" s="10">
        <f>(((L50/60)/60)/24)+DATE(1970,1,1)</f>
        <v>42180.208333333328</v>
      </c>
      <c r="N50">
        <v>1436245200</v>
      </c>
      <c r="O50" s="10">
        <f>(((N50/60)/60)/24)+DATE(1970,1,1)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 SEARCH("/",R50,1)-1)</f>
        <v>theater</v>
      </c>
      <c r="T50" t="str">
        <f>RIGHT(R50,LEN(R50)-SEARCH("/",R50,SEARCH("/",R50,1)))</f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 s="7">
        <v>13653</v>
      </c>
      <c r="F51" t="s">
        <v>20</v>
      </c>
      <c r="G51" s="4">
        <f>E51/D51</f>
        <v>1.89625</v>
      </c>
      <c r="H51">
        <v>303</v>
      </c>
      <c r="I51" s="6" t="str">
        <f>DOLLAR((E51/H51),0)</f>
        <v>$45</v>
      </c>
      <c r="J51" t="s">
        <v>21</v>
      </c>
      <c r="K51" t="s">
        <v>22</v>
      </c>
      <c r="L51">
        <v>1571547600</v>
      </c>
      <c r="M51" s="10">
        <f>(((L51/60)/60)/24)+DATE(1970,1,1)</f>
        <v>43758.208333333328</v>
      </c>
      <c r="N51">
        <v>1575439200</v>
      </c>
      <c r="O51" s="10">
        <f>(((N51/60)/60)/24)+DATE(1970,1,1)</f>
        <v>43803.25</v>
      </c>
      <c r="P51" t="b">
        <v>0</v>
      </c>
      <c r="Q51" t="b">
        <v>0</v>
      </c>
      <c r="R51" t="s">
        <v>23</v>
      </c>
      <c r="S51" t="str">
        <f>LEFT(R51, SEARCH("/",R51,1)-1)</f>
        <v>music</v>
      </c>
      <c r="T51" t="str">
        <f>RIGHT(R51,LEN(R51)-SEARCH("/",R51,SEARCH("/",R51,1)))</f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 s="7">
        <v>2</v>
      </c>
      <c r="F52" t="s">
        <v>14</v>
      </c>
      <c r="G52" s="4">
        <f>E52/D52</f>
        <v>0.02</v>
      </c>
      <c r="H52">
        <v>1</v>
      </c>
      <c r="I52" s="6" t="str">
        <f>DOLLAR((E52/H52),0)</f>
        <v>$2</v>
      </c>
      <c r="J52" t="s">
        <v>107</v>
      </c>
      <c r="K52" t="s">
        <v>108</v>
      </c>
      <c r="L52">
        <v>1375333200</v>
      </c>
      <c r="M52" s="10">
        <f>(((L52/60)/60)/24)+DATE(1970,1,1)</f>
        <v>41487.208333333336</v>
      </c>
      <c r="N52">
        <v>1377752400</v>
      </c>
      <c r="O52" s="10">
        <f>(((N52/60)/60)/24)+DATE(1970,1,1)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 SEARCH("/",R52,1)-1)</f>
        <v>music</v>
      </c>
      <c r="T52" t="str">
        <f>RIGHT(R52,LEN(R52)-SEARCH("/",R52,SEARCH("/",R52,1)))</f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 s="7">
        <v>145243</v>
      </c>
      <c r="F53" t="s">
        <v>14</v>
      </c>
      <c r="G53" s="4">
        <f>E53/D53</f>
        <v>0.91867805186590767</v>
      </c>
      <c r="H53">
        <v>1467</v>
      </c>
      <c r="I53" s="6" t="str">
        <f>DOLLAR((E53/H53),0)</f>
        <v>$99</v>
      </c>
      <c r="J53" t="s">
        <v>40</v>
      </c>
      <c r="K53" t="s">
        <v>41</v>
      </c>
      <c r="L53">
        <v>1332824400</v>
      </c>
      <c r="M53" s="10">
        <f>(((L53/60)/60)/24)+DATE(1970,1,1)</f>
        <v>40995.208333333336</v>
      </c>
      <c r="N53">
        <v>1334206800</v>
      </c>
      <c r="O53" s="10">
        <f>(((N53/60)/60)/24)+DATE(1970,1,1)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 SEARCH("/",R53,1)-1)</f>
        <v>technology</v>
      </c>
      <c r="T53" t="str">
        <f>RIGHT(R53,LEN(R53)-SEARCH("/",R53,SEARCH("/",R53,1)))</f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 s="13">
        <v>2459</v>
      </c>
      <c r="F54" t="s">
        <v>14</v>
      </c>
      <c r="G54" s="4">
        <f>E54/D54</f>
        <v>0.34152777777777776</v>
      </c>
      <c r="H54">
        <v>75</v>
      </c>
      <c r="I54" s="6" t="str">
        <f>DOLLAR((E54/H54),0)</f>
        <v>$33</v>
      </c>
      <c r="J54" t="s">
        <v>21</v>
      </c>
      <c r="K54" t="s">
        <v>22</v>
      </c>
      <c r="L54">
        <v>1284526800</v>
      </c>
      <c r="M54" s="10">
        <f>(((L54/60)/60)/24)+DATE(1970,1,1)</f>
        <v>40436.208333333336</v>
      </c>
      <c r="N54">
        <v>1284872400</v>
      </c>
      <c r="O54" s="10">
        <f>(((N54/60)/60)/24)+DATE(1970,1,1)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 SEARCH("/",R54,1)-1)</f>
        <v>theater</v>
      </c>
      <c r="T54" t="str">
        <f>RIGHT(R54,LEN(R54)-SEARCH("/",R54,SEARCH("/",R54,1)))</f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 s="7">
        <v>12356</v>
      </c>
      <c r="F55" t="s">
        <v>20</v>
      </c>
      <c r="G55" s="4">
        <f>E55/D55</f>
        <v>1.4040909090909091</v>
      </c>
      <c r="H55">
        <v>209</v>
      </c>
      <c r="I55" s="6" t="str">
        <f>DOLLAR((E55/H55),0)</f>
        <v>$59</v>
      </c>
      <c r="J55" t="s">
        <v>21</v>
      </c>
      <c r="K55" t="s">
        <v>22</v>
      </c>
      <c r="L55">
        <v>1400562000</v>
      </c>
      <c r="M55" s="10">
        <f>(((L55/60)/60)/24)+DATE(1970,1,1)</f>
        <v>41779.208333333336</v>
      </c>
      <c r="N55">
        <v>1403931600</v>
      </c>
      <c r="O55" s="10">
        <f>(((N55/60)/60)/24)+DATE(1970,1,1)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 SEARCH("/",R55,1)-1)</f>
        <v>film &amp; video</v>
      </c>
      <c r="T55" t="str">
        <f>RIGHT(R55,LEN(R55)-SEARCH("/",R55,SEARCH("/",R55,1)))</f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 s="7">
        <v>5392</v>
      </c>
      <c r="F56" t="s">
        <v>14</v>
      </c>
      <c r="G56" s="4">
        <f>E56/D56</f>
        <v>0.89866666666666661</v>
      </c>
      <c r="H56">
        <v>120</v>
      </c>
      <c r="I56" s="6" t="str">
        <f>DOLLAR((E56/H56),0)</f>
        <v>$45</v>
      </c>
      <c r="J56" t="s">
        <v>21</v>
      </c>
      <c r="K56" t="s">
        <v>22</v>
      </c>
      <c r="L56">
        <v>1520748000</v>
      </c>
      <c r="M56" s="10">
        <f>(((L56/60)/60)/24)+DATE(1970,1,1)</f>
        <v>43170.25</v>
      </c>
      <c r="N56">
        <v>1521262800</v>
      </c>
      <c r="O56" s="10">
        <f>(((N56/60)/60)/24)+DATE(1970,1,1)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 SEARCH("/",R56,1)-1)</f>
        <v>technology</v>
      </c>
      <c r="T56" t="str">
        <f>RIGHT(R56,LEN(R56)-SEARCH("/",R56,SEARCH("/",R56,1)))</f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 s="7">
        <v>11746</v>
      </c>
      <c r="F57" t="s">
        <v>20</v>
      </c>
      <c r="G57" s="4">
        <f>E57/D57</f>
        <v>1.7796969696969698</v>
      </c>
      <c r="H57">
        <v>131</v>
      </c>
      <c r="I57" s="6" t="str">
        <f>DOLLAR((E57/H57),0)</f>
        <v>$90</v>
      </c>
      <c r="J57" t="s">
        <v>21</v>
      </c>
      <c r="K57" t="s">
        <v>22</v>
      </c>
      <c r="L57">
        <v>1532926800</v>
      </c>
      <c r="M57" s="10">
        <f>(((L57/60)/60)/24)+DATE(1970,1,1)</f>
        <v>43311.208333333328</v>
      </c>
      <c r="N57">
        <v>1533358800</v>
      </c>
      <c r="O57" s="10">
        <f>(((N57/60)/60)/24)+DATE(1970,1,1)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 SEARCH("/",R57,1)-1)</f>
        <v>music</v>
      </c>
      <c r="T57" t="str">
        <f>RIGHT(R57,LEN(R57)-SEARCH("/",R57,SEARCH("/",R57,1)))</f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 s="7">
        <v>11493</v>
      </c>
      <c r="F58" t="s">
        <v>20</v>
      </c>
      <c r="G58" s="4">
        <f>E58/D58</f>
        <v>1.436625</v>
      </c>
      <c r="H58">
        <v>164</v>
      </c>
      <c r="I58" s="6" t="str">
        <f>DOLLAR((E58/H58),0)</f>
        <v>$70</v>
      </c>
      <c r="J58" t="s">
        <v>21</v>
      </c>
      <c r="K58" t="s">
        <v>22</v>
      </c>
      <c r="L58">
        <v>1420869600</v>
      </c>
      <c r="M58" s="10">
        <f>(((L58/60)/60)/24)+DATE(1970,1,1)</f>
        <v>42014.25</v>
      </c>
      <c r="N58">
        <v>1421474400</v>
      </c>
      <c r="O58" s="10">
        <f>(((N58/60)/60)/24)+DATE(1970,1,1)</f>
        <v>42021.25</v>
      </c>
      <c r="P58" t="b">
        <v>0</v>
      </c>
      <c r="Q58" t="b">
        <v>0</v>
      </c>
      <c r="R58" t="s">
        <v>65</v>
      </c>
      <c r="S58" t="str">
        <f>LEFT(R58, SEARCH("/",R58,1)-1)</f>
        <v>technology</v>
      </c>
      <c r="T58" t="str">
        <f>RIGHT(R58,LEN(R58)-SEARCH("/",R58,SEARCH("/",R58,1)))</f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 s="7">
        <v>6243</v>
      </c>
      <c r="F59" t="s">
        <v>20</v>
      </c>
      <c r="G59" s="4">
        <f>E59/D59</f>
        <v>2.1527586206896552</v>
      </c>
      <c r="H59">
        <v>201</v>
      </c>
      <c r="I59" s="6" t="str">
        <f>DOLLAR((E59/H59),0)</f>
        <v>$31</v>
      </c>
      <c r="J59" t="s">
        <v>21</v>
      </c>
      <c r="K59" t="s">
        <v>22</v>
      </c>
      <c r="L59">
        <v>1504242000</v>
      </c>
      <c r="M59" s="10">
        <f>(((L59/60)/60)/24)+DATE(1970,1,1)</f>
        <v>42979.208333333328</v>
      </c>
      <c r="N59">
        <v>1505278800</v>
      </c>
      <c r="O59" s="10">
        <f>(((N59/60)/60)/24)+DATE(1970,1,1)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 SEARCH("/",R59,1)-1)</f>
        <v>games</v>
      </c>
      <c r="T59" t="str">
        <f>RIGHT(R59,LEN(R59)-SEARCH("/",R59,SEARCH("/",R59,1)))</f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 s="13">
        <v>6132</v>
      </c>
      <c r="F60" t="s">
        <v>20</v>
      </c>
      <c r="G60" s="4">
        <f>E60/D60</f>
        <v>2.2711111111111113</v>
      </c>
      <c r="H60">
        <v>211</v>
      </c>
      <c r="I60" s="6" t="str">
        <f>DOLLAR((E60/H60),0)</f>
        <v>$29</v>
      </c>
      <c r="J60" t="s">
        <v>21</v>
      </c>
      <c r="K60" t="s">
        <v>22</v>
      </c>
      <c r="L60">
        <v>1442811600</v>
      </c>
      <c r="M60" s="10">
        <f>(((L60/60)/60)/24)+DATE(1970,1,1)</f>
        <v>42268.208333333328</v>
      </c>
      <c r="N60">
        <v>1443934800</v>
      </c>
      <c r="O60" s="10">
        <f>(((N60/60)/60)/24)+DATE(1970,1,1)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 SEARCH("/",R60,1)-1)</f>
        <v>theater</v>
      </c>
      <c r="T60" t="str">
        <f>RIGHT(R60,LEN(R60)-SEARCH("/",R60,SEARCH("/",R60,1)))</f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 s="13">
        <v>3851</v>
      </c>
      <c r="F61" t="s">
        <v>20</v>
      </c>
      <c r="G61" s="4">
        <f>E61/D61</f>
        <v>2.7507142857142859</v>
      </c>
      <c r="H61">
        <v>128</v>
      </c>
      <c r="I61" s="6" t="str">
        <f>DOLLAR((E61/H61),0)</f>
        <v>$30</v>
      </c>
      <c r="J61" t="s">
        <v>21</v>
      </c>
      <c r="K61" t="s">
        <v>22</v>
      </c>
      <c r="L61">
        <v>1497243600</v>
      </c>
      <c r="M61" s="10">
        <f>(((L61/60)/60)/24)+DATE(1970,1,1)</f>
        <v>42898.208333333328</v>
      </c>
      <c r="N61">
        <v>1498539600</v>
      </c>
      <c r="O61" s="10">
        <f>(((N61/60)/60)/24)+DATE(1970,1,1)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 SEARCH("/",R61,1)-1)</f>
        <v>theater</v>
      </c>
      <c r="T61" t="str">
        <f>RIGHT(R61,LEN(R61)-SEARCH("/",R61,SEARCH("/",R61,1)))</f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 s="13">
        <v>135997</v>
      </c>
      <c r="F62" t="s">
        <v>20</v>
      </c>
      <c r="G62" s="4">
        <f>E62/D62</f>
        <v>1.4437048832271762</v>
      </c>
      <c r="H62">
        <v>1600</v>
      </c>
      <c r="I62" s="6" t="str">
        <f>DOLLAR((E62/H62),0)</f>
        <v>$85</v>
      </c>
      <c r="J62" t="s">
        <v>15</v>
      </c>
      <c r="K62" t="s">
        <v>16</v>
      </c>
      <c r="L62">
        <v>1342501200</v>
      </c>
      <c r="M62" s="10">
        <f>(((L62/60)/60)/24)+DATE(1970,1,1)</f>
        <v>41107.208333333336</v>
      </c>
      <c r="N62">
        <v>1342760400</v>
      </c>
      <c r="O62" s="10">
        <f>(((N62/60)/60)/24)+DATE(1970,1,1)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 SEARCH("/",R62,1)-1)</f>
        <v>theater</v>
      </c>
      <c r="T62" t="str">
        <f>RIGHT(R62,LEN(R62)-SEARCH("/",R62,SEARCH("/",R62,1)))</f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 s="13">
        <v>184750</v>
      </c>
      <c r="F63" t="s">
        <v>14</v>
      </c>
      <c r="G63" s="4">
        <f>E63/D63</f>
        <v>0.92745983935742971</v>
      </c>
      <c r="H63">
        <v>2253</v>
      </c>
      <c r="I63" s="6" t="str">
        <f>DOLLAR((E63/H63),0)</f>
        <v>$82</v>
      </c>
      <c r="J63" t="s">
        <v>15</v>
      </c>
      <c r="K63" t="s">
        <v>16</v>
      </c>
      <c r="L63">
        <v>1298268000</v>
      </c>
      <c r="M63" s="10">
        <f>(((L63/60)/60)/24)+DATE(1970,1,1)</f>
        <v>40595.25</v>
      </c>
      <c r="N63">
        <v>1301720400</v>
      </c>
      <c r="O63" s="10">
        <f>(((N63/60)/60)/24)+DATE(1970,1,1)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 SEARCH("/",R63,1)-1)</f>
        <v>theater</v>
      </c>
      <c r="T63" t="str">
        <f>RIGHT(R63,LEN(R63)-SEARCH("/",R63,SEARCH("/",R63,1)))</f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 s="7">
        <v>14452</v>
      </c>
      <c r="F64" t="s">
        <v>20</v>
      </c>
      <c r="G64" s="4">
        <f>E64/D64</f>
        <v>7.226</v>
      </c>
      <c r="H64">
        <v>249</v>
      </c>
      <c r="I64" s="6" t="str">
        <f>DOLLAR((E64/H64),0)</f>
        <v>$58</v>
      </c>
      <c r="J64" t="s">
        <v>21</v>
      </c>
      <c r="K64" t="s">
        <v>22</v>
      </c>
      <c r="L64">
        <v>1433480400</v>
      </c>
      <c r="M64" s="10">
        <f>(((L64/60)/60)/24)+DATE(1970,1,1)</f>
        <v>42160.208333333328</v>
      </c>
      <c r="N64">
        <v>1433566800</v>
      </c>
      <c r="O64" s="10">
        <f>(((N64/60)/60)/24)+DATE(1970,1,1)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 SEARCH("/",R64,1)-1)</f>
        <v>technology</v>
      </c>
      <c r="T64" t="str">
        <f>RIGHT(R64,LEN(R64)-SEARCH("/",R64,SEARCH("/",R64,1)))</f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 s="13">
        <v>557</v>
      </c>
      <c r="F65" t="s">
        <v>14</v>
      </c>
      <c r="G65" s="4">
        <f>E65/D65</f>
        <v>0.11851063829787234</v>
      </c>
      <c r="H65">
        <v>5</v>
      </c>
      <c r="I65" s="6" t="str">
        <f>DOLLAR((E65/H65),0)</f>
        <v>$111</v>
      </c>
      <c r="J65" t="s">
        <v>21</v>
      </c>
      <c r="K65" t="s">
        <v>22</v>
      </c>
      <c r="L65">
        <v>1493355600</v>
      </c>
      <c r="M65" s="10">
        <f>(((L65/60)/60)/24)+DATE(1970,1,1)</f>
        <v>42853.208333333328</v>
      </c>
      <c r="N65">
        <v>1493874000</v>
      </c>
      <c r="O65" s="10">
        <f>(((N65/60)/60)/24)+DATE(1970,1,1)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 SEARCH("/",R65,1)-1)</f>
        <v>theater</v>
      </c>
      <c r="T65" t="str">
        <f>RIGHT(R65,LEN(R65)-SEARCH("/",R65,SEARCH("/",R65,1)))</f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 s="7">
        <v>2734</v>
      </c>
      <c r="F66" t="s">
        <v>14</v>
      </c>
      <c r="G66" s="4">
        <f>E66/D66</f>
        <v>0.97642857142857142</v>
      </c>
      <c r="H66">
        <v>38</v>
      </c>
      <c r="I66" s="6" t="str">
        <f>DOLLAR((E66/H66),0)</f>
        <v>$72</v>
      </c>
      <c r="J66" t="s">
        <v>21</v>
      </c>
      <c r="K66" t="s">
        <v>22</v>
      </c>
      <c r="L66">
        <v>1530507600</v>
      </c>
      <c r="M66" s="10">
        <f>(((L66/60)/60)/24)+DATE(1970,1,1)</f>
        <v>43283.208333333328</v>
      </c>
      <c r="N66">
        <v>1531803600</v>
      </c>
      <c r="O66" s="10">
        <f>(((N66/60)/60)/24)+DATE(1970,1,1)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 SEARCH("/",R66,1)-1)</f>
        <v>technology</v>
      </c>
      <c r="T66" t="str">
        <f>RIGHT(R66,LEN(R66)-SEARCH("/",R66,SEARCH("/",R66,1)))</f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 s="13">
        <v>14405</v>
      </c>
      <c r="F67" t="s">
        <v>20</v>
      </c>
      <c r="G67" s="4">
        <f>E67/D67</f>
        <v>2.3614754098360655</v>
      </c>
      <c r="H67">
        <v>236</v>
      </c>
      <c r="I67" s="6" t="str">
        <f>DOLLAR((E67/H67),0)</f>
        <v>$61</v>
      </c>
      <c r="J67" t="s">
        <v>21</v>
      </c>
      <c r="K67" t="s">
        <v>22</v>
      </c>
      <c r="L67">
        <v>1296108000</v>
      </c>
      <c r="M67" s="10">
        <f>(((L67/60)/60)/24)+DATE(1970,1,1)</f>
        <v>40570.25</v>
      </c>
      <c r="N67">
        <v>1296712800</v>
      </c>
      <c r="O67" s="10">
        <f>(((N67/60)/60)/24)+DATE(1970,1,1)</f>
        <v>40577.25</v>
      </c>
      <c r="P67" t="b">
        <v>0</v>
      </c>
      <c r="Q67" t="b">
        <v>0</v>
      </c>
      <c r="R67" t="s">
        <v>33</v>
      </c>
      <c r="S67" t="str">
        <f>LEFT(R67, SEARCH("/",R67,1)-1)</f>
        <v>theater</v>
      </c>
      <c r="T67" t="str">
        <f>RIGHT(R67,LEN(R67)-SEARCH("/",R67,SEARCH("/",R67,1)))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 s="13">
        <v>1307</v>
      </c>
      <c r="F68" t="s">
        <v>14</v>
      </c>
      <c r="G68" s="4">
        <f>E68/D68</f>
        <v>0.45068965517241377</v>
      </c>
      <c r="H68">
        <v>12</v>
      </c>
      <c r="I68" s="6" t="str">
        <f>DOLLAR((E68/H68),0)</f>
        <v>$109</v>
      </c>
      <c r="J68" t="s">
        <v>21</v>
      </c>
      <c r="K68" t="s">
        <v>22</v>
      </c>
      <c r="L68">
        <v>1428469200</v>
      </c>
      <c r="M68" s="10">
        <f>(((L68/60)/60)/24)+DATE(1970,1,1)</f>
        <v>42102.208333333328</v>
      </c>
      <c r="N68">
        <v>1428901200</v>
      </c>
      <c r="O68" s="10">
        <f>(((N68/60)/60)/24)+DATE(1970,1,1)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 SEARCH("/",R68,1)-1)</f>
        <v>theater</v>
      </c>
      <c r="T68" t="str">
        <f>RIGHT(R68,LEN(R68)-SEARCH("/",R68,SEARCH("/",R68,1)))</f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 s="7">
        <v>117892</v>
      </c>
      <c r="F69" t="s">
        <v>20</v>
      </c>
      <c r="G69" s="4">
        <f>E69/D69</f>
        <v>1.6238567493112948</v>
      </c>
      <c r="H69">
        <v>4065</v>
      </c>
      <c r="I69" s="6" t="str">
        <f>DOLLAR((E69/H69),0)</f>
        <v>$29</v>
      </c>
      <c r="J69" t="s">
        <v>40</v>
      </c>
      <c r="K69" t="s">
        <v>41</v>
      </c>
      <c r="L69">
        <v>1264399200</v>
      </c>
      <c r="M69" s="10">
        <f>(((L69/60)/60)/24)+DATE(1970,1,1)</f>
        <v>40203.25</v>
      </c>
      <c r="N69">
        <v>1264831200</v>
      </c>
      <c r="O69" s="10">
        <f>(((N69/60)/60)/24)+DATE(1970,1,1)</f>
        <v>40208.25</v>
      </c>
      <c r="P69" t="b">
        <v>0</v>
      </c>
      <c r="Q69" t="b">
        <v>1</v>
      </c>
      <c r="R69" t="s">
        <v>65</v>
      </c>
      <c r="S69" t="str">
        <f>LEFT(R69, SEARCH("/",R69,1)-1)</f>
        <v>technology</v>
      </c>
      <c r="T69" t="str">
        <f>RIGHT(R69,LEN(R69)-SEARCH("/",R69,SEARCH("/",R69,1)))</f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 s="13">
        <v>14508</v>
      </c>
      <c r="F70" t="s">
        <v>20</v>
      </c>
      <c r="G70" s="4">
        <f>E70/D70</f>
        <v>2.5452631578947367</v>
      </c>
      <c r="H70">
        <v>246</v>
      </c>
      <c r="I70" s="6" t="str">
        <f>DOLLAR((E70/H70),0)</f>
        <v>$59</v>
      </c>
      <c r="J70" t="s">
        <v>107</v>
      </c>
      <c r="K70" t="s">
        <v>108</v>
      </c>
      <c r="L70">
        <v>1501131600</v>
      </c>
      <c r="M70" s="10">
        <f>(((L70/60)/60)/24)+DATE(1970,1,1)</f>
        <v>42943.208333333328</v>
      </c>
      <c r="N70">
        <v>1505192400</v>
      </c>
      <c r="O70" s="10">
        <f>(((N70/60)/60)/24)+DATE(1970,1,1)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 SEARCH("/",R70,1)-1)</f>
        <v>theater</v>
      </c>
      <c r="T70" t="str">
        <f>RIGHT(R70,LEN(R70)-SEARCH("/",R70,SEARCH("/",R70,1)))</f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 s="13">
        <v>1901</v>
      </c>
      <c r="F71" t="s">
        <v>74</v>
      </c>
      <c r="G71" s="4">
        <f>E71/D71</f>
        <v>0.24063291139240506</v>
      </c>
      <c r="H71">
        <v>17</v>
      </c>
      <c r="I71" s="6" t="str">
        <f>DOLLAR((E71/H71),0)</f>
        <v>$112</v>
      </c>
      <c r="J71" t="s">
        <v>21</v>
      </c>
      <c r="K71" t="s">
        <v>22</v>
      </c>
      <c r="L71">
        <v>1292738400</v>
      </c>
      <c r="M71" s="10">
        <f>(((L71/60)/60)/24)+DATE(1970,1,1)</f>
        <v>40531.25</v>
      </c>
      <c r="N71">
        <v>1295676000</v>
      </c>
      <c r="O71" s="10">
        <f>(((N71/60)/60)/24)+DATE(1970,1,1)</f>
        <v>40565.25</v>
      </c>
      <c r="P71" t="b">
        <v>0</v>
      </c>
      <c r="Q71" t="b">
        <v>0</v>
      </c>
      <c r="R71" t="s">
        <v>33</v>
      </c>
      <c r="S71" t="str">
        <f>LEFT(R71, SEARCH("/",R71,1)-1)</f>
        <v>theater</v>
      </c>
      <c r="T71" t="str">
        <f>RIGHT(R71,LEN(R71)-SEARCH("/",R71,SEARCH("/",R71,1)))</f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 s="13">
        <v>158389</v>
      </c>
      <c r="F72" t="s">
        <v>20</v>
      </c>
      <c r="G72" s="4">
        <f>E72/D72</f>
        <v>1.2374140625000001</v>
      </c>
      <c r="H72">
        <v>2475</v>
      </c>
      <c r="I72" s="6" t="str">
        <f>DOLLAR((E72/H72),0)</f>
        <v>$64</v>
      </c>
      <c r="J72" t="s">
        <v>107</v>
      </c>
      <c r="K72" t="s">
        <v>108</v>
      </c>
      <c r="L72">
        <v>1288674000</v>
      </c>
      <c r="M72" s="10">
        <f>(((L72/60)/60)/24)+DATE(1970,1,1)</f>
        <v>40484.208333333336</v>
      </c>
      <c r="N72">
        <v>1292911200</v>
      </c>
      <c r="O72" s="10">
        <f>(((N72/60)/60)/24)+DATE(1970,1,1)</f>
        <v>40533.25</v>
      </c>
      <c r="P72" t="b">
        <v>0</v>
      </c>
      <c r="Q72" t="b">
        <v>1</v>
      </c>
      <c r="R72" t="s">
        <v>33</v>
      </c>
      <c r="S72" t="str">
        <f>LEFT(R72, SEARCH("/",R72,1)-1)</f>
        <v>theater</v>
      </c>
      <c r="T72" t="str">
        <f>RIGHT(R72,LEN(R72)-SEARCH("/",R72,SEARCH("/",R72,1)))</f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 s="13">
        <v>6484</v>
      </c>
      <c r="F73" t="s">
        <v>20</v>
      </c>
      <c r="G73" s="4">
        <f>E73/D73</f>
        <v>1.0806666666666667</v>
      </c>
      <c r="H73">
        <v>76</v>
      </c>
      <c r="I73" s="6" t="str">
        <f>DOLLAR((E73/H73),0)</f>
        <v>$85</v>
      </c>
      <c r="J73" t="s">
        <v>21</v>
      </c>
      <c r="K73" t="s">
        <v>22</v>
      </c>
      <c r="L73">
        <v>1575093600</v>
      </c>
      <c r="M73" s="10">
        <f>(((L73/60)/60)/24)+DATE(1970,1,1)</f>
        <v>43799.25</v>
      </c>
      <c r="N73">
        <v>1575439200</v>
      </c>
      <c r="O73" s="10">
        <f>(((N73/60)/60)/24)+DATE(1970,1,1)</f>
        <v>43803.25</v>
      </c>
      <c r="P73" t="b">
        <v>0</v>
      </c>
      <c r="Q73" t="b">
        <v>0</v>
      </c>
      <c r="R73" t="s">
        <v>33</v>
      </c>
      <c r="S73" t="str">
        <f>LEFT(R73, SEARCH("/",R73,1)-1)</f>
        <v>theater</v>
      </c>
      <c r="T73" t="str">
        <f>RIGHT(R73,LEN(R73)-SEARCH("/",R73,SEARCH("/",R73,1)))</f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 s="7">
        <v>4022</v>
      </c>
      <c r="F74" t="s">
        <v>20</v>
      </c>
      <c r="G74" s="4">
        <f>E74/D74</f>
        <v>6.7033333333333331</v>
      </c>
      <c r="H74">
        <v>54</v>
      </c>
      <c r="I74" s="6" t="str">
        <f>DOLLAR((E74/H74),0)</f>
        <v>$74</v>
      </c>
      <c r="J74" t="s">
        <v>21</v>
      </c>
      <c r="K74" t="s">
        <v>22</v>
      </c>
      <c r="L74">
        <v>1435726800</v>
      </c>
      <c r="M74" s="10">
        <f>(((L74/60)/60)/24)+DATE(1970,1,1)</f>
        <v>42186.208333333328</v>
      </c>
      <c r="N74">
        <v>1438837200</v>
      </c>
      <c r="O74" s="10">
        <f>(((N74/60)/60)/24)+DATE(1970,1,1)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 SEARCH("/",R74,1)-1)</f>
        <v>film &amp; video</v>
      </c>
      <c r="T74" t="str">
        <f>RIGHT(R74,LEN(R74)-SEARCH("/",R74,SEARCH("/",R74,1)))</f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 s="7">
        <v>9253</v>
      </c>
      <c r="F75" t="s">
        <v>20</v>
      </c>
      <c r="G75" s="4">
        <f>E75/D75</f>
        <v>6.609285714285714</v>
      </c>
      <c r="H75">
        <v>88</v>
      </c>
      <c r="I75" s="6" t="str">
        <f>DOLLAR((E75/H75),0)</f>
        <v>$105</v>
      </c>
      <c r="J75" t="s">
        <v>21</v>
      </c>
      <c r="K75" t="s">
        <v>22</v>
      </c>
      <c r="L75">
        <v>1480226400</v>
      </c>
      <c r="M75" s="10">
        <f>(((L75/60)/60)/24)+DATE(1970,1,1)</f>
        <v>42701.25</v>
      </c>
      <c r="N75">
        <v>1480485600</v>
      </c>
      <c r="O75" s="10">
        <f>(((N75/60)/60)/24)+DATE(1970,1,1)</f>
        <v>42704.25</v>
      </c>
      <c r="P75" t="b">
        <v>0</v>
      </c>
      <c r="Q75" t="b">
        <v>0</v>
      </c>
      <c r="R75" t="s">
        <v>159</v>
      </c>
      <c r="S75" t="str">
        <f>LEFT(R75, SEARCH("/",R75,1)-1)</f>
        <v>music</v>
      </c>
      <c r="T75" t="str">
        <f>RIGHT(R75,LEN(R75)-SEARCH("/",R75,SEARCH("/",R75,1)))</f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 s="7">
        <v>4776</v>
      </c>
      <c r="F76" t="s">
        <v>20</v>
      </c>
      <c r="G76" s="4">
        <f>E76/D76</f>
        <v>1.2246153846153847</v>
      </c>
      <c r="H76">
        <v>85</v>
      </c>
      <c r="I76" s="6" t="str">
        <f>DOLLAR((E76/H76),0)</f>
        <v>$56</v>
      </c>
      <c r="J76" t="s">
        <v>40</v>
      </c>
      <c r="K76" t="s">
        <v>41</v>
      </c>
      <c r="L76">
        <v>1459054800</v>
      </c>
      <c r="M76" s="10">
        <f>(((L76/60)/60)/24)+DATE(1970,1,1)</f>
        <v>42456.208333333328</v>
      </c>
      <c r="N76">
        <v>1459141200</v>
      </c>
      <c r="O76" s="10">
        <f>(((N76/60)/60)/24)+DATE(1970,1,1)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 SEARCH("/",R76,1)-1)</f>
        <v>music</v>
      </c>
      <c r="T76" t="str">
        <f>RIGHT(R76,LEN(R76)-SEARCH("/",R76,SEARCH("/",R76,1)))</f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 s="7">
        <v>14606</v>
      </c>
      <c r="F77" t="s">
        <v>20</v>
      </c>
      <c r="G77" s="4">
        <f>E77/D77</f>
        <v>1.5057731958762886</v>
      </c>
      <c r="H77">
        <v>170</v>
      </c>
      <c r="I77" s="6" t="str">
        <f>DOLLAR((E77/H77),0)</f>
        <v>$86</v>
      </c>
      <c r="J77" t="s">
        <v>21</v>
      </c>
      <c r="K77" t="s">
        <v>22</v>
      </c>
      <c r="L77">
        <v>1531630800</v>
      </c>
      <c r="M77" s="10">
        <f>(((L77/60)/60)/24)+DATE(1970,1,1)</f>
        <v>43296.208333333328</v>
      </c>
      <c r="N77">
        <v>1532322000</v>
      </c>
      <c r="O77" s="10">
        <f>(((N77/60)/60)/24)+DATE(1970,1,1)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 SEARCH("/",R77,1)-1)</f>
        <v>photography</v>
      </c>
      <c r="T77" t="str">
        <f>RIGHT(R77,LEN(R77)-SEARCH("/",R77,SEARCH("/",R77,1)))</f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 s="13">
        <v>95993</v>
      </c>
      <c r="F78" t="s">
        <v>14</v>
      </c>
      <c r="G78" s="4">
        <f>E78/D78</f>
        <v>0.78106590724165992</v>
      </c>
      <c r="H78">
        <v>1684</v>
      </c>
      <c r="I78" s="6" t="str">
        <f>DOLLAR((E78/H78),0)</f>
        <v>$57</v>
      </c>
      <c r="J78" t="s">
        <v>21</v>
      </c>
      <c r="K78" t="s">
        <v>22</v>
      </c>
      <c r="L78">
        <v>1421992800</v>
      </c>
      <c r="M78" s="10">
        <f>(((L78/60)/60)/24)+DATE(1970,1,1)</f>
        <v>42027.25</v>
      </c>
      <c r="N78">
        <v>1426222800</v>
      </c>
      <c r="O78" s="10">
        <f>(((N78/60)/60)/24)+DATE(1970,1,1)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 SEARCH("/",R78,1)-1)</f>
        <v>theater</v>
      </c>
      <c r="T78" t="str">
        <f>RIGHT(R78,LEN(R78)-SEARCH("/",R78,SEARCH("/",R78,1)))</f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 s="7">
        <v>4460</v>
      </c>
      <c r="F79" t="s">
        <v>14</v>
      </c>
      <c r="G79" s="4">
        <f>E79/D79</f>
        <v>0.46947368421052632</v>
      </c>
      <c r="H79">
        <v>56</v>
      </c>
      <c r="I79" s="6" t="str">
        <f>DOLLAR((E79/H79),0)</f>
        <v>$80</v>
      </c>
      <c r="J79" t="s">
        <v>21</v>
      </c>
      <c r="K79" t="s">
        <v>22</v>
      </c>
      <c r="L79">
        <v>1285563600</v>
      </c>
      <c r="M79" s="10">
        <f>(((L79/60)/60)/24)+DATE(1970,1,1)</f>
        <v>40448.208333333336</v>
      </c>
      <c r="N79">
        <v>1286773200</v>
      </c>
      <c r="O79" s="10">
        <f>(((N79/60)/60)/24)+DATE(1970,1,1)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 SEARCH("/",R79,1)-1)</f>
        <v>film &amp; video</v>
      </c>
      <c r="T79" t="str">
        <f>RIGHT(R79,LEN(R79)-SEARCH("/",R79,SEARCH("/",R79,1)))</f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 s="7">
        <v>13536</v>
      </c>
      <c r="F80" t="s">
        <v>20</v>
      </c>
      <c r="G80" s="4">
        <f>E80/D80</f>
        <v>3.008</v>
      </c>
      <c r="H80">
        <v>330</v>
      </c>
      <c r="I80" s="6" t="str">
        <f>DOLLAR((E80/H80),0)</f>
        <v>$41</v>
      </c>
      <c r="J80" t="s">
        <v>21</v>
      </c>
      <c r="K80" t="s">
        <v>22</v>
      </c>
      <c r="L80">
        <v>1523854800</v>
      </c>
      <c r="M80" s="10">
        <f>(((L80/60)/60)/24)+DATE(1970,1,1)</f>
        <v>43206.208333333328</v>
      </c>
      <c r="N80">
        <v>1523941200</v>
      </c>
      <c r="O80" s="10">
        <f>(((N80/60)/60)/24)+DATE(1970,1,1)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 SEARCH("/",R80,1)-1)</f>
        <v>publishing</v>
      </c>
      <c r="T80" t="str">
        <f>RIGHT(R80,LEN(R80)-SEARCH("/",R80,SEARCH("/",R80,1)))</f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 s="13">
        <v>40228</v>
      </c>
      <c r="F81" t="s">
        <v>14</v>
      </c>
      <c r="G81" s="4">
        <f>E81/D81</f>
        <v>0.6959861591695502</v>
      </c>
      <c r="H81">
        <v>838</v>
      </c>
      <c r="I81" s="6" t="str">
        <f>DOLLAR((E81/H81),0)</f>
        <v>$48</v>
      </c>
      <c r="J81" t="s">
        <v>21</v>
      </c>
      <c r="K81" t="s">
        <v>22</v>
      </c>
      <c r="L81">
        <v>1529125200</v>
      </c>
      <c r="M81" s="10">
        <f>(((L81/60)/60)/24)+DATE(1970,1,1)</f>
        <v>43267.208333333328</v>
      </c>
      <c r="N81">
        <v>1529557200</v>
      </c>
      <c r="O81" s="10">
        <f>(((N81/60)/60)/24)+DATE(1970,1,1)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 SEARCH("/",R81,1)-1)</f>
        <v>theater</v>
      </c>
      <c r="T81" t="str">
        <f>RIGHT(R81,LEN(R81)-SEARCH("/",R81,SEARCH("/",R81,1)))</f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 s="7">
        <v>7012</v>
      </c>
      <c r="F82" t="s">
        <v>20</v>
      </c>
      <c r="G82" s="4">
        <f>E82/D82</f>
        <v>6.374545454545455</v>
      </c>
      <c r="H82">
        <v>127</v>
      </c>
      <c r="I82" s="6" t="str">
        <f>DOLLAR((E82/H82),0)</f>
        <v>$55</v>
      </c>
      <c r="J82" t="s">
        <v>21</v>
      </c>
      <c r="K82" t="s">
        <v>22</v>
      </c>
      <c r="L82">
        <v>1503982800</v>
      </c>
      <c r="M82" s="10">
        <f>(((L82/60)/60)/24)+DATE(1970,1,1)</f>
        <v>42976.208333333328</v>
      </c>
      <c r="N82">
        <v>1506574800</v>
      </c>
      <c r="O82" s="10">
        <f>(((N82/60)/60)/24)+DATE(1970,1,1)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 SEARCH("/",R82,1)-1)</f>
        <v>games</v>
      </c>
      <c r="T82" t="str">
        <f>RIGHT(R82,LEN(R82)-SEARCH("/",R82,SEARCH("/",R82,1)))</f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 s="7">
        <v>37857</v>
      </c>
      <c r="F83" t="s">
        <v>20</v>
      </c>
      <c r="G83" s="4">
        <f>E83/D83</f>
        <v>2.253392857142857</v>
      </c>
      <c r="H83">
        <v>411</v>
      </c>
      <c r="I83" s="6" t="str">
        <f>DOLLAR((E83/H83),0)</f>
        <v>$92</v>
      </c>
      <c r="J83" t="s">
        <v>21</v>
      </c>
      <c r="K83" t="s">
        <v>22</v>
      </c>
      <c r="L83">
        <v>1511416800</v>
      </c>
      <c r="M83" s="10">
        <f>(((L83/60)/60)/24)+DATE(1970,1,1)</f>
        <v>43062.25</v>
      </c>
      <c r="N83">
        <v>1513576800</v>
      </c>
      <c r="O83" s="10">
        <f>(((N83/60)/60)/24)+DATE(1970,1,1)</f>
        <v>43087.25</v>
      </c>
      <c r="P83" t="b">
        <v>0</v>
      </c>
      <c r="Q83" t="b">
        <v>0</v>
      </c>
      <c r="R83" t="s">
        <v>23</v>
      </c>
      <c r="S83" t="str">
        <f>LEFT(R83, SEARCH("/",R83,1)-1)</f>
        <v>music</v>
      </c>
      <c r="T83" t="str">
        <f>RIGHT(R83,LEN(R83)-SEARCH("/",R83,SEARCH("/",R83,1)))</f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 s="7">
        <v>14973</v>
      </c>
      <c r="F84" t="s">
        <v>20</v>
      </c>
      <c r="G84" s="4">
        <f>E84/D84</f>
        <v>14.973000000000001</v>
      </c>
      <c r="H84">
        <v>180</v>
      </c>
      <c r="I84" s="6" t="str">
        <f>DOLLAR((E84/H84),0)</f>
        <v>$83</v>
      </c>
      <c r="J84" t="s">
        <v>40</v>
      </c>
      <c r="K84" t="s">
        <v>41</v>
      </c>
      <c r="L84">
        <v>1547704800</v>
      </c>
      <c r="M84" s="10">
        <f>(((L84/60)/60)/24)+DATE(1970,1,1)</f>
        <v>43482.25</v>
      </c>
      <c r="N84">
        <v>1548309600</v>
      </c>
      <c r="O84" s="10">
        <f>(((N84/60)/60)/24)+DATE(1970,1,1)</f>
        <v>43489.25</v>
      </c>
      <c r="P84" t="b">
        <v>0</v>
      </c>
      <c r="Q84" t="b">
        <v>1</v>
      </c>
      <c r="R84" t="s">
        <v>89</v>
      </c>
      <c r="S84" t="str">
        <f>LEFT(R84, SEARCH("/",R84,1)-1)</f>
        <v>games</v>
      </c>
      <c r="T84" t="str">
        <f>RIGHT(R84,LEN(R84)-SEARCH("/",R84,SEARCH("/",R84,1)))</f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 s="7">
        <v>39996</v>
      </c>
      <c r="F85" t="s">
        <v>14</v>
      </c>
      <c r="G85" s="4">
        <f>E85/D85</f>
        <v>0.37590225563909774</v>
      </c>
      <c r="H85">
        <v>1000</v>
      </c>
      <c r="I85" s="6" t="str">
        <f>DOLLAR((E85/H85),0)</f>
        <v>$40</v>
      </c>
      <c r="J85" t="s">
        <v>21</v>
      </c>
      <c r="K85" t="s">
        <v>22</v>
      </c>
      <c r="L85">
        <v>1469682000</v>
      </c>
      <c r="M85" s="10">
        <f>(((L85/60)/60)/24)+DATE(1970,1,1)</f>
        <v>42579.208333333328</v>
      </c>
      <c r="N85">
        <v>1471582800</v>
      </c>
      <c r="O85" s="10">
        <f>(((N85/60)/60)/24)+DATE(1970,1,1)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 SEARCH("/",R85,1)-1)</f>
        <v>music</v>
      </c>
      <c r="T85" t="str">
        <f>RIGHT(R85,LEN(R85)-SEARCH("/",R85,SEARCH("/",R85,1)))</f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 s="7">
        <v>41564</v>
      </c>
      <c r="F86" t="s">
        <v>20</v>
      </c>
      <c r="G86" s="4">
        <f>E86/D86</f>
        <v>1.3236942675159236</v>
      </c>
      <c r="H86">
        <v>374</v>
      </c>
      <c r="I86" s="6" t="str">
        <f>DOLLAR((E86/H86),0)</f>
        <v>$111</v>
      </c>
      <c r="J86" t="s">
        <v>21</v>
      </c>
      <c r="K86" t="s">
        <v>22</v>
      </c>
      <c r="L86">
        <v>1343451600</v>
      </c>
      <c r="M86" s="10">
        <f>(((L86/60)/60)/24)+DATE(1970,1,1)</f>
        <v>41118.208333333336</v>
      </c>
      <c r="N86">
        <v>1344315600</v>
      </c>
      <c r="O86" s="10">
        <f>(((N86/60)/60)/24)+DATE(1970,1,1)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 SEARCH("/",R86,1)-1)</f>
        <v>technology</v>
      </c>
      <c r="T86" t="str">
        <f>RIGHT(R86,LEN(R86)-SEARCH("/",R86,SEARCH("/",R86,1)))</f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 s="7">
        <v>6430</v>
      </c>
      <c r="F87" t="s">
        <v>20</v>
      </c>
      <c r="G87" s="4">
        <f>E87/D87</f>
        <v>1.3122448979591836</v>
      </c>
      <c r="H87">
        <v>71</v>
      </c>
      <c r="I87" s="6" t="str">
        <f>DOLLAR((E87/H87),0)</f>
        <v>$91</v>
      </c>
      <c r="J87" t="s">
        <v>26</v>
      </c>
      <c r="K87" t="s">
        <v>27</v>
      </c>
      <c r="L87">
        <v>1315717200</v>
      </c>
      <c r="M87" s="10">
        <f>(((L87/60)/60)/24)+DATE(1970,1,1)</f>
        <v>40797.208333333336</v>
      </c>
      <c r="N87">
        <v>1316408400</v>
      </c>
      <c r="O87" s="10">
        <f>(((N87/60)/60)/24)+DATE(1970,1,1)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 SEARCH("/",R87,1)-1)</f>
        <v>music</v>
      </c>
      <c r="T87" t="str">
        <f>RIGHT(R87,LEN(R87)-SEARCH("/",R87,SEARCH("/",R87,1)))</f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 s="13">
        <v>12405</v>
      </c>
      <c r="F88" t="s">
        <v>20</v>
      </c>
      <c r="G88" s="4">
        <f>E88/D88</f>
        <v>1.6763513513513513</v>
      </c>
      <c r="H88">
        <v>203</v>
      </c>
      <c r="I88" s="6" t="str">
        <f>DOLLAR((E88/H88),0)</f>
        <v>$61</v>
      </c>
      <c r="J88" t="s">
        <v>21</v>
      </c>
      <c r="K88" t="s">
        <v>22</v>
      </c>
      <c r="L88">
        <v>1430715600</v>
      </c>
      <c r="M88" s="10">
        <f>(((L88/60)/60)/24)+DATE(1970,1,1)</f>
        <v>42128.208333333328</v>
      </c>
      <c r="N88">
        <v>1431838800</v>
      </c>
      <c r="O88" s="10">
        <f>(((N88/60)/60)/24)+DATE(1970,1,1)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 SEARCH("/",R88,1)-1)</f>
        <v>theater</v>
      </c>
      <c r="T88" t="str">
        <f>RIGHT(R88,LEN(R88)-SEARCH("/",R88,SEARCH("/",R88,1)))</f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 s="7">
        <v>123040</v>
      </c>
      <c r="F89" t="s">
        <v>14</v>
      </c>
      <c r="G89" s="4">
        <f>E89/D89</f>
        <v>0.6198488664987406</v>
      </c>
      <c r="H89">
        <v>1482</v>
      </c>
      <c r="I89" s="6" t="str">
        <f>DOLLAR((E89/H89),0)</f>
        <v>$83</v>
      </c>
      <c r="J89" t="s">
        <v>26</v>
      </c>
      <c r="K89" t="s">
        <v>27</v>
      </c>
      <c r="L89">
        <v>1299564000</v>
      </c>
      <c r="M89" s="10">
        <f>(((L89/60)/60)/24)+DATE(1970,1,1)</f>
        <v>40610.25</v>
      </c>
      <c r="N89">
        <v>1300510800</v>
      </c>
      <c r="O89" s="10">
        <f>(((N89/60)/60)/24)+DATE(1970,1,1)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 SEARCH("/",R89,1)-1)</f>
        <v>music</v>
      </c>
      <c r="T89" t="str">
        <f>RIGHT(R89,LEN(R89)-SEARCH("/",R89,SEARCH("/",R89,1)))</f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 s="7">
        <v>12516</v>
      </c>
      <c r="F90" t="s">
        <v>20</v>
      </c>
      <c r="G90" s="4">
        <f>E90/D90</f>
        <v>2.6074999999999999</v>
      </c>
      <c r="H90">
        <v>113</v>
      </c>
      <c r="I90" s="6" t="str">
        <f>DOLLAR((E90/H90),0)</f>
        <v>$111</v>
      </c>
      <c r="J90" t="s">
        <v>21</v>
      </c>
      <c r="K90" t="s">
        <v>22</v>
      </c>
      <c r="L90">
        <v>1429160400</v>
      </c>
      <c r="M90" s="10">
        <f>(((L90/60)/60)/24)+DATE(1970,1,1)</f>
        <v>42110.208333333328</v>
      </c>
      <c r="N90">
        <v>1431061200</v>
      </c>
      <c r="O90" s="10">
        <f>(((N90/60)/60)/24)+DATE(1970,1,1)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 SEARCH("/",R90,1)-1)</f>
        <v>publishing</v>
      </c>
      <c r="T90" t="str">
        <f>RIGHT(R90,LEN(R90)-SEARCH("/",R90,SEARCH("/",R90,1)))</f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 s="13">
        <v>8588</v>
      </c>
      <c r="F91" t="s">
        <v>20</v>
      </c>
      <c r="G91" s="4">
        <f>E91/D91</f>
        <v>2.5258823529411765</v>
      </c>
      <c r="H91">
        <v>96</v>
      </c>
      <c r="I91" s="6" t="str">
        <f>DOLLAR((E91/H91),0)</f>
        <v>$89</v>
      </c>
      <c r="J91" t="s">
        <v>21</v>
      </c>
      <c r="K91" t="s">
        <v>22</v>
      </c>
      <c r="L91">
        <v>1271307600</v>
      </c>
      <c r="M91" s="10">
        <f>(((L91/60)/60)/24)+DATE(1970,1,1)</f>
        <v>40283.208333333336</v>
      </c>
      <c r="N91">
        <v>1271480400</v>
      </c>
      <c r="O91" s="10">
        <f>(((N91/60)/60)/24)+DATE(1970,1,1)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 SEARCH("/",R91,1)-1)</f>
        <v>theater</v>
      </c>
      <c r="T91" t="str">
        <f>RIGHT(R91,LEN(R91)-SEARCH("/",R91,SEARCH("/",R91,1)))</f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 s="13">
        <v>6132</v>
      </c>
      <c r="F92" t="s">
        <v>14</v>
      </c>
      <c r="G92" s="4">
        <f>E92/D92</f>
        <v>0.7861538461538462</v>
      </c>
      <c r="H92">
        <v>106</v>
      </c>
      <c r="I92" s="6" t="str">
        <f>DOLLAR((E92/H92),0)</f>
        <v>$58</v>
      </c>
      <c r="J92" t="s">
        <v>21</v>
      </c>
      <c r="K92" t="s">
        <v>22</v>
      </c>
      <c r="L92">
        <v>1456380000</v>
      </c>
      <c r="M92" s="10">
        <f>(((L92/60)/60)/24)+DATE(1970,1,1)</f>
        <v>42425.25</v>
      </c>
      <c r="N92">
        <v>1456380000</v>
      </c>
      <c r="O92" s="10">
        <f>(((N92/60)/60)/24)+DATE(1970,1,1)</f>
        <v>42425.25</v>
      </c>
      <c r="P92" t="b">
        <v>0</v>
      </c>
      <c r="Q92" t="b">
        <v>1</v>
      </c>
      <c r="R92" t="s">
        <v>33</v>
      </c>
      <c r="S92" t="str">
        <f>LEFT(R92, SEARCH("/",R92,1)-1)</f>
        <v>theater</v>
      </c>
      <c r="T92" t="str">
        <f>RIGHT(R92,LEN(R92)-SEARCH("/",R92,SEARCH("/",R92,1)))</f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 s="7">
        <v>74688</v>
      </c>
      <c r="F93" t="s">
        <v>14</v>
      </c>
      <c r="G93" s="4">
        <f>E93/D93</f>
        <v>0.48404406999351912</v>
      </c>
      <c r="H93">
        <v>679</v>
      </c>
      <c r="I93" s="6" t="str">
        <f>DOLLAR((E93/H93),0)</f>
        <v>$110</v>
      </c>
      <c r="J93" t="s">
        <v>107</v>
      </c>
      <c r="K93" t="s">
        <v>108</v>
      </c>
      <c r="L93">
        <v>1470459600</v>
      </c>
      <c r="M93" s="10">
        <f>(((L93/60)/60)/24)+DATE(1970,1,1)</f>
        <v>42588.208333333328</v>
      </c>
      <c r="N93">
        <v>1472878800</v>
      </c>
      <c r="O93" s="10">
        <f>(((N93/60)/60)/24)+DATE(1970,1,1)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 SEARCH("/",R93,1)-1)</f>
        <v>publishing</v>
      </c>
      <c r="T93" t="str">
        <f>RIGHT(R93,LEN(R93)-SEARCH("/",R93,SEARCH("/",R93,1)))</f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 s="7">
        <v>51775</v>
      </c>
      <c r="F94" t="s">
        <v>20</v>
      </c>
      <c r="G94" s="4">
        <f>E94/D94</f>
        <v>2.5887500000000001</v>
      </c>
      <c r="H94">
        <v>498</v>
      </c>
      <c r="I94" s="6" t="str">
        <f>DOLLAR((E94/H94),0)</f>
        <v>$104</v>
      </c>
      <c r="J94" t="s">
        <v>98</v>
      </c>
      <c r="K94" t="s">
        <v>99</v>
      </c>
      <c r="L94">
        <v>1277269200</v>
      </c>
      <c r="M94" s="10">
        <f>(((L94/60)/60)/24)+DATE(1970,1,1)</f>
        <v>40352.208333333336</v>
      </c>
      <c r="N94">
        <v>1277355600</v>
      </c>
      <c r="O94" s="10">
        <f>(((N94/60)/60)/24)+DATE(1970,1,1)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 SEARCH("/",R94,1)-1)</f>
        <v>games</v>
      </c>
      <c r="T94" t="str">
        <f>RIGHT(R94,LEN(R94)-SEARCH("/",R94,SEARCH("/",R94,1)))</f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 s="13">
        <v>65877</v>
      </c>
      <c r="F95" t="s">
        <v>74</v>
      </c>
      <c r="G95" s="4">
        <f>E95/D95</f>
        <v>0.60548713235294116</v>
      </c>
      <c r="H95">
        <v>610</v>
      </c>
      <c r="I95" s="6" t="str">
        <f>DOLLAR((E95/H95),0)</f>
        <v>$108</v>
      </c>
      <c r="J95" t="s">
        <v>21</v>
      </c>
      <c r="K95" t="s">
        <v>22</v>
      </c>
      <c r="L95">
        <v>1350709200</v>
      </c>
      <c r="M95" s="10">
        <f>(((L95/60)/60)/24)+DATE(1970,1,1)</f>
        <v>41202.208333333336</v>
      </c>
      <c r="N95">
        <v>1351054800</v>
      </c>
      <c r="O95" s="10">
        <f>(((N95/60)/60)/24)+DATE(1970,1,1)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 SEARCH("/",R95,1)-1)</f>
        <v>theater</v>
      </c>
      <c r="T95" t="str">
        <f>RIGHT(R95,LEN(R95)-SEARCH("/",R95,SEARCH("/",R95,1)))</f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 s="7">
        <v>8807</v>
      </c>
      <c r="F96" t="s">
        <v>20</v>
      </c>
      <c r="G96" s="4">
        <f>E96/D96</f>
        <v>3.036896551724138</v>
      </c>
      <c r="H96">
        <v>180</v>
      </c>
      <c r="I96" s="6" t="str">
        <f>DOLLAR((E96/H96),0)</f>
        <v>$49</v>
      </c>
      <c r="J96" t="s">
        <v>40</v>
      </c>
      <c r="K96" t="s">
        <v>41</v>
      </c>
      <c r="L96">
        <v>1554613200</v>
      </c>
      <c r="M96" s="10">
        <f>(((L96/60)/60)/24)+DATE(1970,1,1)</f>
        <v>43562.208333333328</v>
      </c>
      <c r="N96">
        <v>1555563600</v>
      </c>
      <c r="O96" s="10">
        <f>(((N96/60)/60)/24)+DATE(1970,1,1)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 SEARCH("/",R96,1)-1)</f>
        <v>technology</v>
      </c>
      <c r="T96" t="str">
        <f>RIGHT(R96,LEN(R96)-SEARCH("/",R96,SEARCH("/",R96,1)))</f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 s="7">
        <v>1017</v>
      </c>
      <c r="F97" t="s">
        <v>20</v>
      </c>
      <c r="G97" s="4">
        <f>E97/D97</f>
        <v>1.1299999999999999</v>
      </c>
      <c r="H97">
        <v>27</v>
      </c>
      <c r="I97" s="6" t="str">
        <f>DOLLAR((E97/H97),0)</f>
        <v>$38</v>
      </c>
      <c r="J97" t="s">
        <v>21</v>
      </c>
      <c r="K97" t="s">
        <v>22</v>
      </c>
      <c r="L97">
        <v>1571029200</v>
      </c>
      <c r="M97" s="10">
        <f>(((L97/60)/60)/24)+DATE(1970,1,1)</f>
        <v>43752.208333333328</v>
      </c>
      <c r="N97">
        <v>1571634000</v>
      </c>
      <c r="O97" s="10">
        <f>(((N97/60)/60)/24)+DATE(1970,1,1)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 SEARCH("/",R97,1)-1)</f>
        <v>film &amp; video</v>
      </c>
      <c r="T97" t="str">
        <f>RIGHT(R97,LEN(R97)-SEARCH("/",R97,SEARCH("/",R97,1)))</f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 s="13">
        <v>151513</v>
      </c>
      <c r="F98" t="s">
        <v>20</v>
      </c>
      <c r="G98" s="4">
        <f>E98/D98</f>
        <v>2.1737876614060259</v>
      </c>
      <c r="H98">
        <v>2331</v>
      </c>
      <c r="I98" s="6" t="str">
        <f>DOLLAR((E98/H98),0)</f>
        <v>$65</v>
      </c>
      <c r="J98" t="s">
        <v>21</v>
      </c>
      <c r="K98" t="s">
        <v>22</v>
      </c>
      <c r="L98">
        <v>1299736800</v>
      </c>
      <c r="M98" s="10">
        <f>(((L98/60)/60)/24)+DATE(1970,1,1)</f>
        <v>40612.25</v>
      </c>
      <c r="N98">
        <v>1300856400</v>
      </c>
      <c r="O98" s="10">
        <f>(((N98/60)/60)/24)+DATE(1970,1,1)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 SEARCH("/",R98,1)-1)</f>
        <v>theater</v>
      </c>
      <c r="T98" t="str">
        <f>RIGHT(R98,LEN(R98)-SEARCH("/",R98,SEARCH("/",R98,1)))</f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 s="7">
        <v>12047</v>
      </c>
      <c r="F99" t="s">
        <v>20</v>
      </c>
      <c r="G99" s="4">
        <f>E99/D99</f>
        <v>9.2669230769230762</v>
      </c>
      <c r="H99">
        <v>113</v>
      </c>
      <c r="I99" s="6" t="str">
        <f>DOLLAR((E99/H99),0)</f>
        <v>$107</v>
      </c>
      <c r="J99" t="s">
        <v>21</v>
      </c>
      <c r="K99" t="s">
        <v>22</v>
      </c>
      <c r="L99">
        <v>1435208400</v>
      </c>
      <c r="M99" s="10">
        <f>(((L99/60)/60)/24)+DATE(1970,1,1)</f>
        <v>42180.208333333328</v>
      </c>
      <c r="N99">
        <v>1439874000</v>
      </c>
      <c r="O99" s="10">
        <f>(((N99/60)/60)/24)+DATE(1970,1,1)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 SEARCH("/",R99,1)-1)</f>
        <v>food</v>
      </c>
      <c r="T99" t="str">
        <f>RIGHT(R99,LEN(R99)-SEARCH("/",R99,SEARCH("/",R99,1)))</f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 s="7">
        <v>32951</v>
      </c>
      <c r="F100" t="s">
        <v>14</v>
      </c>
      <c r="G100" s="4">
        <f>E100/D100</f>
        <v>0.33692229038854804</v>
      </c>
      <c r="H100">
        <v>1220</v>
      </c>
      <c r="I100" s="6" t="str">
        <f>DOLLAR((E100/H100),0)</f>
        <v>$27</v>
      </c>
      <c r="J100" t="s">
        <v>26</v>
      </c>
      <c r="K100" t="s">
        <v>27</v>
      </c>
      <c r="L100">
        <v>1437973200</v>
      </c>
      <c r="M100" s="10">
        <f>(((L100/60)/60)/24)+DATE(1970,1,1)</f>
        <v>42212.208333333328</v>
      </c>
      <c r="N100">
        <v>1438318800</v>
      </c>
      <c r="O100" s="10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 SEARCH("/",R100,1)-1)</f>
        <v>games</v>
      </c>
      <c r="T100" t="str">
        <f>RIGHT(R100,LEN(R100)-SEARCH("/",R100,SEARCH("/",R100,1)))</f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 s="13">
        <v>14951</v>
      </c>
      <c r="F101" t="s">
        <v>20</v>
      </c>
      <c r="G101" s="4">
        <f>E101/D101</f>
        <v>1.9672368421052631</v>
      </c>
      <c r="H101">
        <v>164</v>
      </c>
      <c r="I101" s="6" t="str">
        <f>DOLLAR((E101/H101),0)</f>
        <v>$91</v>
      </c>
      <c r="J101" t="s">
        <v>21</v>
      </c>
      <c r="K101" t="s">
        <v>22</v>
      </c>
      <c r="L101">
        <v>1416895200</v>
      </c>
      <c r="M101" s="10">
        <f>(((L101/60)/60)/24)+DATE(1970,1,1)</f>
        <v>41968.25</v>
      </c>
      <c r="N101">
        <v>1419400800</v>
      </c>
      <c r="O101" s="10">
        <f>(((N101/60)/60)/24)+DATE(1970,1,1)</f>
        <v>41997.25</v>
      </c>
      <c r="P101" t="b">
        <v>0</v>
      </c>
      <c r="Q101" t="b">
        <v>0</v>
      </c>
      <c r="R101" t="s">
        <v>33</v>
      </c>
      <c r="S101" t="str">
        <f>LEFT(R101, SEARCH("/",R101,1)-1)</f>
        <v>theater</v>
      </c>
      <c r="T101" t="str">
        <f>RIGHT(R101,LEN(R101)-SEARCH("/",R101,SEARCH("/",R101,1)))</f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 s="13">
        <v>1</v>
      </c>
      <c r="F102" t="s">
        <v>14</v>
      </c>
      <c r="G102" s="4">
        <f>E102/D102</f>
        <v>0.01</v>
      </c>
      <c r="H102">
        <v>1</v>
      </c>
      <c r="I102" s="6" t="str">
        <f>DOLLAR((E102/H102),0)</f>
        <v>$1</v>
      </c>
      <c r="J102" t="s">
        <v>21</v>
      </c>
      <c r="K102" t="s">
        <v>22</v>
      </c>
      <c r="L102">
        <v>1319000400</v>
      </c>
      <c r="M102" s="10">
        <f>(((L102/60)/60)/24)+DATE(1970,1,1)</f>
        <v>40835.208333333336</v>
      </c>
      <c r="N102">
        <v>1320555600</v>
      </c>
      <c r="O102" s="10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 SEARCH("/",R102,1)-1)</f>
        <v>theater</v>
      </c>
      <c r="T102" t="str">
        <f>RIGHT(R102,LEN(R102)-SEARCH("/",R102,SEARCH("/",R102,1)))</f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 s="7">
        <v>9193</v>
      </c>
      <c r="F103" t="s">
        <v>20</v>
      </c>
      <c r="G103" s="4">
        <f>E103/D103</f>
        <v>10.214444444444444</v>
      </c>
      <c r="H103">
        <v>164</v>
      </c>
      <c r="I103" s="6" t="str">
        <f>DOLLAR((E103/H103),0)</f>
        <v>$56</v>
      </c>
      <c r="J103" t="s">
        <v>21</v>
      </c>
      <c r="K103" t="s">
        <v>22</v>
      </c>
      <c r="L103">
        <v>1424498400</v>
      </c>
      <c r="M103" s="10">
        <f>(((L103/60)/60)/24)+DATE(1970,1,1)</f>
        <v>42056.25</v>
      </c>
      <c r="N103">
        <v>1425103200</v>
      </c>
      <c r="O103" s="10">
        <f>(((N103/60)/60)/24)+DATE(1970,1,1)</f>
        <v>42063.25</v>
      </c>
      <c r="P103" t="b">
        <v>0</v>
      </c>
      <c r="Q103" t="b">
        <v>1</v>
      </c>
      <c r="R103" t="s">
        <v>50</v>
      </c>
      <c r="S103" t="str">
        <f>LEFT(R103, SEARCH("/",R103,1)-1)</f>
        <v>music</v>
      </c>
      <c r="T103" t="str">
        <f>RIGHT(R103,LEN(R103)-SEARCH("/",R103,SEARCH("/",R103,1)))</f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 s="7">
        <v>10422</v>
      </c>
      <c r="F104" t="s">
        <v>20</v>
      </c>
      <c r="G104" s="4">
        <f>E104/D104</f>
        <v>2.8167567567567566</v>
      </c>
      <c r="H104">
        <v>336</v>
      </c>
      <c r="I104" s="6" t="str">
        <f>DOLLAR((E104/H104),0)</f>
        <v>$31</v>
      </c>
      <c r="J104" t="s">
        <v>21</v>
      </c>
      <c r="K104" t="s">
        <v>22</v>
      </c>
      <c r="L104">
        <v>1526274000</v>
      </c>
      <c r="M104" s="10">
        <f>(((L104/60)/60)/24)+DATE(1970,1,1)</f>
        <v>43234.208333333328</v>
      </c>
      <c r="N104">
        <v>1526878800</v>
      </c>
      <c r="O104" s="10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 SEARCH("/",R104,1)-1)</f>
        <v>technology</v>
      </c>
      <c r="T104" t="str">
        <f>RIGHT(R104,LEN(R104)-SEARCH("/",R104,SEARCH("/",R104,1)))</f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 s="7">
        <v>2461</v>
      </c>
      <c r="F105" t="s">
        <v>14</v>
      </c>
      <c r="G105" s="4">
        <f>E105/D105</f>
        <v>0.24610000000000001</v>
      </c>
      <c r="H105">
        <v>37</v>
      </c>
      <c r="I105" s="6" t="str">
        <f>DOLLAR((E105/H105),0)</f>
        <v>$67</v>
      </c>
      <c r="J105" t="s">
        <v>107</v>
      </c>
      <c r="K105" t="s">
        <v>108</v>
      </c>
      <c r="L105">
        <v>1287896400</v>
      </c>
      <c r="M105" s="10">
        <f>(((L105/60)/60)/24)+DATE(1970,1,1)</f>
        <v>40475.208333333336</v>
      </c>
      <c r="N105">
        <v>1288674000</v>
      </c>
      <c r="O105" s="10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 SEARCH("/",R105,1)-1)</f>
        <v>music</v>
      </c>
      <c r="T105" t="str">
        <f>RIGHT(R105,LEN(R105)-SEARCH("/",R105,SEARCH("/",R105,1)))</f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 s="7">
        <v>170623</v>
      </c>
      <c r="F106" t="s">
        <v>20</v>
      </c>
      <c r="G106" s="4">
        <f>E106/D106</f>
        <v>1.4314010067114094</v>
      </c>
      <c r="H106">
        <v>1917</v>
      </c>
      <c r="I106" s="6" t="str">
        <f>DOLLAR((E106/H106),0)</f>
        <v>$89</v>
      </c>
      <c r="J106" t="s">
        <v>21</v>
      </c>
      <c r="K106" t="s">
        <v>22</v>
      </c>
      <c r="L106">
        <v>1495515600</v>
      </c>
      <c r="M106" s="10">
        <f>(((L106/60)/60)/24)+DATE(1970,1,1)</f>
        <v>42878.208333333328</v>
      </c>
      <c r="N106">
        <v>1495602000</v>
      </c>
      <c r="O106" s="10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 SEARCH("/",R106,1)-1)</f>
        <v>music</v>
      </c>
      <c r="T106" t="str">
        <f>RIGHT(R106,LEN(R106)-SEARCH("/",R106,SEARCH("/",R106,1)))</f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 s="7">
        <v>9829</v>
      </c>
      <c r="F107" t="s">
        <v>20</v>
      </c>
      <c r="G107" s="4">
        <f>E107/D107</f>
        <v>1.4454411764705883</v>
      </c>
      <c r="H107">
        <v>95</v>
      </c>
      <c r="I107" s="6" t="str">
        <f>DOLLAR((E107/H107),0)</f>
        <v>$103</v>
      </c>
      <c r="J107" t="s">
        <v>21</v>
      </c>
      <c r="K107" t="s">
        <v>22</v>
      </c>
      <c r="L107">
        <v>1364878800</v>
      </c>
      <c r="M107" s="10">
        <f>(((L107/60)/60)/24)+DATE(1970,1,1)</f>
        <v>41366.208333333336</v>
      </c>
      <c r="N107">
        <v>1366434000</v>
      </c>
      <c r="O107" s="10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 SEARCH("/",R107,1)-1)</f>
        <v>technology</v>
      </c>
      <c r="T107" t="str">
        <f>RIGHT(R107,LEN(R107)-SEARCH("/",R107,SEARCH("/",R107,1)))</f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 s="13">
        <v>14006</v>
      </c>
      <c r="F108" t="s">
        <v>20</v>
      </c>
      <c r="G108" s="4">
        <f>E108/D108</f>
        <v>3.5912820512820511</v>
      </c>
      <c r="H108">
        <v>147</v>
      </c>
      <c r="I108" s="6" t="str">
        <f>DOLLAR((E108/H108),0)</f>
        <v>$95</v>
      </c>
      <c r="J108" t="s">
        <v>21</v>
      </c>
      <c r="K108" t="s">
        <v>22</v>
      </c>
      <c r="L108">
        <v>1567918800</v>
      </c>
      <c r="M108" s="10">
        <f>(((L108/60)/60)/24)+DATE(1970,1,1)</f>
        <v>43716.208333333328</v>
      </c>
      <c r="N108">
        <v>1568350800</v>
      </c>
      <c r="O108" s="10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 SEARCH("/",R108,1)-1)</f>
        <v>theater</v>
      </c>
      <c r="T108" t="str">
        <f>RIGHT(R108,LEN(R108)-SEARCH("/",R108,SEARCH("/",R108,1)))</f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 s="13">
        <v>6527</v>
      </c>
      <c r="F109" t="s">
        <v>20</v>
      </c>
      <c r="G109" s="4">
        <f>E109/D109</f>
        <v>1.8648571428571428</v>
      </c>
      <c r="H109">
        <v>86</v>
      </c>
      <c r="I109" s="6" t="str">
        <f>DOLLAR((E109/H109),0)</f>
        <v>$76</v>
      </c>
      <c r="J109" t="s">
        <v>21</v>
      </c>
      <c r="K109" t="s">
        <v>22</v>
      </c>
      <c r="L109">
        <v>1524459600</v>
      </c>
      <c r="M109" s="10">
        <f>(((L109/60)/60)/24)+DATE(1970,1,1)</f>
        <v>43213.208333333328</v>
      </c>
      <c r="N109">
        <v>1525928400</v>
      </c>
      <c r="O109" s="10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 SEARCH("/",R109,1)-1)</f>
        <v>theater</v>
      </c>
      <c r="T109" t="str">
        <f>RIGHT(R109,LEN(R109)-SEARCH("/",R109,SEARCH("/",R109,1)))</f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 s="7">
        <v>8929</v>
      </c>
      <c r="F110" t="s">
        <v>20</v>
      </c>
      <c r="G110" s="4">
        <f>E110/D110</f>
        <v>5.9526666666666666</v>
      </c>
      <c r="H110">
        <v>83</v>
      </c>
      <c r="I110" s="6" t="str">
        <f>DOLLAR((E110/H110),0)</f>
        <v>$108</v>
      </c>
      <c r="J110" t="s">
        <v>21</v>
      </c>
      <c r="K110" t="s">
        <v>22</v>
      </c>
      <c r="L110">
        <v>1333688400</v>
      </c>
      <c r="M110" s="10">
        <f>(((L110/60)/60)/24)+DATE(1970,1,1)</f>
        <v>41005.208333333336</v>
      </c>
      <c r="N110">
        <v>1336885200</v>
      </c>
      <c r="O110" s="10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 SEARCH("/",R110,1)-1)</f>
        <v>film &amp; video</v>
      </c>
      <c r="T110" t="str">
        <f>RIGHT(R110,LEN(R110)-SEARCH("/",R110,SEARCH("/",R110,1)))</f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 s="7">
        <v>3079</v>
      </c>
      <c r="F111" t="s">
        <v>14</v>
      </c>
      <c r="G111" s="4">
        <f>E111/D111</f>
        <v>0.5921153846153846</v>
      </c>
      <c r="H111">
        <v>60</v>
      </c>
      <c r="I111" s="6" t="str">
        <f>DOLLAR((E111/H111),0)</f>
        <v>$51</v>
      </c>
      <c r="J111" t="s">
        <v>21</v>
      </c>
      <c r="K111" t="s">
        <v>22</v>
      </c>
      <c r="L111">
        <v>1389506400</v>
      </c>
      <c r="M111" s="10">
        <f>(((L111/60)/60)/24)+DATE(1970,1,1)</f>
        <v>41651.25</v>
      </c>
      <c r="N111">
        <v>1389679200</v>
      </c>
      <c r="O111" s="10">
        <f>(((N111/60)/60)/24)+DATE(1970,1,1)</f>
        <v>41653.25</v>
      </c>
      <c r="P111" t="b">
        <v>0</v>
      </c>
      <c r="Q111" t="b">
        <v>0</v>
      </c>
      <c r="R111" t="s">
        <v>269</v>
      </c>
      <c r="S111" t="str">
        <f>LEFT(R111, SEARCH("/",R111,1)-1)</f>
        <v>film &amp; video</v>
      </c>
      <c r="T111" t="str">
        <f>RIGHT(R111,LEN(R111)-SEARCH("/",R111,SEARCH("/",R111,1)))</f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 s="7">
        <v>21307</v>
      </c>
      <c r="F112" t="s">
        <v>14</v>
      </c>
      <c r="G112" s="4">
        <f>E112/D112</f>
        <v>0.14962780898876404</v>
      </c>
      <c r="H112">
        <v>296</v>
      </c>
      <c r="I112" s="6" t="str">
        <f>DOLLAR((E112/H112),0)</f>
        <v>$72</v>
      </c>
      <c r="J112" t="s">
        <v>21</v>
      </c>
      <c r="K112" t="s">
        <v>22</v>
      </c>
      <c r="L112">
        <v>1536642000</v>
      </c>
      <c r="M112" s="10">
        <f>(((L112/60)/60)/24)+DATE(1970,1,1)</f>
        <v>43354.208333333328</v>
      </c>
      <c r="N112">
        <v>1538283600</v>
      </c>
      <c r="O112" s="10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 SEARCH("/",R112,1)-1)</f>
        <v>food</v>
      </c>
      <c r="T112" t="str">
        <f>RIGHT(R112,LEN(R112)-SEARCH("/",R112,SEARCH("/",R112,1)))</f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 s="7">
        <v>73653</v>
      </c>
      <c r="F113" t="s">
        <v>20</v>
      </c>
      <c r="G113" s="4">
        <f>E113/D113</f>
        <v>1.1995602605863191</v>
      </c>
      <c r="H113">
        <v>676</v>
      </c>
      <c r="I113" s="6" t="str">
        <f>DOLLAR((E113/H113),0)</f>
        <v>$109</v>
      </c>
      <c r="J113" t="s">
        <v>21</v>
      </c>
      <c r="K113" t="s">
        <v>22</v>
      </c>
      <c r="L113">
        <v>1348290000</v>
      </c>
      <c r="M113" s="10">
        <f>(((L113/60)/60)/24)+DATE(1970,1,1)</f>
        <v>41174.208333333336</v>
      </c>
      <c r="N113">
        <v>1348808400</v>
      </c>
      <c r="O113" s="10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 SEARCH("/",R113,1)-1)</f>
        <v>publishing</v>
      </c>
      <c r="T113" t="str">
        <f>RIGHT(R113,LEN(R113)-SEARCH("/",R113,SEARCH("/",R113,1)))</f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 s="7">
        <v>12635</v>
      </c>
      <c r="F114" t="s">
        <v>20</v>
      </c>
      <c r="G114" s="4">
        <f>E114/D114</f>
        <v>2.6882978723404256</v>
      </c>
      <c r="H114">
        <v>361</v>
      </c>
      <c r="I114" s="6" t="str">
        <f>DOLLAR((E114/H114),0)</f>
        <v>$35</v>
      </c>
      <c r="J114" t="s">
        <v>26</v>
      </c>
      <c r="K114" t="s">
        <v>27</v>
      </c>
      <c r="L114">
        <v>1408856400</v>
      </c>
      <c r="M114" s="10">
        <f>(((L114/60)/60)/24)+DATE(1970,1,1)</f>
        <v>41875.208333333336</v>
      </c>
      <c r="N114">
        <v>1410152400</v>
      </c>
      <c r="O114" s="10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 SEARCH("/",R114,1)-1)</f>
        <v>technology</v>
      </c>
      <c r="T114" t="str">
        <f>RIGHT(R114,LEN(R114)-SEARCH("/",R114,SEARCH("/",R114,1)))</f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 s="7">
        <v>12437</v>
      </c>
      <c r="F115" t="s">
        <v>20</v>
      </c>
      <c r="G115" s="4">
        <f>E115/D115</f>
        <v>3.7687878787878786</v>
      </c>
      <c r="H115">
        <v>131</v>
      </c>
      <c r="I115" s="6" t="str">
        <f>DOLLAR((E115/H115),0)</f>
        <v>$95</v>
      </c>
      <c r="J115" t="s">
        <v>21</v>
      </c>
      <c r="K115" t="s">
        <v>22</v>
      </c>
      <c r="L115">
        <v>1505192400</v>
      </c>
      <c r="M115" s="10">
        <f>(((L115/60)/60)/24)+DATE(1970,1,1)</f>
        <v>42990.208333333328</v>
      </c>
      <c r="N115">
        <v>1505797200</v>
      </c>
      <c r="O115" s="10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 SEARCH("/",R115,1)-1)</f>
        <v>food</v>
      </c>
      <c r="T115" t="str">
        <f>RIGHT(R115,LEN(R115)-SEARCH("/",R115,SEARCH("/",R115,1)))</f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 s="7">
        <v>13816</v>
      </c>
      <c r="F116" t="s">
        <v>20</v>
      </c>
      <c r="G116" s="4">
        <f>E116/D116</f>
        <v>7.2715789473684209</v>
      </c>
      <c r="H116">
        <v>126</v>
      </c>
      <c r="I116" s="6" t="str">
        <f>DOLLAR((E116/H116),0)</f>
        <v>$110</v>
      </c>
      <c r="J116" t="s">
        <v>21</v>
      </c>
      <c r="K116" t="s">
        <v>22</v>
      </c>
      <c r="L116">
        <v>1554786000</v>
      </c>
      <c r="M116" s="10">
        <f>(((L116/60)/60)/24)+DATE(1970,1,1)</f>
        <v>43564.208333333328</v>
      </c>
      <c r="N116">
        <v>1554872400</v>
      </c>
      <c r="O116" s="10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 SEARCH("/",R116,1)-1)</f>
        <v>technology</v>
      </c>
      <c r="T116" t="str">
        <f>RIGHT(R116,LEN(R116)-SEARCH("/",R116,SEARCH("/",R116,1)))</f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 s="7">
        <v>145382</v>
      </c>
      <c r="F117" t="s">
        <v>14</v>
      </c>
      <c r="G117" s="4">
        <f>E117/D117</f>
        <v>0.87211757648470301</v>
      </c>
      <c r="H117">
        <v>3304</v>
      </c>
      <c r="I117" s="6" t="str">
        <f>DOLLAR((E117/H117),0)</f>
        <v>$44</v>
      </c>
      <c r="J117" t="s">
        <v>107</v>
      </c>
      <c r="K117" t="s">
        <v>108</v>
      </c>
      <c r="L117">
        <v>1510898400</v>
      </c>
      <c r="M117" s="10">
        <f>(((L117/60)/60)/24)+DATE(1970,1,1)</f>
        <v>43056.25</v>
      </c>
      <c r="N117">
        <v>1513922400</v>
      </c>
      <c r="O117" s="10">
        <f>(((N117/60)/60)/24)+DATE(1970,1,1)</f>
        <v>43091.25</v>
      </c>
      <c r="P117" t="b">
        <v>0</v>
      </c>
      <c r="Q117" t="b">
        <v>0</v>
      </c>
      <c r="R117" t="s">
        <v>119</v>
      </c>
      <c r="S117" t="str">
        <f>LEFT(R117, SEARCH("/",R117,1)-1)</f>
        <v>publishing</v>
      </c>
      <c r="T117" t="str">
        <f>RIGHT(R117,LEN(R117)-SEARCH("/",R117,SEARCH("/",R117,1)))</f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 s="13">
        <v>6336</v>
      </c>
      <c r="F118" t="s">
        <v>14</v>
      </c>
      <c r="G118" s="4">
        <f>E118/D118</f>
        <v>0.88</v>
      </c>
      <c r="H118">
        <v>73</v>
      </c>
      <c r="I118" s="6" t="str">
        <f>DOLLAR((E118/H118),0)</f>
        <v>$87</v>
      </c>
      <c r="J118" t="s">
        <v>21</v>
      </c>
      <c r="K118" t="s">
        <v>22</v>
      </c>
      <c r="L118">
        <v>1442552400</v>
      </c>
      <c r="M118" s="10">
        <f>(((L118/60)/60)/24)+DATE(1970,1,1)</f>
        <v>42265.208333333328</v>
      </c>
      <c r="N118">
        <v>1442638800</v>
      </c>
      <c r="O118" s="10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 SEARCH("/",R118,1)-1)</f>
        <v>theater</v>
      </c>
      <c r="T118" t="str">
        <f>RIGHT(R118,LEN(R118)-SEARCH("/",R118,SEARCH("/",R118,1)))</f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 s="7">
        <v>8523</v>
      </c>
      <c r="F119" t="s">
        <v>20</v>
      </c>
      <c r="G119" s="4">
        <f>E119/D119</f>
        <v>1.7393877551020409</v>
      </c>
      <c r="H119">
        <v>275</v>
      </c>
      <c r="I119" s="6" t="str">
        <f>DOLLAR((E119/H119),0)</f>
        <v>$31</v>
      </c>
      <c r="J119" t="s">
        <v>21</v>
      </c>
      <c r="K119" t="s">
        <v>22</v>
      </c>
      <c r="L119">
        <v>1316667600</v>
      </c>
      <c r="M119" s="10">
        <f>(((L119/60)/60)/24)+DATE(1970,1,1)</f>
        <v>40808.208333333336</v>
      </c>
      <c r="N119">
        <v>1317186000</v>
      </c>
      <c r="O119" s="10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 SEARCH("/",R119,1)-1)</f>
        <v>film &amp; video</v>
      </c>
      <c r="T119" t="str">
        <f>RIGHT(R119,LEN(R119)-SEARCH("/",R119,SEARCH("/",R119,1)))</f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 s="7">
        <v>6351</v>
      </c>
      <c r="F120" t="s">
        <v>20</v>
      </c>
      <c r="G120" s="4">
        <f>E120/D120</f>
        <v>1.1761111111111111</v>
      </c>
      <c r="H120">
        <v>67</v>
      </c>
      <c r="I120" s="6" t="str">
        <f>DOLLAR((E120/H120),0)</f>
        <v>$95</v>
      </c>
      <c r="J120" t="s">
        <v>21</v>
      </c>
      <c r="K120" t="s">
        <v>22</v>
      </c>
      <c r="L120">
        <v>1390716000</v>
      </c>
      <c r="M120" s="10">
        <f>(((L120/60)/60)/24)+DATE(1970,1,1)</f>
        <v>41665.25</v>
      </c>
      <c r="N120">
        <v>1391234400</v>
      </c>
      <c r="O120" s="10">
        <f>(((N120/60)/60)/24)+DATE(1970,1,1)</f>
        <v>41671.25</v>
      </c>
      <c r="P120" t="b">
        <v>0</v>
      </c>
      <c r="Q120" t="b">
        <v>0</v>
      </c>
      <c r="R120" t="s">
        <v>122</v>
      </c>
      <c r="S120" t="str">
        <f>LEFT(R120, SEARCH("/",R120,1)-1)</f>
        <v>photography</v>
      </c>
      <c r="T120" t="str">
        <f>RIGHT(R120,LEN(R120)-SEARCH("/",R120,SEARCH("/",R120,1)))</f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 s="7">
        <v>10748</v>
      </c>
      <c r="F121" t="s">
        <v>20</v>
      </c>
      <c r="G121" s="4">
        <f>E121/D121</f>
        <v>2.1496</v>
      </c>
      <c r="H121">
        <v>154</v>
      </c>
      <c r="I121" s="6" t="str">
        <f>DOLLAR((E121/H121),0)</f>
        <v>$70</v>
      </c>
      <c r="J121" t="s">
        <v>21</v>
      </c>
      <c r="K121" t="s">
        <v>22</v>
      </c>
      <c r="L121">
        <v>1402894800</v>
      </c>
      <c r="M121" s="10">
        <f>(((L121/60)/60)/24)+DATE(1970,1,1)</f>
        <v>41806.208333333336</v>
      </c>
      <c r="N121">
        <v>1404363600</v>
      </c>
      <c r="O121" s="10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 SEARCH("/",R121,1)-1)</f>
        <v>film &amp; video</v>
      </c>
      <c r="T121" t="str">
        <f>RIGHT(R121,LEN(R121)-SEARCH("/",R121,SEARCH("/",R121,1)))</f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 s="7">
        <v>112272</v>
      </c>
      <c r="F122" t="s">
        <v>20</v>
      </c>
      <c r="G122" s="4">
        <f>E122/D122</f>
        <v>1.4949667110519307</v>
      </c>
      <c r="H122">
        <v>1782</v>
      </c>
      <c r="I122" s="6" t="str">
        <f>DOLLAR((E122/H122),0)</f>
        <v>$63</v>
      </c>
      <c r="J122" t="s">
        <v>21</v>
      </c>
      <c r="K122" t="s">
        <v>22</v>
      </c>
      <c r="L122">
        <v>1429246800</v>
      </c>
      <c r="M122" s="10">
        <f>(((L122/60)/60)/24)+DATE(1970,1,1)</f>
        <v>42111.208333333328</v>
      </c>
      <c r="N122">
        <v>1429592400</v>
      </c>
      <c r="O122" s="10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 SEARCH("/",R122,1)-1)</f>
        <v>games</v>
      </c>
      <c r="T122" t="str">
        <f>RIGHT(R122,LEN(R122)-SEARCH("/",R122,SEARCH("/",R122,1)))</f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 s="7">
        <v>99361</v>
      </c>
      <c r="F123" t="s">
        <v>20</v>
      </c>
      <c r="G123" s="4">
        <f>E123/D123</f>
        <v>2.1933995584988963</v>
      </c>
      <c r="H123">
        <v>903</v>
      </c>
      <c r="I123" s="6" t="str">
        <f>DOLLAR((E123/H123),0)</f>
        <v>$110</v>
      </c>
      <c r="J123" t="s">
        <v>21</v>
      </c>
      <c r="K123" t="s">
        <v>22</v>
      </c>
      <c r="L123">
        <v>1412485200</v>
      </c>
      <c r="M123" s="10">
        <f>(((L123/60)/60)/24)+DATE(1970,1,1)</f>
        <v>41917.208333333336</v>
      </c>
      <c r="N123">
        <v>1413608400</v>
      </c>
      <c r="O123" s="10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 SEARCH("/",R123,1)-1)</f>
        <v>games</v>
      </c>
      <c r="T123" t="str">
        <f>RIGHT(R123,LEN(R123)-SEARCH("/",R123,SEARCH("/",R123,1)))</f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 s="7">
        <v>88055</v>
      </c>
      <c r="F124" t="s">
        <v>14</v>
      </c>
      <c r="G124" s="4">
        <f>E124/D124</f>
        <v>0.64367690058479532</v>
      </c>
      <c r="H124">
        <v>3387</v>
      </c>
      <c r="I124" s="6" t="str">
        <f>DOLLAR((E124/H124),0)</f>
        <v>$26</v>
      </c>
      <c r="J124" t="s">
        <v>21</v>
      </c>
      <c r="K124" t="s">
        <v>22</v>
      </c>
      <c r="L124">
        <v>1417068000</v>
      </c>
      <c r="M124" s="10">
        <f>(((L124/60)/60)/24)+DATE(1970,1,1)</f>
        <v>41970.25</v>
      </c>
      <c r="N124">
        <v>1419400800</v>
      </c>
      <c r="O124" s="10">
        <f>(((N124/60)/60)/24)+DATE(1970,1,1)</f>
        <v>41997.25</v>
      </c>
      <c r="P124" t="b">
        <v>0</v>
      </c>
      <c r="Q124" t="b">
        <v>0</v>
      </c>
      <c r="R124" t="s">
        <v>119</v>
      </c>
      <c r="S124" t="str">
        <f>LEFT(R124, SEARCH("/",R124,1)-1)</f>
        <v>publishing</v>
      </c>
      <c r="T124" t="str">
        <f>RIGHT(R124,LEN(R124)-SEARCH("/",R124,SEARCH("/",R124,1)))</f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 s="13">
        <v>33092</v>
      </c>
      <c r="F125" t="s">
        <v>14</v>
      </c>
      <c r="G125" s="4">
        <f>E125/D125</f>
        <v>0.18622397298818233</v>
      </c>
      <c r="H125">
        <v>662</v>
      </c>
      <c r="I125" s="6" t="str">
        <f>DOLLAR((E125/H125),0)</f>
        <v>$50</v>
      </c>
      <c r="J125" t="s">
        <v>15</v>
      </c>
      <c r="K125" t="s">
        <v>16</v>
      </c>
      <c r="L125">
        <v>1448344800</v>
      </c>
      <c r="M125" s="10">
        <f>(((L125/60)/60)/24)+DATE(1970,1,1)</f>
        <v>42332.25</v>
      </c>
      <c r="N125">
        <v>1448604000</v>
      </c>
      <c r="O125" s="10">
        <f>(((N125/60)/60)/24)+DATE(1970,1,1)</f>
        <v>42335.25</v>
      </c>
      <c r="P125" t="b">
        <v>1</v>
      </c>
      <c r="Q125" t="b">
        <v>0</v>
      </c>
      <c r="R125" t="s">
        <v>33</v>
      </c>
      <c r="S125" t="str">
        <f>LEFT(R125, SEARCH("/",R125,1)-1)</f>
        <v>theater</v>
      </c>
      <c r="T125" t="str">
        <f>RIGHT(R125,LEN(R125)-SEARCH("/",R125,SEARCH("/",R125,1)))</f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 s="7">
        <v>9562</v>
      </c>
      <c r="F126" t="s">
        <v>20</v>
      </c>
      <c r="G126" s="4">
        <f>E126/D126</f>
        <v>3.6776923076923076</v>
      </c>
      <c r="H126">
        <v>94</v>
      </c>
      <c r="I126" s="6" t="str">
        <f>DOLLAR((E126/H126),0)</f>
        <v>$102</v>
      </c>
      <c r="J126" t="s">
        <v>107</v>
      </c>
      <c r="K126" t="s">
        <v>108</v>
      </c>
      <c r="L126">
        <v>1557723600</v>
      </c>
      <c r="M126" s="10">
        <f>(((L126/60)/60)/24)+DATE(1970,1,1)</f>
        <v>43598.208333333328</v>
      </c>
      <c r="N126">
        <v>1562302800</v>
      </c>
      <c r="O126" s="10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 SEARCH("/",R126,1)-1)</f>
        <v>photography</v>
      </c>
      <c r="T126" t="str">
        <f>RIGHT(R126,LEN(R126)-SEARCH("/",R126,SEARCH("/",R126,1)))</f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 s="13">
        <v>8475</v>
      </c>
      <c r="F127" t="s">
        <v>20</v>
      </c>
      <c r="G127" s="4">
        <f>E127/D127</f>
        <v>1.5990566037735849</v>
      </c>
      <c r="H127">
        <v>180</v>
      </c>
      <c r="I127" s="6" t="str">
        <f>DOLLAR((E127/H127),0)</f>
        <v>$47</v>
      </c>
      <c r="J127" t="s">
        <v>21</v>
      </c>
      <c r="K127" t="s">
        <v>22</v>
      </c>
      <c r="L127">
        <v>1537333200</v>
      </c>
      <c r="M127" s="10">
        <f>(((L127/60)/60)/24)+DATE(1970,1,1)</f>
        <v>43362.208333333328</v>
      </c>
      <c r="N127">
        <v>1537678800</v>
      </c>
      <c r="O127" s="10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 SEARCH("/",R127,1)-1)</f>
        <v>theater</v>
      </c>
      <c r="T127" t="str">
        <f>RIGHT(R127,LEN(R127)-SEARCH("/",R127,SEARCH("/",R127,1)))</f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 s="13">
        <v>69617</v>
      </c>
      <c r="F128" t="s">
        <v>14</v>
      </c>
      <c r="G128" s="4">
        <f>E128/D128</f>
        <v>0.38633185349611543</v>
      </c>
      <c r="H128">
        <v>774</v>
      </c>
      <c r="I128" s="6" t="str">
        <f>DOLLAR((E128/H128),0)</f>
        <v>$90</v>
      </c>
      <c r="J128" t="s">
        <v>21</v>
      </c>
      <c r="K128" t="s">
        <v>22</v>
      </c>
      <c r="L128">
        <v>1471150800</v>
      </c>
      <c r="M128" s="10">
        <f>(((L128/60)/60)/24)+DATE(1970,1,1)</f>
        <v>42596.208333333328</v>
      </c>
      <c r="N128">
        <v>1473570000</v>
      </c>
      <c r="O128" s="10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 SEARCH("/",R128,1)-1)</f>
        <v>theater</v>
      </c>
      <c r="T128" t="str">
        <f>RIGHT(R128,LEN(R128)-SEARCH("/",R128,SEARCH("/",R128,1)))</f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 s="13">
        <v>53067</v>
      </c>
      <c r="F129" t="s">
        <v>14</v>
      </c>
      <c r="G129" s="4">
        <f>E129/D129</f>
        <v>0.51421511627906979</v>
      </c>
      <c r="H129">
        <v>672</v>
      </c>
      <c r="I129" s="6" t="str">
        <f>DOLLAR((E129/H129),0)</f>
        <v>$79</v>
      </c>
      <c r="J129" t="s">
        <v>15</v>
      </c>
      <c r="K129" t="s">
        <v>16</v>
      </c>
      <c r="L129">
        <v>1273640400</v>
      </c>
      <c r="M129" s="10">
        <f>(((L129/60)/60)/24)+DATE(1970,1,1)</f>
        <v>40310.208333333336</v>
      </c>
      <c r="N129">
        <v>1273899600</v>
      </c>
      <c r="O129" s="10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 SEARCH("/",R129,1)-1)</f>
        <v>theater</v>
      </c>
      <c r="T129" t="str">
        <f>RIGHT(R129,LEN(R129)-SEARCH("/",R129,SEARCH("/",R129,1)))</f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 s="7">
        <v>42596</v>
      </c>
      <c r="F130" t="s">
        <v>74</v>
      </c>
      <c r="G130" s="4">
        <f>E130/D130</f>
        <v>0.60334277620396604</v>
      </c>
      <c r="H130">
        <v>532</v>
      </c>
      <c r="I130" s="6" t="str">
        <f>DOLLAR((E130/H130),0)</f>
        <v>$80</v>
      </c>
      <c r="J130" t="s">
        <v>21</v>
      </c>
      <c r="K130" t="s">
        <v>22</v>
      </c>
      <c r="L130">
        <v>1282885200</v>
      </c>
      <c r="M130" s="10">
        <f>(((L130/60)/60)/24)+DATE(1970,1,1)</f>
        <v>40417.208333333336</v>
      </c>
      <c r="N130">
        <v>1284008400</v>
      </c>
      <c r="O130" s="10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 SEARCH("/",R130,1)-1)</f>
        <v>music</v>
      </c>
      <c r="T130" t="str">
        <f>RIGHT(R130,LEN(R130)-SEARCH("/",R130,SEARCH("/",R130,1)))</f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 s="7">
        <v>4756</v>
      </c>
      <c r="F131" t="s">
        <v>74</v>
      </c>
      <c r="G131" s="4">
        <f>E131/D131</f>
        <v>3.2026936026936029E-2</v>
      </c>
      <c r="H131">
        <v>55</v>
      </c>
      <c r="I131" s="6" t="str">
        <f>DOLLAR((E131/H131),0)</f>
        <v>$86</v>
      </c>
      <c r="J131" t="s">
        <v>26</v>
      </c>
      <c r="K131" t="s">
        <v>27</v>
      </c>
      <c r="L131">
        <v>1422943200</v>
      </c>
      <c r="M131" s="10">
        <f>(((L131/60)/60)/24)+DATE(1970,1,1)</f>
        <v>42038.25</v>
      </c>
      <c r="N131">
        <v>1425103200</v>
      </c>
      <c r="O131" s="10">
        <f>(((N131/60)/60)/24)+DATE(1970,1,1)</f>
        <v>42063.25</v>
      </c>
      <c r="P131" t="b">
        <v>0</v>
      </c>
      <c r="Q131" t="b">
        <v>0</v>
      </c>
      <c r="R131" t="s">
        <v>17</v>
      </c>
      <c r="S131" t="str">
        <f>LEFT(R131, SEARCH("/",R131,1)-1)</f>
        <v>food</v>
      </c>
      <c r="T131" t="str">
        <f>RIGHT(R131,LEN(R131)-SEARCH("/",R131,SEARCH("/",R131,1)))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 s="7">
        <v>14925</v>
      </c>
      <c r="F132" t="s">
        <v>20</v>
      </c>
      <c r="G132" s="4">
        <f>E132/D132</f>
        <v>1.5546875</v>
      </c>
      <c r="H132">
        <v>533</v>
      </c>
      <c r="I132" s="6" t="str">
        <f>DOLLAR((E132/H132),0)</f>
        <v>$28</v>
      </c>
      <c r="J132" t="s">
        <v>36</v>
      </c>
      <c r="K132" t="s">
        <v>37</v>
      </c>
      <c r="L132">
        <v>1319605200</v>
      </c>
      <c r="M132" s="10">
        <f>(((L132/60)/60)/24)+DATE(1970,1,1)</f>
        <v>40842.208333333336</v>
      </c>
      <c r="N132">
        <v>1320991200</v>
      </c>
      <c r="O132" s="10">
        <f>(((N132/60)/60)/24)+DATE(1970,1,1)</f>
        <v>40858.25</v>
      </c>
      <c r="P132" t="b">
        <v>0</v>
      </c>
      <c r="Q132" t="b">
        <v>0</v>
      </c>
      <c r="R132" t="s">
        <v>53</v>
      </c>
      <c r="S132" t="str">
        <f>LEFT(R132, SEARCH("/",R132,1)-1)</f>
        <v>film &amp; video</v>
      </c>
      <c r="T132" t="str">
        <f>RIGHT(R132,LEN(R132)-SEARCH("/",R132,SEARCH("/",R132,1)))</f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 s="7">
        <v>166116</v>
      </c>
      <c r="F133" t="s">
        <v>20</v>
      </c>
      <c r="G133" s="4">
        <f>E133/D133</f>
        <v>1.0085974499089254</v>
      </c>
      <c r="H133">
        <v>2443</v>
      </c>
      <c r="I133" s="6" t="str">
        <f>DOLLAR((E133/H133),0)</f>
        <v>$68</v>
      </c>
      <c r="J133" t="s">
        <v>40</v>
      </c>
      <c r="K133" t="s">
        <v>41</v>
      </c>
      <c r="L133">
        <v>1385704800</v>
      </c>
      <c r="M133" s="10">
        <f>(((L133/60)/60)/24)+DATE(1970,1,1)</f>
        <v>41607.25</v>
      </c>
      <c r="N133">
        <v>1386828000</v>
      </c>
      <c r="O133" s="10">
        <f>(((N133/60)/60)/24)+DATE(1970,1,1)</f>
        <v>41620.25</v>
      </c>
      <c r="P133" t="b">
        <v>0</v>
      </c>
      <c r="Q133" t="b">
        <v>0</v>
      </c>
      <c r="R133" t="s">
        <v>28</v>
      </c>
      <c r="S133" t="str">
        <f>LEFT(R133, SEARCH("/",R133,1)-1)</f>
        <v>technology</v>
      </c>
      <c r="T133" t="str">
        <f>RIGHT(R133,LEN(R133)-SEARCH("/",R133,SEARCH("/",R133,1)))</f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 s="13">
        <v>3834</v>
      </c>
      <c r="F134" t="s">
        <v>20</v>
      </c>
      <c r="G134" s="4">
        <f>E134/D134</f>
        <v>1.1618181818181819</v>
      </c>
      <c r="H134">
        <v>89</v>
      </c>
      <c r="I134" s="6" t="str">
        <f>DOLLAR((E134/H134),0)</f>
        <v>$43</v>
      </c>
      <c r="J134" t="s">
        <v>21</v>
      </c>
      <c r="K134" t="s">
        <v>22</v>
      </c>
      <c r="L134">
        <v>1515736800</v>
      </c>
      <c r="M134" s="10">
        <f>(((L134/60)/60)/24)+DATE(1970,1,1)</f>
        <v>43112.25</v>
      </c>
      <c r="N134">
        <v>1517119200</v>
      </c>
      <c r="O134" s="10">
        <f>(((N134/60)/60)/24)+DATE(1970,1,1)</f>
        <v>43128.25</v>
      </c>
      <c r="P134" t="b">
        <v>0</v>
      </c>
      <c r="Q134" t="b">
        <v>1</v>
      </c>
      <c r="R134" t="s">
        <v>33</v>
      </c>
      <c r="S134" t="str">
        <f>LEFT(R134, SEARCH("/",R134,1)-1)</f>
        <v>theater</v>
      </c>
      <c r="T134" t="str">
        <f>RIGHT(R134,LEN(R134)-SEARCH("/",R134,SEARCH("/",R134,1)))</f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 s="7">
        <v>13985</v>
      </c>
      <c r="F135" t="s">
        <v>20</v>
      </c>
      <c r="G135" s="4">
        <f>E135/D135</f>
        <v>3.1077777777777778</v>
      </c>
      <c r="H135">
        <v>159</v>
      </c>
      <c r="I135" s="6" t="str">
        <f>DOLLAR((E135/H135),0)</f>
        <v>$88</v>
      </c>
      <c r="J135" t="s">
        <v>21</v>
      </c>
      <c r="K135" t="s">
        <v>22</v>
      </c>
      <c r="L135">
        <v>1313125200</v>
      </c>
      <c r="M135" s="10">
        <f>(((L135/60)/60)/24)+DATE(1970,1,1)</f>
        <v>40767.208333333336</v>
      </c>
      <c r="N135">
        <v>1315026000</v>
      </c>
      <c r="O135" s="10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 SEARCH("/",R135,1)-1)</f>
        <v>music</v>
      </c>
      <c r="T135" t="str">
        <f>RIGHT(R135,LEN(R135)-SEARCH("/",R135,SEARCH("/",R135,1)))</f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 s="7">
        <v>89288</v>
      </c>
      <c r="F136" t="s">
        <v>14</v>
      </c>
      <c r="G136" s="4">
        <f>E136/D136</f>
        <v>0.89736683417085428</v>
      </c>
      <c r="H136">
        <v>940</v>
      </c>
      <c r="I136" s="6" t="str">
        <f>DOLLAR((E136/H136),0)</f>
        <v>$95</v>
      </c>
      <c r="J136" t="s">
        <v>98</v>
      </c>
      <c r="K136" t="s">
        <v>99</v>
      </c>
      <c r="L136">
        <v>1308459600</v>
      </c>
      <c r="M136" s="10">
        <f>(((L136/60)/60)/24)+DATE(1970,1,1)</f>
        <v>40713.208333333336</v>
      </c>
      <c r="N136">
        <v>1312693200</v>
      </c>
      <c r="O136" s="10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 SEARCH("/",R136,1)-1)</f>
        <v>film &amp; video</v>
      </c>
      <c r="T136" t="str">
        <f>RIGHT(R136,LEN(R136)-SEARCH("/",R136,SEARCH("/",R136,1)))</f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 s="13">
        <v>5488</v>
      </c>
      <c r="F137" t="s">
        <v>14</v>
      </c>
      <c r="G137" s="4">
        <f>E137/D137</f>
        <v>0.71272727272727276</v>
      </c>
      <c r="H137">
        <v>117</v>
      </c>
      <c r="I137" s="6" t="str">
        <f>DOLLAR((E137/H137),0)</f>
        <v>$47</v>
      </c>
      <c r="J137" t="s">
        <v>21</v>
      </c>
      <c r="K137" t="s">
        <v>22</v>
      </c>
      <c r="L137">
        <v>1362636000</v>
      </c>
      <c r="M137" s="10">
        <f>(((L137/60)/60)/24)+DATE(1970,1,1)</f>
        <v>41340.25</v>
      </c>
      <c r="N137">
        <v>1363064400</v>
      </c>
      <c r="O137" s="10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 SEARCH("/",R137,1)-1)</f>
        <v>theater</v>
      </c>
      <c r="T137" t="str">
        <f>RIGHT(R137,LEN(R137)-SEARCH("/",R137,SEARCH("/",R137,1)))</f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 s="7">
        <v>2721</v>
      </c>
      <c r="F138" t="s">
        <v>74</v>
      </c>
      <c r="G138" s="4">
        <f>E138/D138</f>
        <v>3.2862318840579711E-2</v>
      </c>
      <c r="H138">
        <v>58</v>
      </c>
      <c r="I138" s="6" t="str">
        <f>DOLLAR((E138/H138),0)</f>
        <v>$47</v>
      </c>
      <c r="J138" t="s">
        <v>21</v>
      </c>
      <c r="K138" t="s">
        <v>22</v>
      </c>
      <c r="L138">
        <v>1402117200</v>
      </c>
      <c r="M138" s="10">
        <f>(((L138/60)/60)/24)+DATE(1970,1,1)</f>
        <v>41797.208333333336</v>
      </c>
      <c r="N138">
        <v>1403154000</v>
      </c>
      <c r="O138" s="10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 SEARCH("/",R138,1)-1)</f>
        <v>film &amp; video</v>
      </c>
      <c r="T138" t="str">
        <f>RIGHT(R138,LEN(R138)-SEARCH("/",R138,SEARCH("/",R138,1)))</f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 s="7">
        <v>4712</v>
      </c>
      <c r="F139" t="s">
        <v>20</v>
      </c>
      <c r="G139" s="4">
        <f>E139/D139</f>
        <v>2.617777777777778</v>
      </c>
      <c r="H139">
        <v>50</v>
      </c>
      <c r="I139" s="6" t="str">
        <f>DOLLAR((E139/H139),0)</f>
        <v>$94</v>
      </c>
      <c r="J139" t="s">
        <v>21</v>
      </c>
      <c r="K139" t="s">
        <v>22</v>
      </c>
      <c r="L139">
        <v>1286341200</v>
      </c>
      <c r="M139" s="10">
        <f>(((L139/60)/60)/24)+DATE(1970,1,1)</f>
        <v>40457.208333333336</v>
      </c>
      <c r="N139">
        <v>1286859600</v>
      </c>
      <c r="O139" s="10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 SEARCH("/",R139,1)-1)</f>
        <v>publishing</v>
      </c>
      <c r="T139" t="str">
        <f>RIGHT(R139,LEN(R139)-SEARCH("/",R139,SEARCH("/",R139,1)))</f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 s="7">
        <v>9216</v>
      </c>
      <c r="F140" t="s">
        <v>14</v>
      </c>
      <c r="G140" s="4">
        <f>E140/D140</f>
        <v>0.96</v>
      </c>
      <c r="H140">
        <v>115</v>
      </c>
      <c r="I140" s="6" t="str">
        <f>DOLLAR((E140/H140),0)</f>
        <v>$80</v>
      </c>
      <c r="J140" t="s">
        <v>21</v>
      </c>
      <c r="K140" t="s">
        <v>22</v>
      </c>
      <c r="L140">
        <v>1348808400</v>
      </c>
      <c r="M140" s="10">
        <f>(((L140/60)/60)/24)+DATE(1970,1,1)</f>
        <v>41180.208333333336</v>
      </c>
      <c r="N140">
        <v>1349326800</v>
      </c>
      <c r="O140" s="10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 SEARCH("/",R140,1)-1)</f>
        <v>games</v>
      </c>
      <c r="T140" t="str">
        <f>RIGHT(R140,LEN(R140)-SEARCH("/",R140,SEARCH("/",R140,1)))</f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 s="7">
        <v>19246</v>
      </c>
      <c r="F141" t="s">
        <v>14</v>
      </c>
      <c r="G141" s="4">
        <f>E141/D141</f>
        <v>0.20896851248642778</v>
      </c>
      <c r="H141">
        <v>326</v>
      </c>
      <c r="I141" s="6" t="str">
        <f>DOLLAR((E141/H141),0)</f>
        <v>$59</v>
      </c>
      <c r="J141" t="s">
        <v>21</v>
      </c>
      <c r="K141" t="s">
        <v>22</v>
      </c>
      <c r="L141">
        <v>1429592400</v>
      </c>
      <c r="M141" s="10">
        <f>(((L141/60)/60)/24)+DATE(1970,1,1)</f>
        <v>42115.208333333328</v>
      </c>
      <c r="N141">
        <v>1430974800</v>
      </c>
      <c r="O141" s="10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 SEARCH("/",R141,1)-1)</f>
        <v>technology</v>
      </c>
      <c r="T141" t="str">
        <f>RIGHT(R141,LEN(R141)-SEARCH("/",R141,SEARCH("/",R141,1)))</f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 s="7">
        <v>12274</v>
      </c>
      <c r="F142" t="s">
        <v>20</v>
      </c>
      <c r="G142" s="4">
        <f>E142/D142</f>
        <v>2.2316363636363636</v>
      </c>
      <c r="H142">
        <v>186</v>
      </c>
      <c r="I142" s="6" t="str">
        <f>DOLLAR((E142/H142),0)</f>
        <v>$66</v>
      </c>
      <c r="J142" t="s">
        <v>21</v>
      </c>
      <c r="K142" t="s">
        <v>22</v>
      </c>
      <c r="L142">
        <v>1519538400</v>
      </c>
      <c r="M142" s="10">
        <f>(((L142/60)/60)/24)+DATE(1970,1,1)</f>
        <v>43156.25</v>
      </c>
      <c r="N142">
        <v>1519970400</v>
      </c>
      <c r="O142" s="10">
        <f>(((N142/60)/60)/24)+DATE(1970,1,1)</f>
        <v>43161.25</v>
      </c>
      <c r="P142" t="b">
        <v>0</v>
      </c>
      <c r="Q142" t="b">
        <v>0</v>
      </c>
      <c r="R142" t="s">
        <v>42</v>
      </c>
      <c r="S142" t="str">
        <f>LEFT(R142, SEARCH("/",R142,1)-1)</f>
        <v>film &amp; video</v>
      </c>
      <c r="T142" t="str">
        <f>RIGHT(R142,LEN(R142)-SEARCH("/",R142,SEARCH("/",R142,1)))</f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 s="7">
        <v>65323</v>
      </c>
      <c r="F143" t="s">
        <v>20</v>
      </c>
      <c r="G143" s="4">
        <f>E143/D143</f>
        <v>1.0159097978227061</v>
      </c>
      <c r="H143">
        <v>1071</v>
      </c>
      <c r="I143" s="6" t="str">
        <f>DOLLAR((E143/H143),0)</f>
        <v>$61</v>
      </c>
      <c r="J143" t="s">
        <v>21</v>
      </c>
      <c r="K143" t="s">
        <v>22</v>
      </c>
      <c r="L143">
        <v>1434085200</v>
      </c>
      <c r="M143" s="10">
        <f>(((L143/60)/60)/24)+DATE(1970,1,1)</f>
        <v>42167.208333333328</v>
      </c>
      <c r="N143">
        <v>1434603600</v>
      </c>
      <c r="O143" s="10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 SEARCH("/",R143,1)-1)</f>
        <v>technology</v>
      </c>
      <c r="T143" t="str">
        <f>RIGHT(R143,LEN(R143)-SEARCH("/",R143,SEARCH("/",R143,1)))</f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 s="7">
        <v>11502</v>
      </c>
      <c r="F144" t="s">
        <v>20</v>
      </c>
      <c r="G144" s="4">
        <f>E144/D144</f>
        <v>2.3003999999999998</v>
      </c>
      <c r="H144">
        <v>117</v>
      </c>
      <c r="I144" s="6" t="str">
        <f>DOLLAR((E144/H144),0)</f>
        <v>$98</v>
      </c>
      <c r="J144" t="s">
        <v>21</v>
      </c>
      <c r="K144" t="s">
        <v>22</v>
      </c>
      <c r="L144">
        <v>1333688400</v>
      </c>
      <c r="M144" s="10">
        <f>(((L144/60)/60)/24)+DATE(1970,1,1)</f>
        <v>41005.208333333336</v>
      </c>
      <c r="N144">
        <v>1337230800</v>
      </c>
      <c r="O144" s="10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 SEARCH("/",R144,1)-1)</f>
        <v>technology</v>
      </c>
      <c r="T144" t="str">
        <f>RIGHT(R144,LEN(R144)-SEARCH("/",R144,SEARCH("/",R144,1)))</f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 s="7">
        <v>7322</v>
      </c>
      <c r="F145" t="s">
        <v>20</v>
      </c>
      <c r="G145" s="4">
        <f>E145/D145</f>
        <v>1.355925925925926</v>
      </c>
      <c r="H145">
        <v>70</v>
      </c>
      <c r="I145" s="6" t="str">
        <f>DOLLAR((E145/H145),0)</f>
        <v>$105</v>
      </c>
      <c r="J145" t="s">
        <v>21</v>
      </c>
      <c r="K145" t="s">
        <v>22</v>
      </c>
      <c r="L145">
        <v>1277701200</v>
      </c>
      <c r="M145" s="10">
        <f>(((L145/60)/60)/24)+DATE(1970,1,1)</f>
        <v>40357.208333333336</v>
      </c>
      <c r="N145">
        <v>1279429200</v>
      </c>
      <c r="O145" s="10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 SEARCH("/",R145,1)-1)</f>
        <v>music</v>
      </c>
      <c r="T145" t="str">
        <f>RIGHT(R145,LEN(R145)-SEARCH("/",R145,SEARCH("/",R145,1)))</f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 s="13">
        <v>11619</v>
      </c>
      <c r="F146" t="s">
        <v>20</v>
      </c>
      <c r="G146" s="4">
        <f>E146/D146</f>
        <v>1.2909999999999999</v>
      </c>
      <c r="H146">
        <v>135</v>
      </c>
      <c r="I146" s="6" t="str">
        <f>DOLLAR((E146/H146),0)</f>
        <v>$86</v>
      </c>
      <c r="J146" t="s">
        <v>21</v>
      </c>
      <c r="K146" t="s">
        <v>22</v>
      </c>
      <c r="L146">
        <v>1560747600</v>
      </c>
      <c r="M146" s="10">
        <f>(((L146/60)/60)/24)+DATE(1970,1,1)</f>
        <v>43633.208333333328</v>
      </c>
      <c r="N146">
        <v>1561438800</v>
      </c>
      <c r="O146" s="10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 SEARCH("/",R146,1)-1)</f>
        <v>theater</v>
      </c>
      <c r="T146" t="str">
        <f>RIGHT(R146,LEN(R146)-SEARCH("/",R146,SEARCH("/",R146,1)))</f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 s="7">
        <v>59128</v>
      </c>
      <c r="F147" t="s">
        <v>20</v>
      </c>
      <c r="G147" s="4">
        <f>E147/D147</f>
        <v>2.3651200000000001</v>
      </c>
      <c r="H147">
        <v>768</v>
      </c>
      <c r="I147" s="6" t="str">
        <f>DOLLAR((E147/H147),0)</f>
        <v>$77</v>
      </c>
      <c r="J147" t="s">
        <v>98</v>
      </c>
      <c r="K147" t="s">
        <v>99</v>
      </c>
      <c r="L147">
        <v>1410066000</v>
      </c>
      <c r="M147" s="10">
        <f>(((L147/60)/60)/24)+DATE(1970,1,1)</f>
        <v>41889.208333333336</v>
      </c>
      <c r="N147">
        <v>1410498000</v>
      </c>
      <c r="O147" s="10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 SEARCH("/",R147,1)-1)</f>
        <v>technology</v>
      </c>
      <c r="T147" t="str">
        <f>RIGHT(R147,LEN(R147)-SEARCH("/",R147,SEARCH("/",R147,1)))</f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 s="13">
        <v>1518</v>
      </c>
      <c r="F148" t="s">
        <v>74</v>
      </c>
      <c r="G148" s="4">
        <f>E148/D148</f>
        <v>0.17249999999999999</v>
      </c>
      <c r="H148">
        <v>51</v>
      </c>
      <c r="I148" s="6" t="str">
        <f>DOLLAR((E148/H148),0)</f>
        <v>$30</v>
      </c>
      <c r="J148" t="s">
        <v>21</v>
      </c>
      <c r="K148" t="s">
        <v>22</v>
      </c>
      <c r="L148">
        <v>1320732000</v>
      </c>
      <c r="M148" s="10">
        <f>(((L148/60)/60)/24)+DATE(1970,1,1)</f>
        <v>40855.25</v>
      </c>
      <c r="N148">
        <v>1322460000</v>
      </c>
      <c r="O148" s="10">
        <f>(((N148/60)/60)/24)+DATE(1970,1,1)</f>
        <v>40875.25</v>
      </c>
      <c r="P148" t="b">
        <v>0</v>
      </c>
      <c r="Q148" t="b">
        <v>0</v>
      </c>
      <c r="R148" t="s">
        <v>33</v>
      </c>
      <c r="S148" t="str">
        <f>LEFT(R148, SEARCH("/",R148,1)-1)</f>
        <v>theater</v>
      </c>
      <c r="T148" t="str">
        <f>RIGHT(R148,LEN(R148)-SEARCH("/",R148,SEARCH("/",R148,1)))</f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 s="13">
        <v>9337</v>
      </c>
      <c r="F149" t="s">
        <v>20</v>
      </c>
      <c r="G149" s="4">
        <f>E149/D149</f>
        <v>1.1249397590361445</v>
      </c>
      <c r="H149">
        <v>199</v>
      </c>
      <c r="I149" s="6" t="str">
        <f>DOLLAR((E149/H149),0)</f>
        <v>$47</v>
      </c>
      <c r="J149" t="s">
        <v>21</v>
      </c>
      <c r="K149" t="s">
        <v>22</v>
      </c>
      <c r="L149">
        <v>1465794000</v>
      </c>
      <c r="M149" s="10">
        <f>(((L149/60)/60)/24)+DATE(1970,1,1)</f>
        <v>42534.208333333328</v>
      </c>
      <c r="N149">
        <v>1466312400</v>
      </c>
      <c r="O149" s="10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 SEARCH("/",R149,1)-1)</f>
        <v>theater</v>
      </c>
      <c r="T149" t="str">
        <f>RIGHT(R149,LEN(R149)-SEARCH("/",R149,SEARCH("/",R149,1)))</f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 s="7">
        <v>11255</v>
      </c>
      <c r="F150" t="s">
        <v>20</v>
      </c>
      <c r="G150" s="4">
        <f>E150/D150</f>
        <v>1.2102150537634409</v>
      </c>
      <c r="H150">
        <v>107</v>
      </c>
      <c r="I150" s="6" t="str">
        <f>DOLLAR((E150/H150),0)</f>
        <v>$105</v>
      </c>
      <c r="J150" t="s">
        <v>21</v>
      </c>
      <c r="K150" t="s">
        <v>22</v>
      </c>
      <c r="L150">
        <v>1500958800</v>
      </c>
      <c r="M150" s="10">
        <f>(((L150/60)/60)/24)+DATE(1970,1,1)</f>
        <v>42941.208333333328</v>
      </c>
      <c r="N150">
        <v>1501736400</v>
      </c>
      <c r="O150" s="10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 SEARCH("/",R150,1)-1)</f>
        <v>technology</v>
      </c>
      <c r="T150" t="str">
        <f>RIGHT(R150,LEN(R150)-SEARCH("/",R150,SEARCH("/",R150,1)))</f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 s="7">
        <v>13632</v>
      </c>
      <c r="F151" t="s">
        <v>20</v>
      </c>
      <c r="G151" s="4">
        <f>E151/D151</f>
        <v>2.1987096774193549</v>
      </c>
      <c r="H151">
        <v>195</v>
      </c>
      <c r="I151" s="6" t="str">
        <f>DOLLAR((E151/H151),0)</f>
        <v>$70</v>
      </c>
      <c r="J151" t="s">
        <v>21</v>
      </c>
      <c r="K151" t="s">
        <v>22</v>
      </c>
      <c r="L151">
        <v>1357020000</v>
      </c>
      <c r="M151" s="10">
        <f>(((L151/60)/60)/24)+DATE(1970,1,1)</f>
        <v>41275.25</v>
      </c>
      <c r="N151">
        <v>1361512800</v>
      </c>
      <c r="O151" s="10">
        <f>(((N151/60)/60)/24)+DATE(1970,1,1)</f>
        <v>41327.25</v>
      </c>
      <c r="P151" t="b">
        <v>0</v>
      </c>
      <c r="Q151" t="b">
        <v>0</v>
      </c>
      <c r="R151" t="s">
        <v>60</v>
      </c>
      <c r="S151" t="str">
        <f>LEFT(R151, SEARCH("/",R151,1)-1)</f>
        <v>music</v>
      </c>
      <c r="T151" t="str">
        <f>RIGHT(R151,LEN(R151)-SEARCH("/",R151,SEARCH("/",R151,1)))</f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 s="7">
        <v>1</v>
      </c>
      <c r="F152" t="s">
        <v>14</v>
      </c>
      <c r="G152" s="4">
        <f>E152/D152</f>
        <v>0.01</v>
      </c>
      <c r="H152">
        <v>1</v>
      </c>
      <c r="I152" s="6" t="str">
        <f>DOLLAR((E152/H152),0)</f>
        <v>$1</v>
      </c>
      <c r="J152" t="s">
        <v>21</v>
      </c>
      <c r="K152" t="s">
        <v>22</v>
      </c>
      <c r="L152">
        <v>1544940000</v>
      </c>
      <c r="M152" s="10">
        <f>(((L152/60)/60)/24)+DATE(1970,1,1)</f>
        <v>43450.25</v>
      </c>
      <c r="N152">
        <v>1545026400</v>
      </c>
      <c r="O152" s="10">
        <f>(((N152/60)/60)/24)+DATE(1970,1,1)</f>
        <v>43451.25</v>
      </c>
      <c r="P152" t="b">
        <v>0</v>
      </c>
      <c r="Q152" t="b">
        <v>0</v>
      </c>
      <c r="R152" t="s">
        <v>23</v>
      </c>
      <c r="S152" t="str">
        <f>LEFT(R152, SEARCH("/",R152,1)-1)</f>
        <v>music</v>
      </c>
      <c r="T152" t="str">
        <f>RIGHT(R152,LEN(R152)-SEARCH("/",R152,SEARCH("/",R152,1)))</f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 s="7">
        <v>88037</v>
      </c>
      <c r="F153" t="s">
        <v>14</v>
      </c>
      <c r="G153" s="4">
        <f>E153/D153</f>
        <v>0.64166909620991253</v>
      </c>
      <c r="H153">
        <v>1467</v>
      </c>
      <c r="I153" s="6" t="str">
        <f>DOLLAR((E153/H153),0)</f>
        <v>$60</v>
      </c>
      <c r="J153" t="s">
        <v>21</v>
      </c>
      <c r="K153" t="s">
        <v>22</v>
      </c>
      <c r="L153">
        <v>1402290000</v>
      </c>
      <c r="M153" s="10">
        <f>(((L153/60)/60)/24)+DATE(1970,1,1)</f>
        <v>41799.208333333336</v>
      </c>
      <c r="N153">
        <v>1406696400</v>
      </c>
      <c r="O153" s="10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 SEARCH("/",R153,1)-1)</f>
        <v>music</v>
      </c>
      <c r="T153" t="str">
        <f>RIGHT(R153,LEN(R153)-SEARCH("/",R153,SEARCH("/",R153,1)))</f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 s="7">
        <v>175573</v>
      </c>
      <c r="F154" t="s">
        <v>20</v>
      </c>
      <c r="G154" s="4">
        <f>E154/D154</f>
        <v>4.2306746987951804</v>
      </c>
      <c r="H154">
        <v>3376</v>
      </c>
      <c r="I154" s="6" t="str">
        <f>DOLLAR((E154/H154),0)</f>
        <v>$52</v>
      </c>
      <c r="J154" t="s">
        <v>21</v>
      </c>
      <c r="K154" t="s">
        <v>22</v>
      </c>
      <c r="L154">
        <v>1487311200</v>
      </c>
      <c r="M154" s="10">
        <f>(((L154/60)/60)/24)+DATE(1970,1,1)</f>
        <v>42783.25</v>
      </c>
      <c r="N154">
        <v>1487916000</v>
      </c>
      <c r="O154" s="10">
        <f>(((N154/60)/60)/24)+DATE(1970,1,1)</f>
        <v>42790.25</v>
      </c>
      <c r="P154" t="b">
        <v>0</v>
      </c>
      <c r="Q154" t="b">
        <v>0</v>
      </c>
      <c r="R154" t="s">
        <v>60</v>
      </c>
      <c r="S154" t="str">
        <f>LEFT(R154, SEARCH("/",R154,1)-1)</f>
        <v>music</v>
      </c>
      <c r="T154" t="str">
        <f>RIGHT(R154,LEN(R154)-SEARCH("/",R154,SEARCH("/",R154,1)))</f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 s="13">
        <v>176112</v>
      </c>
      <c r="F155" t="s">
        <v>14</v>
      </c>
      <c r="G155" s="4">
        <f>E155/D155</f>
        <v>0.92984160506863778</v>
      </c>
      <c r="H155">
        <v>5681</v>
      </c>
      <c r="I155" s="6" t="str">
        <f>DOLLAR((E155/H155),0)</f>
        <v>$31</v>
      </c>
      <c r="J155" t="s">
        <v>21</v>
      </c>
      <c r="K155" t="s">
        <v>22</v>
      </c>
      <c r="L155">
        <v>1350622800</v>
      </c>
      <c r="M155" s="10">
        <f>(((L155/60)/60)/24)+DATE(1970,1,1)</f>
        <v>41201.208333333336</v>
      </c>
      <c r="N155">
        <v>1351141200</v>
      </c>
      <c r="O155" s="10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 SEARCH("/",R155,1)-1)</f>
        <v>theater</v>
      </c>
      <c r="T155" t="str">
        <f>RIGHT(R155,LEN(R155)-SEARCH("/",R155,SEARCH("/",R155,1)))</f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 s="7">
        <v>100650</v>
      </c>
      <c r="F156" t="s">
        <v>14</v>
      </c>
      <c r="G156" s="4">
        <f>E156/D156</f>
        <v>0.58756567425569173</v>
      </c>
      <c r="H156">
        <v>1059</v>
      </c>
      <c r="I156" s="6" t="str">
        <f>DOLLAR((E156/H156),0)</f>
        <v>$95</v>
      </c>
      <c r="J156" t="s">
        <v>21</v>
      </c>
      <c r="K156" t="s">
        <v>22</v>
      </c>
      <c r="L156">
        <v>1463029200</v>
      </c>
      <c r="M156" s="10">
        <f>(((L156/60)/60)/24)+DATE(1970,1,1)</f>
        <v>42502.208333333328</v>
      </c>
      <c r="N156">
        <v>1465016400</v>
      </c>
      <c r="O156" s="10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 SEARCH("/",R156,1)-1)</f>
        <v>music</v>
      </c>
      <c r="T156" t="str">
        <f>RIGHT(R156,LEN(R156)-SEARCH("/",R156,SEARCH("/",R156,1)))</f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 s="13">
        <v>90706</v>
      </c>
      <c r="F157" t="s">
        <v>14</v>
      </c>
      <c r="G157" s="4">
        <f>E157/D157</f>
        <v>0.65022222222222226</v>
      </c>
      <c r="H157">
        <v>1194</v>
      </c>
      <c r="I157" s="6" t="str">
        <f>DOLLAR((E157/H157),0)</f>
        <v>$76</v>
      </c>
      <c r="J157" t="s">
        <v>21</v>
      </c>
      <c r="K157" t="s">
        <v>22</v>
      </c>
      <c r="L157">
        <v>1269493200</v>
      </c>
      <c r="M157" s="10">
        <f>(((L157/60)/60)/24)+DATE(1970,1,1)</f>
        <v>40262.208333333336</v>
      </c>
      <c r="N157">
        <v>1270789200</v>
      </c>
      <c r="O157" s="10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 SEARCH("/",R157,1)-1)</f>
        <v>theater</v>
      </c>
      <c r="T157" t="str">
        <f>RIGHT(R157,LEN(R157)-SEARCH("/",R157,SEARCH("/",R157,1)))</f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 s="7">
        <v>26914</v>
      </c>
      <c r="F158" t="s">
        <v>74</v>
      </c>
      <c r="G158" s="4">
        <f>E158/D158</f>
        <v>0.73939560439560437</v>
      </c>
      <c r="H158">
        <v>379</v>
      </c>
      <c r="I158" s="6" t="str">
        <f>DOLLAR((E158/H158),0)</f>
        <v>$71</v>
      </c>
      <c r="J158" t="s">
        <v>26</v>
      </c>
      <c r="K158" t="s">
        <v>27</v>
      </c>
      <c r="L158">
        <v>1570251600</v>
      </c>
      <c r="M158" s="10">
        <f>(((L158/60)/60)/24)+DATE(1970,1,1)</f>
        <v>43743.208333333328</v>
      </c>
      <c r="N158">
        <v>1572325200</v>
      </c>
      <c r="O158" s="10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 SEARCH("/",R158,1)-1)</f>
        <v>music</v>
      </c>
      <c r="T158" t="str">
        <f>RIGHT(R158,LEN(R158)-SEARCH("/",R158,SEARCH("/",R158,1)))</f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 s="7">
        <v>2212</v>
      </c>
      <c r="F159" t="s">
        <v>14</v>
      </c>
      <c r="G159" s="4">
        <f>E159/D159</f>
        <v>0.52666666666666662</v>
      </c>
      <c r="H159">
        <v>30</v>
      </c>
      <c r="I159" s="6" t="str">
        <f>DOLLAR((E159/H159),0)</f>
        <v>$74</v>
      </c>
      <c r="J159" t="s">
        <v>26</v>
      </c>
      <c r="K159" t="s">
        <v>27</v>
      </c>
      <c r="L159">
        <v>1388383200</v>
      </c>
      <c r="M159" s="10">
        <f>(((L159/60)/60)/24)+DATE(1970,1,1)</f>
        <v>41638.25</v>
      </c>
      <c r="N159">
        <v>1389420000</v>
      </c>
      <c r="O159" s="10">
        <f>(((N159/60)/60)/24)+DATE(1970,1,1)</f>
        <v>41650.25</v>
      </c>
      <c r="P159" t="b">
        <v>0</v>
      </c>
      <c r="Q159" t="b">
        <v>0</v>
      </c>
      <c r="R159" t="s">
        <v>122</v>
      </c>
      <c r="S159" t="str">
        <f>LEFT(R159, SEARCH("/",R159,1)-1)</f>
        <v>photography</v>
      </c>
      <c r="T159" t="str">
        <f>RIGHT(R159,LEN(R159)-SEARCH("/",R159,SEARCH("/",R159,1)))</f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 s="7">
        <v>4640</v>
      </c>
      <c r="F160" t="s">
        <v>20</v>
      </c>
      <c r="G160" s="4">
        <f>E160/D160</f>
        <v>2.2095238095238097</v>
      </c>
      <c r="H160">
        <v>41</v>
      </c>
      <c r="I160" s="6" t="str">
        <f>DOLLAR((E160/H160),0)</f>
        <v>$113</v>
      </c>
      <c r="J160" t="s">
        <v>21</v>
      </c>
      <c r="K160" t="s">
        <v>22</v>
      </c>
      <c r="L160">
        <v>1449554400</v>
      </c>
      <c r="M160" s="10">
        <f>(((L160/60)/60)/24)+DATE(1970,1,1)</f>
        <v>42346.25</v>
      </c>
      <c r="N160">
        <v>1449640800</v>
      </c>
      <c r="O160" s="10">
        <f>(((N160/60)/60)/24)+DATE(1970,1,1)</f>
        <v>42347.25</v>
      </c>
      <c r="P160" t="b">
        <v>0</v>
      </c>
      <c r="Q160" t="b">
        <v>0</v>
      </c>
      <c r="R160" t="s">
        <v>23</v>
      </c>
      <c r="S160" t="str">
        <f>LEFT(R160, SEARCH("/",R160,1)-1)</f>
        <v>music</v>
      </c>
      <c r="T160" t="str">
        <f>RIGHT(R160,LEN(R160)-SEARCH("/",R160,SEARCH("/",R160,1)))</f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 s="13">
        <v>191222</v>
      </c>
      <c r="F161" t="s">
        <v>20</v>
      </c>
      <c r="G161" s="4">
        <f>E161/D161</f>
        <v>1.0001150627615063</v>
      </c>
      <c r="H161">
        <v>1821</v>
      </c>
      <c r="I161" s="6" t="str">
        <f>DOLLAR((E161/H161),0)</f>
        <v>$105</v>
      </c>
      <c r="J161" t="s">
        <v>21</v>
      </c>
      <c r="K161" t="s">
        <v>22</v>
      </c>
      <c r="L161">
        <v>1553662800</v>
      </c>
      <c r="M161" s="10">
        <f>(((L161/60)/60)/24)+DATE(1970,1,1)</f>
        <v>43551.208333333328</v>
      </c>
      <c r="N161">
        <v>1555218000</v>
      </c>
      <c r="O161" s="10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 SEARCH("/",R161,1)-1)</f>
        <v>theater</v>
      </c>
      <c r="T161" t="str">
        <f>RIGHT(R161,LEN(R161)-SEARCH("/",R161,SEARCH("/",R161,1)))</f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 s="7">
        <v>12985</v>
      </c>
      <c r="F162" t="s">
        <v>20</v>
      </c>
      <c r="G162" s="4">
        <f>E162/D162</f>
        <v>1.6231249999999999</v>
      </c>
      <c r="H162">
        <v>164</v>
      </c>
      <c r="I162" s="6" t="str">
        <f>DOLLAR((E162/H162),0)</f>
        <v>$79</v>
      </c>
      <c r="J162" t="s">
        <v>21</v>
      </c>
      <c r="K162" t="s">
        <v>22</v>
      </c>
      <c r="L162">
        <v>1556341200</v>
      </c>
      <c r="M162" s="10">
        <f>(((L162/60)/60)/24)+DATE(1970,1,1)</f>
        <v>43582.208333333328</v>
      </c>
      <c r="N162">
        <v>1557723600</v>
      </c>
      <c r="O162" s="10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 SEARCH("/",R162,1)-1)</f>
        <v>technology</v>
      </c>
      <c r="T162" t="str">
        <f>RIGHT(R162,LEN(R162)-SEARCH("/",R162,SEARCH("/",R162,1)))</f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 s="7">
        <v>4300</v>
      </c>
      <c r="F163" t="s">
        <v>14</v>
      </c>
      <c r="G163" s="4">
        <f>E163/D163</f>
        <v>0.78181818181818186</v>
      </c>
      <c r="H163">
        <v>75</v>
      </c>
      <c r="I163" s="6" t="str">
        <f>DOLLAR((E163/H163),0)</f>
        <v>$57</v>
      </c>
      <c r="J163" t="s">
        <v>21</v>
      </c>
      <c r="K163" t="s">
        <v>22</v>
      </c>
      <c r="L163">
        <v>1442984400</v>
      </c>
      <c r="M163" s="10">
        <f>(((L163/60)/60)/24)+DATE(1970,1,1)</f>
        <v>42270.208333333328</v>
      </c>
      <c r="N163">
        <v>1443502800</v>
      </c>
      <c r="O163" s="10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 SEARCH("/",R163,1)-1)</f>
        <v>technology</v>
      </c>
      <c r="T163" t="str">
        <f>RIGHT(R163,LEN(R163)-SEARCH("/",R163,SEARCH("/",R163,1)))</f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 s="7">
        <v>9134</v>
      </c>
      <c r="F164" t="s">
        <v>20</v>
      </c>
      <c r="G164" s="4">
        <f>E164/D164</f>
        <v>1.4973770491803278</v>
      </c>
      <c r="H164">
        <v>157</v>
      </c>
      <c r="I164" s="6" t="str">
        <f>DOLLAR((E164/H164),0)</f>
        <v>$58</v>
      </c>
      <c r="J164" t="s">
        <v>98</v>
      </c>
      <c r="K164" t="s">
        <v>99</v>
      </c>
      <c r="L164">
        <v>1544248800</v>
      </c>
      <c r="M164" s="10">
        <f>(((L164/60)/60)/24)+DATE(1970,1,1)</f>
        <v>43442.25</v>
      </c>
      <c r="N164">
        <v>1546840800</v>
      </c>
      <c r="O164" s="10">
        <f>(((N164/60)/60)/24)+DATE(1970,1,1)</f>
        <v>43472.25</v>
      </c>
      <c r="P164" t="b">
        <v>0</v>
      </c>
      <c r="Q164" t="b">
        <v>0</v>
      </c>
      <c r="R164" t="s">
        <v>23</v>
      </c>
      <c r="S164" t="str">
        <f>LEFT(R164, SEARCH("/",R164,1)-1)</f>
        <v>music</v>
      </c>
      <c r="T164" t="str">
        <f>RIGHT(R164,LEN(R164)-SEARCH("/",R164,SEARCH("/",R164,1)))</f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 s="7">
        <v>8864</v>
      </c>
      <c r="F165" t="s">
        <v>20</v>
      </c>
      <c r="G165" s="4">
        <f>E165/D165</f>
        <v>2.5325714285714285</v>
      </c>
      <c r="H165">
        <v>246</v>
      </c>
      <c r="I165" s="6" t="str">
        <f>DOLLAR((E165/H165),0)</f>
        <v>$36</v>
      </c>
      <c r="J165" t="s">
        <v>21</v>
      </c>
      <c r="K165" t="s">
        <v>22</v>
      </c>
      <c r="L165">
        <v>1508475600</v>
      </c>
      <c r="M165" s="10">
        <f>(((L165/60)/60)/24)+DATE(1970,1,1)</f>
        <v>43028.208333333328</v>
      </c>
      <c r="N165">
        <v>1512712800</v>
      </c>
      <c r="O165" s="10">
        <f>(((N165/60)/60)/24)+DATE(1970,1,1)</f>
        <v>43077.25</v>
      </c>
      <c r="P165" t="b">
        <v>0</v>
      </c>
      <c r="Q165" t="b">
        <v>1</v>
      </c>
      <c r="R165" t="s">
        <v>122</v>
      </c>
      <c r="S165" t="str">
        <f>LEFT(R165, SEARCH("/",R165,1)-1)</f>
        <v>photography</v>
      </c>
      <c r="T165" t="str">
        <f>RIGHT(R165,LEN(R165)-SEARCH("/",R165,SEARCH("/",R165,1)))</f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 s="13">
        <v>150755</v>
      </c>
      <c r="F166" t="s">
        <v>20</v>
      </c>
      <c r="G166" s="4">
        <f>E166/D166</f>
        <v>1.0016943521594683</v>
      </c>
      <c r="H166">
        <v>1396</v>
      </c>
      <c r="I166" s="6" t="str">
        <f>DOLLAR((E166/H166),0)</f>
        <v>$108</v>
      </c>
      <c r="J166" t="s">
        <v>21</v>
      </c>
      <c r="K166" t="s">
        <v>22</v>
      </c>
      <c r="L166">
        <v>1507438800</v>
      </c>
      <c r="M166" s="10">
        <f>(((L166/60)/60)/24)+DATE(1970,1,1)</f>
        <v>43016.208333333328</v>
      </c>
      <c r="N166">
        <v>1507525200</v>
      </c>
      <c r="O166" s="10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 SEARCH("/",R166,1)-1)</f>
        <v>theater</v>
      </c>
      <c r="T166" t="str">
        <f>RIGHT(R166,LEN(R166)-SEARCH("/",R166,SEARCH("/",R166,1)))</f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 s="7">
        <v>110279</v>
      </c>
      <c r="F167" t="s">
        <v>20</v>
      </c>
      <c r="G167" s="4">
        <f>E167/D167</f>
        <v>1.2199004424778761</v>
      </c>
      <c r="H167">
        <v>2506</v>
      </c>
      <c r="I167" s="6" t="str">
        <f>DOLLAR((E167/H167),0)</f>
        <v>$44</v>
      </c>
      <c r="J167" t="s">
        <v>21</v>
      </c>
      <c r="K167" t="s">
        <v>22</v>
      </c>
      <c r="L167">
        <v>1501563600</v>
      </c>
      <c r="M167" s="10">
        <f>(((L167/60)/60)/24)+DATE(1970,1,1)</f>
        <v>42948.208333333328</v>
      </c>
      <c r="N167">
        <v>1504328400</v>
      </c>
      <c r="O167" s="10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 SEARCH("/",R167,1)-1)</f>
        <v>technology</v>
      </c>
      <c r="T167" t="str">
        <f>RIGHT(R167,LEN(R167)-SEARCH("/",R167,SEARCH("/",R167,1)))</f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 s="7">
        <v>13439</v>
      </c>
      <c r="F168" t="s">
        <v>20</v>
      </c>
      <c r="G168" s="4">
        <f>E168/D168</f>
        <v>1.3713265306122449</v>
      </c>
      <c r="H168">
        <v>244</v>
      </c>
      <c r="I168" s="6" t="str">
        <f>DOLLAR((E168/H168),0)</f>
        <v>$55</v>
      </c>
      <c r="J168" t="s">
        <v>21</v>
      </c>
      <c r="K168" t="s">
        <v>22</v>
      </c>
      <c r="L168">
        <v>1292997600</v>
      </c>
      <c r="M168" s="10">
        <f>(((L168/60)/60)/24)+DATE(1970,1,1)</f>
        <v>40534.25</v>
      </c>
      <c r="N168">
        <v>1293343200</v>
      </c>
      <c r="O168" s="10">
        <f>(((N168/60)/60)/24)+DATE(1970,1,1)</f>
        <v>40538.25</v>
      </c>
      <c r="P168" t="b">
        <v>0</v>
      </c>
      <c r="Q168" t="b">
        <v>0</v>
      </c>
      <c r="R168" t="s">
        <v>122</v>
      </c>
      <c r="S168" t="str">
        <f>LEFT(R168, SEARCH("/",R168,1)-1)</f>
        <v>photography</v>
      </c>
      <c r="T168" t="str">
        <f>RIGHT(R168,LEN(R168)-SEARCH("/",R168,SEARCH("/",R168,1)))</f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 s="13">
        <v>10804</v>
      </c>
      <c r="F169" t="s">
        <v>20</v>
      </c>
      <c r="G169" s="4">
        <f>E169/D169</f>
        <v>4.155384615384615</v>
      </c>
      <c r="H169">
        <v>146</v>
      </c>
      <c r="I169" s="6" t="str">
        <f>DOLLAR((E169/H169),0)</f>
        <v>$74</v>
      </c>
      <c r="J169" t="s">
        <v>26</v>
      </c>
      <c r="K169" t="s">
        <v>27</v>
      </c>
      <c r="L169">
        <v>1370840400</v>
      </c>
      <c r="M169" s="10">
        <f>(((L169/60)/60)/24)+DATE(1970,1,1)</f>
        <v>41435.208333333336</v>
      </c>
      <c r="N169">
        <v>1371704400</v>
      </c>
      <c r="O169" s="10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 SEARCH("/",R169,1)-1)</f>
        <v>theater</v>
      </c>
      <c r="T169" t="str">
        <f>RIGHT(R169,LEN(R169)-SEARCH("/",R169,SEARCH("/",R169,1)))</f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 s="7">
        <v>40107</v>
      </c>
      <c r="F170" t="s">
        <v>14</v>
      </c>
      <c r="G170" s="4">
        <f>E170/D170</f>
        <v>0.3130913348946136</v>
      </c>
      <c r="H170">
        <v>955</v>
      </c>
      <c r="I170" s="6" t="str">
        <f>DOLLAR((E170/H170),0)</f>
        <v>$42</v>
      </c>
      <c r="J170" t="s">
        <v>36</v>
      </c>
      <c r="K170" t="s">
        <v>37</v>
      </c>
      <c r="L170">
        <v>1550815200</v>
      </c>
      <c r="M170" s="10">
        <f>(((L170/60)/60)/24)+DATE(1970,1,1)</f>
        <v>43518.25</v>
      </c>
      <c r="N170">
        <v>1552798800</v>
      </c>
      <c r="O170" s="10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 SEARCH("/",R170,1)-1)</f>
        <v>music</v>
      </c>
      <c r="T170" t="str">
        <f>RIGHT(R170,LEN(R170)-SEARCH("/",R170,SEARCH("/",R170,1)))</f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 s="7">
        <v>98811</v>
      </c>
      <c r="F171" t="s">
        <v>20</v>
      </c>
      <c r="G171" s="4">
        <f>E171/D171</f>
        <v>4.240815450643777</v>
      </c>
      <c r="H171">
        <v>1267</v>
      </c>
      <c r="I171" s="6" t="str">
        <f>DOLLAR((E171/H171),0)</f>
        <v>$78</v>
      </c>
      <c r="J171" t="s">
        <v>21</v>
      </c>
      <c r="K171" t="s">
        <v>22</v>
      </c>
      <c r="L171">
        <v>1339909200</v>
      </c>
      <c r="M171" s="10">
        <f>(((L171/60)/60)/24)+DATE(1970,1,1)</f>
        <v>41077.208333333336</v>
      </c>
      <c r="N171">
        <v>1342328400</v>
      </c>
      <c r="O171" s="10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 SEARCH("/",R171,1)-1)</f>
        <v>film &amp; video</v>
      </c>
      <c r="T171" t="str">
        <f>RIGHT(R171,LEN(R171)-SEARCH("/",R171,SEARCH("/",R171,1)))</f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 s="7">
        <v>5528</v>
      </c>
      <c r="F172" t="s">
        <v>14</v>
      </c>
      <c r="G172" s="4">
        <f>E172/D172</f>
        <v>2.9388623072833599E-2</v>
      </c>
      <c r="H172">
        <v>67</v>
      </c>
      <c r="I172" s="6" t="str">
        <f>DOLLAR((E172/H172),0)</f>
        <v>$83</v>
      </c>
      <c r="J172" t="s">
        <v>21</v>
      </c>
      <c r="K172" t="s">
        <v>22</v>
      </c>
      <c r="L172">
        <v>1501736400</v>
      </c>
      <c r="M172" s="10">
        <f>(((L172/60)/60)/24)+DATE(1970,1,1)</f>
        <v>42950.208333333328</v>
      </c>
      <c r="N172">
        <v>1502341200</v>
      </c>
      <c r="O172" s="10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 SEARCH("/",R172,1)-1)</f>
        <v>music</v>
      </c>
      <c r="T172" t="str">
        <f>RIGHT(R172,LEN(R172)-SEARCH("/",R172,SEARCH("/",R172,1)))</f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 s="7">
        <v>521</v>
      </c>
      <c r="F173" t="s">
        <v>14</v>
      </c>
      <c r="G173" s="4">
        <f>E173/D173</f>
        <v>0.1063265306122449</v>
      </c>
      <c r="H173">
        <v>5</v>
      </c>
      <c r="I173" s="6" t="str">
        <f>DOLLAR((E173/H173),0)</f>
        <v>$104</v>
      </c>
      <c r="J173" t="s">
        <v>21</v>
      </c>
      <c r="K173" t="s">
        <v>22</v>
      </c>
      <c r="L173">
        <v>1395291600</v>
      </c>
      <c r="M173" s="10">
        <f>(((L173/60)/60)/24)+DATE(1970,1,1)</f>
        <v>41718.208333333336</v>
      </c>
      <c r="N173">
        <v>1397192400</v>
      </c>
      <c r="O173" s="10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 SEARCH("/",R173,1)-1)</f>
        <v>publishing</v>
      </c>
      <c r="T173" t="str">
        <f>RIGHT(R173,LEN(R173)-SEARCH("/",R173,SEARCH("/",R173,1)))</f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 s="7">
        <v>663</v>
      </c>
      <c r="F174" t="s">
        <v>14</v>
      </c>
      <c r="G174" s="4">
        <f>E174/D174</f>
        <v>0.82874999999999999</v>
      </c>
      <c r="H174">
        <v>26</v>
      </c>
      <c r="I174" s="6" t="str">
        <f>DOLLAR((E174/H174),0)</f>
        <v>$26</v>
      </c>
      <c r="J174" t="s">
        <v>21</v>
      </c>
      <c r="K174" t="s">
        <v>22</v>
      </c>
      <c r="L174">
        <v>1405746000</v>
      </c>
      <c r="M174" s="10">
        <f>(((L174/60)/60)/24)+DATE(1970,1,1)</f>
        <v>41839.208333333336</v>
      </c>
      <c r="N174">
        <v>1407042000</v>
      </c>
      <c r="O174" s="10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 SEARCH("/",R174,1)-1)</f>
        <v>film &amp; video</v>
      </c>
      <c r="T174" t="str">
        <f>RIGHT(R174,LEN(R174)-SEARCH("/",R174,SEARCH("/",R174,1)))</f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 s="13">
        <v>157635</v>
      </c>
      <c r="F175" t="s">
        <v>20</v>
      </c>
      <c r="G175" s="4">
        <f>E175/D175</f>
        <v>1.6301447776628748</v>
      </c>
      <c r="H175">
        <v>1561</v>
      </c>
      <c r="I175" s="6" t="str">
        <f>DOLLAR((E175/H175),0)</f>
        <v>$101</v>
      </c>
      <c r="J175" t="s">
        <v>21</v>
      </c>
      <c r="K175" t="s">
        <v>22</v>
      </c>
      <c r="L175">
        <v>1368853200</v>
      </c>
      <c r="M175" s="10">
        <f>(((L175/60)/60)/24)+DATE(1970,1,1)</f>
        <v>41412.208333333336</v>
      </c>
      <c r="N175">
        <v>1369371600</v>
      </c>
      <c r="O175" s="10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 SEARCH("/",R175,1)-1)</f>
        <v>theater</v>
      </c>
      <c r="T175" t="str">
        <f>RIGHT(R175,LEN(R175)-SEARCH("/",R175,SEARCH("/",R175,1)))</f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 s="7">
        <v>5368</v>
      </c>
      <c r="F176" t="s">
        <v>20</v>
      </c>
      <c r="G176" s="4">
        <f>E176/D176</f>
        <v>8.9466666666666672</v>
      </c>
      <c r="H176">
        <v>48</v>
      </c>
      <c r="I176" s="6" t="str">
        <f>DOLLAR((E176/H176),0)</f>
        <v>$112</v>
      </c>
      <c r="J176" t="s">
        <v>21</v>
      </c>
      <c r="K176" t="s">
        <v>22</v>
      </c>
      <c r="L176">
        <v>1444021200</v>
      </c>
      <c r="M176" s="10">
        <f>(((L176/60)/60)/24)+DATE(1970,1,1)</f>
        <v>42282.208333333328</v>
      </c>
      <c r="N176">
        <v>1444107600</v>
      </c>
      <c r="O176" s="10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 SEARCH("/",R176,1)-1)</f>
        <v>technology</v>
      </c>
      <c r="T176" t="str">
        <f>RIGHT(R176,LEN(R176)-SEARCH("/",R176,SEARCH("/",R176,1)))</f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 s="13">
        <v>47459</v>
      </c>
      <c r="F177" t="s">
        <v>14</v>
      </c>
      <c r="G177" s="4">
        <f>E177/D177</f>
        <v>0.26191501103752757</v>
      </c>
      <c r="H177">
        <v>1130</v>
      </c>
      <c r="I177" s="6" t="str">
        <f>DOLLAR((E177/H177),0)</f>
        <v>$42</v>
      </c>
      <c r="J177" t="s">
        <v>21</v>
      </c>
      <c r="K177" t="s">
        <v>22</v>
      </c>
      <c r="L177">
        <v>1472619600</v>
      </c>
      <c r="M177" s="10">
        <f>(((L177/60)/60)/24)+DATE(1970,1,1)</f>
        <v>42613.208333333328</v>
      </c>
      <c r="N177">
        <v>1474261200</v>
      </c>
      <c r="O177" s="10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 SEARCH("/",R177,1)-1)</f>
        <v>theater</v>
      </c>
      <c r="T177" t="str">
        <f>RIGHT(R177,LEN(R177)-SEARCH("/",R177,SEARCH("/",R177,1)))</f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 s="13">
        <v>86060</v>
      </c>
      <c r="F178" t="s">
        <v>14</v>
      </c>
      <c r="G178" s="4">
        <f>E178/D178</f>
        <v>0.74834782608695649</v>
      </c>
      <c r="H178">
        <v>782</v>
      </c>
      <c r="I178" s="6" t="str">
        <f>DOLLAR((E178/H178),0)</f>
        <v>$110</v>
      </c>
      <c r="J178" t="s">
        <v>21</v>
      </c>
      <c r="K178" t="s">
        <v>22</v>
      </c>
      <c r="L178">
        <v>1472878800</v>
      </c>
      <c r="M178" s="10">
        <f>(((L178/60)/60)/24)+DATE(1970,1,1)</f>
        <v>42616.208333333328</v>
      </c>
      <c r="N178">
        <v>1473656400</v>
      </c>
      <c r="O178" s="10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 SEARCH("/",R178,1)-1)</f>
        <v>theater</v>
      </c>
      <c r="T178" t="str">
        <f>RIGHT(R178,LEN(R178)-SEARCH("/",R178,SEARCH("/",R178,1)))</f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 s="13">
        <v>161593</v>
      </c>
      <c r="F179" t="s">
        <v>20</v>
      </c>
      <c r="G179" s="4">
        <f>E179/D179</f>
        <v>4.1647680412371137</v>
      </c>
      <c r="H179">
        <v>2739</v>
      </c>
      <c r="I179" s="6" t="str">
        <f>DOLLAR((E179/H179),0)</f>
        <v>$59</v>
      </c>
      <c r="J179" t="s">
        <v>21</v>
      </c>
      <c r="K179" t="s">
        <v>22</v>
      </c>
      <c r="L179">
        <v>1289800800</v>
      </c>
      <c r="M179" s="10">
        <f>(((L179/60)/60)/24)+DATE(1970,1,1)</f>
        <v>40497.25</v>
      </c>
      <c r="N179">
        <v>1291960800</v>
      </c>
      <c r="O179" s="10">
        <f>(((N179/60)/60)/24)+DATE(1970,1,1)</f>
        <v>40522.25</v>
      </c>
      <c r="P179" t="b">
        <v>0</v>
      </c>
      <c r="Q179" t="b">
        <v>0</v>
      </c>
      <c r="R179" t="s">
        <v>33</v>
      </c>
      <c r="S179" t="str">
        <f>LEFT(R179, SEARCH("/",R179,1)-1)</f>
        <v>theater</v>
      </c>
      <c r="T179" t="str">
        <f>RIGHT(R179,LEN(R179)-SEARCH("/",R179,SEARCH("/",R179,1)))</f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 s="7">
        <v>6927</v>
      </c>
      <c r="F180" t="s">
        <v>14</v>
      </c>
      <c r="G180" s="4">
        <f>E180/D180</f>
        <v>0.96208333333333329</v>
      </c>
      <c r="H180">
        <v>210</v>
      </c>
      <c r="I180" s="6" t="str">
        <f>DOLLAR((E180/H180),0)</f>
        <v>$33</v>
      </c>
      <c r="J180" t="s">
        <v>21</v>
      </c>
      <c r="K180" t="s">
        <v>22</v>
      </c>
      <c r="L180">
        <v>1505970000</v>
      </c>
      <c r="M180" s="10">
        <f>(((L180/60)/60)/24)+DATE(1970,1,1)</f>
        <v>42999.208333333328</v>
      </c>
      <c r="N180">
        <v>1506747600</v>
      </c>
      <c r="O180" s="10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 SEARCH("/",R180,1)-1)</f>
        <v>food</v>
      </c>
      <c r="T180" t="str">
        <f>RIGHT(R180,LEN(R180)-SEARCH("/",R180,SEARCH("/",R180,1)))</f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 s="13">
        <v>159185</v>
      </c>
      <c r="F181" t="s">
        <v>20</v>
      </c>
      <c r="G181" s="4">
        <f>E181/D181</f>
        <v>3.5771910112359548</v>
      </c>
      <c r="H181">
        <v>3537</v>
      </c>
      <c r="I181" s="6" t="str">
        <f>DOLLAR((E181/H181),0)</f>
        <v>$45</v>
      </c>
      <c r="J181" t="s">
        <v>15</v>
      </c>
      <c r="K181" t="s">
        <v>16</v>
      </c>
      <c r="L181">
        <v>1363496400</v>
      </c>
      <c r="M181" s="10">
        <f>(((L181/60)/60)/24)+DATE(1970,1,1)</f>
        <v>41350.208333333336</v>
      </c>
      <c r="N181">
        <v>1363582800</v>
      </c>
      <c r="O181" s="10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 SEARCH("/",R181,1)-1)</f>
        <v>theater</v>
      </c>
      <c r="T181" t="str">
        <f>RIGHT(R181,LEN(R181)-SEARCH("/",R181,SEARCH("/",R181,1)))</f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 s="7">
        <v>172736</v>
      </c>
      <c r="F182" t="s">
        <v>20</v>
      </c>
      <c r="G182" s="4">
        <f>E182/D182</f>
        <v>3.0845714285714285</v>
      </c>
      <c r="H182">
        <v>2107</v>
      </c>
      <c r="I182" s="6" t="str">
        <f>DOLLAR((E182/H182),0)</f>
        <v>$82</v>
      </c>
      <c r="J182" t="s">
        <v>26</v>
      </c>
      <c r="K182" t="s">
        <v>27</v>
      </c>
      <c r="L182">
        <v>1269234000</v>
      </c>
      <c r="M182" s="10">
        <f>(((L182/60)/60)/24)+DATE(1970,1,1)</f>
        <v>40259.208333333336</v>
      </c>
      <c r="N182">
        <v>1269666000</v>
      </c>
      <c r="O182" s="10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 SEARCH("/",R182,1)-1)</f>
        <v>technology</v>
      </c>
      <c r="T182" t="str">
        <f>RIGHT(R182,LEN(R182)-SEARCH("/",R182,SEARCH("/",R182,1)))</f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 s="7">
        <v>5315</v>
      </c>
      <c r="F183" t="s">
        <v>14</v>
      </c>
      <c r="G183" s="4">
        <f>E183/D183</f>
        <v>0.61802325581395345</v>
      </c>
      <c r="H183">
        <v>136</v>
      </c>
      <c r="I183" s="6" t="str">
        <f>DOLLAR((E183/H183),0)</f>
        <v>$39</v>
      </c>
      <c r="J183" t="s">
        <v>21</v>
      </c>
      <c r="K183" t="s">
        <v>22</v>
      </c>
      <c r="L183">
        <v>1507093200</v>
      </c>
      <c r="M183" s="10">
        <f>(((L183/60)/60)/24)+DATE(1970,1,1)</f>
        <v>43012.208333333328</v>
      </c>
      <c r="N183">
        <v>1508648400</v>
      </c>
      <c r="O183" s="10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 SEARCH("/",R183,1)-1)</f>
        <v>technology</v>
      </c>
      <c r="T183" t="str">
        <f>RIGHT(R183,LEN(R183)-SEARCH("/",R183,SEARCH("/",R183,1)))</f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 s="13">
        <v>195750</v>
      </c>
      <c r="F184" t="s">
        <v>20</v>
      </c>
      <c r="G184" s="4">
        <f>E184/D184</f>
        <v>7.2232472324723247</v>
      </c>
      <c r="H184">
        <v>3318</v>
      </c>
      <c r="I184" s="6" t="str">
        <f>DOLLAR((E184/H184),0)</f>
        <v>$59</v>
      </c>
      <c r="J184" t="s">
        <v>36</v>
      </c>
      <c r="K184" t="s">
        <v>37</v>
      </c>
      <c r="L184">
        <v>1560574800</v>
      </c>
      <c r="M184" s="10">
        <f>(((L184/60)/60)/24)+DATE(1970,1,1)</f>
        <v>43631.208333333328</v>
      </c>
      <c r="N184">
        <v>1561957200</v>
      </c>
      <c r="O184" s="10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 SEARCH("/",R184,1)-1)</f>
        <v>theater</v>
      </c>
      <c r="T184" t="str">
        <f>RIGHT(R184,LEN(R184)-SEARCH("/",R184,SEARCH("/",R184,1)))</f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 s="7">
        <v>3525</v>
      </c>
      <c r="F185" t="s">
        <v>14</v>
      </c>
      <c r="G185" s="4">
        <f>E185/D185</f>
        <v>0.69117647058823528</v>
      </c>
      <c r="H185">
        <v>86</v>
      </c>
      <c r="I185" s="6" t="str">
        <f>DOLLAR((E185/H185),0)</f>
        <v>$41</v>
      </c>
      <c r="J185" t="s">
        <v>15</v>
      </c>
      <c r="K185" t="s">
        <v>16</v>
      </c>
      <c r="L185">
        <v>1284008400</v>
      </c>
      <c r="M185" s="10">
        <f>(((L185/60)/60)/24)+DATE(1970,1,1)</f>
        <v>40430.208333333336</v>
      </c>
      <c r="N185">
        <v>1285131600</v>
      </c>
      <c r="O185" s="10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 SEARCH("/",R185,1)-1)</f>
        <v>music</v>
      </c>
      <c r="T185" t="str">
        <f>RIGHT(R185,LEN(R185)-SEARCH("/",R185,SEARCH("/",R185,1)))</f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 s="13">
        <v>10550</v>
      </c>
      <c r="F186" t="s">
        <v>20</v>
      </c>
      <c r="G186" s="4">
        <f>E186/D186</f>
        <v>2.9305555555555554</v>
      </c>
      <c r="H186">
        <v>340</v>
      </c>
      <c r="I186" s="6" t="str">
        <f>DOLLAR((E186/H186),0)</f>
        <v>$31</v>
      </c>
      <c r="J186" t="s">
        <v>21</v>
      </c>
      <c r="K186" t="s">
        <v>22</v>
      </c>
      <c r="L186">
        <v>1556859600</v>
      </c>
      <c r="M186" s="10">
        <f>(((L186/60)/60)/24)+DATE(1970,1,1)</f>
        <v>43588.208333333328</v>
      </c>
      <c r="N186">
        <v>1556946000</v>
      </c>
      <c r="O186" s="10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 SEARCH("/",R186,1)-1)</f>
        <v>theater</v>
      </c>
      <c r="T186" t="str">
        <f>RIGHT(R186,LEN(R186)-SEARCH("/",R186,SEARCH("/",R186,1)))</f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 s="7">
        <v>718</v>
      </c>
      <c r="F187" t="s">
        <v>14</v>
      </c>
      <c r="G187" s="4">
        <f>E187/D187</f>
        <v>0.71799999999999997</v>
      </c>
      <c r="H187">
        <v>19</v>
      </c>
      <c r="I187" s="6" t="str">
        <f>DOLLAR((E187/H187),0)</f>
        <v>$38</v>
      </c>
      <c r="J187" t="s">
        <v>21</v>
      </c>
      <c r="K187" t="s">
        <v>22</v>
      </c>
      <c r="L187">
        <v>1526187600</v>
      </c>
      <c r="M187" s="10">
        <f>(((L187/60)/60)/24)+DATE(1970,1,1)</f>
        <v>43233.208333333328</v>
      </c>
      <c r="N187">
        <v>1527138000</v>
      </c>
      <c r="O187" s="10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 SEARCH("/",R187,1)-1)</f>
        <v>film &amp; video</v>
      </c>
      <c r="T187" t="str">
        <f>RIGHT(R187,LEN(R187)-SEARCH("/",R187,SEARCH("/",R187,1)))</f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 s="13">
        <v>28358</v>
      </c>
      <c r="F188" t="s">
        <v>14</v>
      </c>
      <c r="G188" s="4">
        <f>E188/D188</f>
        <v>0.31934684684684683</v>
      </c>
      <c r="H188">
        <v>886</v>
      </c>
      <c r="I188" s="6" t="str">
        <f>DOLLAR((E188/H188),0)</f>
        <v>$32</v>
      </c>
      <c r="J188" t="s">
        <v>21</v>
      </c>
      <c r="K188" t="s">
        <v>22</v>
      </c>
      <c r="L188">
        <v>1400821200</v>
      </c>
      <c r="M188" s="10">
        <f>(((L188/60)/60)/24)+DATE(1970,1,1)</f>
        <v>41782.208333333336</v>
      </c>
      <c r="N188">
        <v>1402117200</v>
      </c>
      <c r="O188" s="10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 SEARCH("/",R188,1)-1)</f>
        <v>theater</v>
      </c>
      <c r="T188" t="str">
        <f>RIGHT(R188,LEN(R188)-SEARCH("/",R188,SEARCH("/",R188,1)))</f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 s="7">
        <v>138384</v>
      </c>
      <c r="F189" t="s">
        <v>20</v>
      </c>
      <c r="G189" s="4">
        <f>E189/D189</f>
        <v>2.2987375415282392</v>
      </c>
      <c r="H189">
        <v>1442</v>
      </c>
      <c r="I189" s="6" t="str">
        <f>DOLLAR((E189/H189),0)</f>
        <v>$96</v>
      </c>
      <c r="J189" t="s">
        <v>15</v>
      </c>
      <c r="K189" t="s">
        <v>16</v>
      </c>
      <c r="L189">
        <v>1361599200</v>
      </c>
      <c r="M189" s="10">
        <f>(((L189/60)/60)/24)+DATE(1970,1,1)</f>
        <v>41328.25</v>
      </c>
      <c r="N189">
        <v>1364014800</v>
      </c>
      <c r="O189" s="10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 SEARCH("/",R189,1)-1)</f>
        <v>film &amp; video</v>
      </c>
      <c r="T189" t="str">
        <f>RIGHT(R189,LEN(R189)-SEARCH("/",R189,SEARCH("/",R189,1)))</f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 s="13">
        <v>2625</v>
      </c>
      <c r="F190" t="s">
        <v>14</v>
      </c>
      <c r="G190" s="4">
        <f>E190/D190</f>
        <v>0.3201219512195122</v>
      </c>
      <c r="H190">
        <v>35</v>
      </c>
      <c r="I190" s="6" t="str">
        <f>DOLLAR((E190/H190),0)</f>
        <v>$75</v>
      </c>
      <c r="J190" t="s">
        <v>107</v>
      </c>
      <c r="K190" t="s">
        <v>108</v>
      </c>
      <c r="L190">
        <v>1417500000</v>
      </c>
      <c r="M190" s="10">
        <f>(((L190/60)/60)/24)+DATE(1970,1,1)</f>
        <v>41975.25</v>
      </c>
      <c r="N190">
        <v>1417586400</v>
      </c>
      <c r="O190" s="10">
        <f>(((N190/60)/60)/24)+DATE(1970,1,1)</f>
        <v>41976.25</v>
      </c>
      <c r="P190" t="b">
        <v>0</v>
      </c>
      <c r="Q190" t="b">
        <v>0</v>
      </c>
      <c r="R190" t="s">
        <v>33</v>
      </c>
      <c r="S190" t="str">
        <f>LEFT(R190, SEARCH("/",R190,1)-1)</f>
        <v>theater</v>
      </c>
      <c r="T190" t="str">
        <f>RIGHT(R190,LEN(R190)-SEARCH("/",R190,SEARCH("/",R190,1)))</f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 s="13">
        <v>45004</v>
      </c>
      <c r="F191" t="s">
        <v>74</v>
      </c>
      <c r="G191" s="4">
        <f>E191/D191</f>
        <v>0.23525352848928385</v>
      </c>
      <c r="H191">
        <v>441</v>
      </c>
      <c r="I191" s="6" t="str">
        <f>DOLLAR((E191/H191),0)</f>
        <v>$102</v>
      </c>
      <c r="J191" t="s">
        <v>21</v>
      </c>
      <c r="K191" t="s">
        <v>22</v>
      </c>
      <c r="L191">
        <v>1457071200</v>
      </c>
      <c r="M191" s="10">
        <f>(((L191/60)/60)/24)+DATE(1970,1,1)</f>
        <v>42433.25</v>
      </c>
      <c r="N191">
        <v>1457071200</v>
      </c>
      <c r="O191" s="10">
        <f>(((N191/60)/60)/24)+DATE(1970,1,1)</f>
        <v>42433.25</v>
      </c>
      <c r="P191" t="b">
        <v>0</v>
      </c>
      <c r="Q191" t="b">
        <v>0</v>
      </c>
      <c r="R191" t="s">
        <v>33</v>
      </c>
      <c r="S191" t="str">
        <f>LEFT(R191, SEARCH("/",R191,1)-1)</f>
        <v>theater</v>
      </c>
      <c r="T191" t="str">
        <f>RIGHT(R191,LEN(R191)-SEARCH("/",R191,SEARCH("/",R191,1)))</f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 s="13">
        <v>2538</v>
      </c>
      <c r="F192" t="s">
        <v>14</v>
      </c>
      <c r="G192" s="4">
        <f>E192/D192</f>
        <v>0.68594594594594593</v>
      </c>
      <c r="H192">
        <v>24</v>
      </c>
      <c r="I192" s="6" t="str">
        <f>DOLLAR((E192/H192),0)</f>
        <v>$106</v>
      </c>
      <c r="J192" t="s">
        <v>21</v>
      </c>
      <c r="K192" t="s">
        <v>22</v>
      </c>
      <c r="L192">
        <v>1370322000</v>
      </c>
      <c r="M192" s="10">
        <f>(((L192/60)/60)/24)+DATE(1970,1,1)</f>
        <v>41429.208333333336</v>
      </c>
      <c r="N192">
        <v>1370408400</v>
      </c>
      <c r="O192" s="10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 SEARCH("/",R192,1)-1)</f>
        <v>theater</v>
      </c>
      <c r="T192" t="str">
        <f>RIGHT(R192,LEN(R192)-SEARCH("/",R192,SEARCH("/",R192,1)))</f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 s="13">
        <v>3188</v>
      </c>
      <c r="F193" t="s">
        <v>14</v>
      </c>
      <c r="G193" s="4">
        <f>E193/D193</f>
        <v>0.37952380952380954</v>
      </c>
      <c r="H193">
        <v>86</v>
      </c>
      <c r="I193" s="6" t="str">
        <f>DOLLAR((E193/H193),0)</f>
        <v>$37</v>
      </c>
      <c r="J193" t="s">
        <v>107</v>
      </c>
      <c r="K193" t="s">
        <v>108</v>
      </c>
      <c r="L193">
        <v>1552366800</v>
      </c>
      <c r="M193" s="10">
        <f>(((L193/60)/60)/24)+DATE(1970,1,1)</f>
        <v>43536.208333333328</v>
      </c>
      <c r="N193">
        <v>1552626000</v>
      </c>
      <c r="O193" s="10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 SEARCH("/",R193,1)-1)</f>
        <v>theater</v>
      </c>
      <c r="T193" t="str">
        <f>RIGHT(R193,LEN(R193)-SEARCH("/",R193,SEARCH("/",R193,1)))</f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 s="7">
        <v>8517</v>
      </c>
      <c r="F194" t="s">
        <v>14</v>
      </c>
      <c r="G194" s="4">
        <f>E194/D194</f>
        <v>0.19992957746478873</v>
      </c>
      <c r="H194">
        <v>243</v>
      </c>
      <c r="I194" s="6" t="str">
        <f>DOLLAR((E194/H194),0)</f>
        <v>$35</v>
      </c>
      <c r="J194" t="s">
        <v>21</v>
      </c>
      <c r="K194" t="s">
        <v>22</v>
      </c>
      <c r="L194">
        <v>1403845200</v>
      </c>
      <c r="M194" s="10">
        <f>(((L194/60)/60)/24)+DATE(1970,1,1)</f>
        <v>41817.208333333336</v>
      </c>
      <c r="N194">
        <v>1404190800</v>
      </c>
      <c r="O194" s="10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 SEARCH("/",R194,1)-1)</f>
        <v>music</v>
      </c>
      <c r="T194" t="str">
        <f>RIGHT(R194,LEN(R194)-SEARCH("/",R194,SEARCH("/",R194,1)))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 s="7">
        <v>3012</v>
      </c>
      <c r="F195" t="s">
        <v>14</v>
      </c>
      <c r="G195" s="4">
        <f>E195/D195</f>
        <v>0.45636363636363636</v>
      </c>
      <c r="H195">
        <v>65</v>
      </c>
      <c r="I195" s="6" t="str">
        <f>DOLLAR((E195/H195),0)</f>
        <v>$46</v>
      </c>
      <c r="J195" t="s">
        <v>21</v>
      </c>
      <c r="K195" t="s">
        <v>22</v>
      </c>
      <c r="L195">
        <v>1523163600</v>
      </c>
      <c r="M195" s="10">
        <f>(((L195/60)/60)/24)+DATE(1970,1,1)</f>
        <v>43198.208333333328</v>
      </c>
      <c r="N195">
        <v>1523509200</v>
      </c>
      <c r="O195" s="10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 SEARCH("/",R195,1)-1)</f>
        <v>music</v>
      </c>
      <c r="T195" t="str">
        <f>RIGHT(R195,LEN(R195)-SEARCH("/",R195,SEARCH("/",R195,1)))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 s="7">
        <v>8716</v>
      </c>
      <c r="F196" t="s">
        <v>20</v>
      </c>
      <c r="G196" s="4">
        <f>E196/D196</f>
        <v>1.227605633802817</v>
      </c>
      <c r="H196">
        <v>126</v>
      </c>
      <c r="I196" s="6" t="str">
        <f>DOLLAR((E196/H196),0)</f>
        <v>$69</v>
      </c>
      <c r="J196" t="s">
        <v>21</v>
      </c>
      <c r="K196" t="s">
        <v>22</v>
      </c>
      <c r="L196">
        <v>1442206800</v>
      </c>
      <c r="M196" s="10">
        <f>(((L196/60)/60)/24)+DATE(1970,1,1)</f>
        <v>42261.208333333328</v>
      </c>
      <c r="N196">
        <v>1443589200</v>
      </c>
      <c r="O196" s="10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 SEARCH("/",R196,1)-1)</f>
        <v>music</v>
      </c>
      <c r="T196" t="str">
        <f>RIGHT(R196,LEN(R196)-SEARCH("/",R196,SEARCH("/",R196,1)))</f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 s="7">
        <v>57157</v>
      </c>
      <c r="F197" t="s">
        <v>20</v>
      </c>
      <c r="G197" s="4">
        <f>E197/D197</f>
        <v>3.61753164556962</v>
      </c>
      <c r="H197">
        <v>524</v>
      </c>
      <c r="I197" s="6" t="str">
        <f>DOLLAR((E197/H197),0)</f>
        <v>$109</v>
      </c>
      <c r="J197" t="s">
        <v>21</v>
      </c>
      <c r="K197" t="s">
        <v>22</v>
      </c>
      <c r="L197">
        <v>1532840400</v>
      </c>
      <c r="M197" s="10">
        <f>(((L197/60)/60)/24)+DATE(1970,1,1)</f>
        <v>43310.208333333328</v>
      </c>
      <c r="N197">
        <v>1533445200</v>
      </c>
      <c r="O197" s="10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 SEARCH("/",R197,1)-1)</f>
        <v>music</v>
      </c>
      <c r="T197" t="str">
        <f>RIGHT(R197,LEN(R197)-SEARCH("/",R197,SEARCH("/",R197,1)))</f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 s="7">
        <v>5178</v>
      </c>
      <c r="F198" t="s">
        <v>14</v>
      </c>
      <c r="G198" s="4">
        <f>E198/D198</f>
        <v>0.63146341463414635</v>
      </c>
      <c r="H198">
        <v>100</v>
      </c>
      <c r="I198" s="6" t="str">
        <f>DOLLAR((E198/H198),0)</f>
        <v>$52</v>
      </c>
      <c r="J198" t="s">
        <v>36</v>
      </c>
      <c r="K198" t="s">
        <v>37</v>
      </c>
      <c r="L198">
        <v>1472878800</v>
      </c>
      <c r="M198" s="10">
        <f>(((L198/60)/60)/24)+DATE(1970,1,1)</f>
        <v>42616.208333333328</v>
      </c>
      <c r="N198">
        <v>1474520400</v>
      </c>
      <c r="O198" s="10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 SEARCH("/",R198,1)-1)</f>
        <v>technology</v>
      </c>
      <c r="T198" t="str">
        <f>RIGHT(R198,LEN(R198)-SEARCH("/",R198,SEARCH("/",R198,1)))</f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 s="7">
        <v>163118</v>
      </c>
      <c r="F199" t="s">
        <v>20</v>
      </c>
      <c r="G199" s="4">
        <f>E199/D199</f>
        <v>2.9820475319926874</v>
      </c>
      <c r="H199">
        <v>1989</v>
      </c>
      <c r="I199" s="6" t="str">
        <f>DOLLAR((E199/H199),0)</f>
        <v>$82</v>
      </c>
      <c r="J199" t="s">
        <v>21</v>
      </c>
      <c r="K199" t="s">
        <v>22</v>
      </c>
      <c r="L199">
        <v>1498194000</v>
      </c>
      <c r="M199" s="10">
        <f>(((L199/60)/60)/24)+DATE(1970,1,1)</f>
        <v>42909.208333333328</v>
      </c>
      <c r="N199">
        <v>1499403600</v>
      </c>
      <c r="O199" s="10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 SEARCH("/",R199,1)-1)</f>
        <v>film &amp; video</v>
      </c>
      <c r="T199" t="str">
        <f>RIGHT(R199,LEN(R199)-SEARCH("/",R199,SEARCH("/",R199,1)))</f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 s="7">
        <v>6041</v>
      </c>
      <c r="F200" t="s">
        <v>14</v>
      </c>
      <c r="G200" s="4">
        <f>E200/D200</f>
        <v>9.5585443037974685E-2</v>
      </c>
      <c r="H200">
        <v>168</v>
      </c>
      <c r="I200" s="6" t="str">
        <f>DOLLAR((E200/H200),0)</f>
        <v>$36</v>
      </c>
      <c r="J200" t="s">
        <v>21</v>
      </c>
      <c r="K200" t="s">
        <v>22</v>
      </c>
      <c r="L200">
        <v>1281070800</v>
      </c>
      <c r="M200" s="10">
        <f>(((L200/60)/60)/24)+DATE(1970,1,1)</f>
        <v>40396.208333333336</v>
      </c>
      <c r="N200">
        <v>1283576400</v>
      </c>
      <c r="O200" s="10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 SEARCH("/",R200,1)-1)</f>
        <v>music</v>
      </c>
      <c r="T200" t="str">
        <f>RIGHT(R200,LEN(R200)-SEARCH("/",R200,SEARCH("/",R200,1)))</f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 s="7">
        <v>968</v>
      </c>
      <c r="F201" t="s">
        <v>14</v>
      </c>
      <c r="G201" s="4">
        <f>E201/D201</f>
        <v>0.5377777777777778</v>
      </c>
      <c r="H201">
        <v>13</v>
      </c>
      <c r="I201" s="6" t="str">
        <f>DOLLAR((E201/H201),0)</f>
        <v>$74</v>
      </c>
      <c r="J201" t="s">
        <v>21</v>
      </c>
      <c r="K201" t="s">
        <v>22</v>
      </c>
      <c r="L201">
        <v>1436245200</v>
      </c>
      <c r="M201" s="10">
        <f>(((L201/60)/60)/24)+DATE(1970,1,1)</f>
        <v>42192.208333333328</v>
      </c>
      <c r="N201">
        <v>1436590800</v>
      </c>
      <c r="O201" s="10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 SEARCH("/",R201,1)-1)</f>
        <v>music</v>
      </c>
      <c r="T201" t="str">
        <f>RIGHT(R201,LEN(R201)-SEARCH("/",R201,SEARCH("/",R201,1)))</f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 s="13">
        <v>2</v>
      </c>
      <c r="F202" t="s">
        <v>14</v>
      </c>
      <c r="G202" s="4">
        <f>E202/D202</f>
        <v>0.02</v>
      </c>
      <c r="H202">
        <v>1</v>
      </c>
      <c r="I202" s="6" t="str">
        <f>DOLLAR((E202/H202),0)</f>
        <v>$2</v>
      </c>
      <c r="J202" t="s">
        <v>15</v>
      </c>
      <c r="K202" t="s">
        <v>16</v>
      </c>
      <c r="L202">
        <v>1269493200</v>
      </c>
      <c r="M202" s="10">
        <f>(((L202/60)/60)/24)+DATE(1970,1,1)</f>
        <v>40262.208333333336</v>
      </c>
      <c r="N202">
        <v>1270443600</v>
      </c>
      <c r="O202" s="10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 SEARCH("/",R202,1)-1)</f>
        <v>theater</v>
      </c>
      <c r="T202" t="str">
        <f>RIGHT(R202,LEN(R202)-SEARCH("/",R202,SEARCH("/",R202,1)))</f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 s="7">
        <v>14305</v>
      </c>
      <c r="F203" t="s">
        <v>20</v>
      </c>
      <c r="G203" s="4">
        <f>E203/D203</f>
        <v>6.8119047619047617</v>
      </c>
      <c r="H203">
        <v>157</v>
      </c>
      <c r="I203" s="6" t="str">
        <f>DOLLAR((E203/H203),0)</f>
        <v>$91</v>
      </c>
      <c r="J203" t="s">
        <v>21</v>
      </c>
      <c r="K203" t="s">
        <v>22</v>
      </c>
      <c r="L203">
        <v>1406264400</v>
      </c>
      <c r="M203" s="10">
        <f>(((L203/60)/60)/24)+DATE(1970,1,1)</f>
        <v>41845.208333333336</v>
      </c>
      <c r="N203">
        <v>1407819600</v>
      </c>
      <c r="O203" s="10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 SEARCH("/",R203,1)-1)</f>
        <v>technology</v>
      </c>
      <c r="T203" t="str">
        <f>RIGHT(R203,LEN(R203)-SEARCH("/",R203,SEARCH("/",R203,1)))</f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 s="7">
        <v>6543</v>
      </c>
      <c r="F204" t="s">
        <v>74</v>
      </c>
      <c r="G204" s="4">
        <f>E204/D204</f>
        <v>0.78831325301204824</v>
      </c>
      <c r="H204">
        <v>82</v>
      </c>
      <c r="I204" s="6" t="str">
        <f>DOLLAR((E204/H204),0)</f>
        <v>$80</v>
      </c>
      <c r="J204" t="s">
        <v>21</v>
      </c>
      <c r="K204" t="s">
        <v>22</v>
      </c>
      <c r="L204">
        <v>1317531600</v>
      </c>
      <c r="M204" s="10">
        <f>(((L204/60)/60)/24)+DATE(1970,1,1)</f>
        <v>40818.208333333336</v>
      </c>
      <c r="N204">
        <v>1317877200</v>
      </c>
      <c r="O204" s="10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 SEARCH("/",R204,1)-1)</f>
        <v>food</v>
      </c>
      <c r="T204" t="str">
        <f>RIGHT(R204,LEN(R204)-SEARCH("/",R204,SEARCH("/",R204,1)))</f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 s="13">
        <v>193413</v>
      </c>
      <c r="F205" t="s">
        <v>20</v>
      </c>
      <c r="G205" s="4">
        <f>E205/D205</f>
        <v>1.3440792216817234</v>
      </c>
      <c r="H205">
        <v>4498</v>
      </c>
      <c r="I205" s="6" t="str">
        <f>DOLLAR((E205/H205),0)</f>
        <v>$43</v>
      </c>
      <c r="J205" t="s">
        <v>26</v>
      </c>
      <c r="K205" t="s">
        <v>27</v>
      </c>
      <c r="L205">
        <v>1484632800</v>
      </c>
      <c r="M205" s="10">
        <f>(((L205/60)/60)/24)+DATE(1970,1,1)</f>
        <v>42752.25</v>
      </c>
      <c r="N205">
        <v>1484805600</v>
      </c>
      <c r="O205" s="10">
        <f>(((N205/60)/60)/24)+DATE(1970,1,1)</f>
        <v>42754.25</v>
      </c>
      <c r="P205" t="b">
        <v>0</v>
      </c>
      <c r="Q205" t="b">
        <v>0</v>
      </c>
      <c r="R205" t="s">
        <v>33</v>
      </c>
      <c r="S205" t="str">
        <f>LEFT(R205, SEARCH("/",R205,1)-1)</f>
        <v>theater</v>
      </c>
      <c r="T205" t="str">
        <f>RIGHT(R205,LEN(R205)-SEARCH("/",R205,SEARCH("/",R205,1)))</f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 s="7">
        <v>2529</v>
      </c>
      <c r="F206" t="s">
        <v>14</v>
      </c>
      <c r="G206" s="4">
        <f>E206/D206</f>
        <v>3.372E-2</v>
      </c>
      <c r="H206">
        <v>40</v>
      </c>
      <c r="I206" s="6" t="str">
        <f>DOLLAR((E206/H206),0)</f>
        <v>$63</v>
      </c>
      <c r="J206" t="s">
        <v>21</v>
      </c>
      <c r="K206" t="s">
        <v>22</v>
      </c>
      <c r="L206">
        <v>1301806800</v>
      </c>
      <c r="M206" s="10">
        <f>(((L206/60)/60)/24)+DATE(1970,1,1)</f>
        <v>40636.208333333336</v>
      </c>
      <c r="N206">
        <v>1302670800</v>
      </c>
      <c r="O206" s="10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 SEARCH("/",R206,1)-1)</f>
        <v>music</v>
      </c>
      <c r="T206" t="str">
        <f>RIGHT(R206,LEN(R206)-SEARCH("/",R206,SEARCH("/",R206,1)))</f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 s="13">
        <v>5614</v>
      </c>
      <c r="F207" t="s">
        <v>20</v>
      </c>
      <c r="G207" s="4">
        <f>E207/D207</f>
        <v>4.3184615384615386</v>
      </c>
      <c r="H207">
        <v>80</v>
      </c>
      <c r="I207" s="6" t="str">
        <f>DOLLAR((E207/H207),0)</f>
        <v>$70</v>
      </c>
      <c r="J207" t="s">
        <v>21</v>
      </c>
      <c r="K207" t="s">
        <v>22</v>
      </c>
      <c r="L207">
        <v>1539752400</v>
      </c>
      <c r="M207" s="10">
        <f>(((L207/60)/60)/24)+DATE(1970,1,1)</f>
        <v>43390.208333333328</v>
      </c>
      <c r="N207">
        <v>1540789200</v>
      </c>
      <c r="O207" s="10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 SEARCH("/",R207,1)-1)</f>
        <v>theater</v>
      </c>
      <c r="T207" t="str">
        <f>RIGHT(R207,LEN(R207)-SEARCH("/",R207,SEARCH("/",R207,1)))</f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 s="7">
        <v>3496</v>
      </c>
      <c r="F208" t="s">
        <v>74</v>
      </c>
      <c r="G208" s="4">
        <f>E208/D208</f>
        <v>0.38844444444444443</v>
      </c>
      <c r="H208">
        <v>57</v>
      </c>
      <c r="I208" s="6" t="str">
        <f>DOLLAR((E208/H208),0)</f>
        <v>$61</v>
      </c>
      <c r="J208" t="s">
        <v>21</v>
      </c>
      <c r="K208" t="s">
        <v>22</v>
      </c>
      <c r="L208">
        <v>1267250400</v>
      </c>
      <c r="M208" s="10">
        <f>(((L208/60)/60)/24)+DATE(1970,1,1)</f>
        <v>40236.25</v>
      </c>
      <c r="N208">
        <v>1268028000</v>
      </c>
      <c r="O208" s="10">
        <f>(((N208/60)/60)/24)+DATE(1970,1,1)</f>
        <v>40245.25</v>
      </c>
      <c r="P208" t="b">
        <v>0</v>
      </c>
      <c r="Q208" t="b">
        <v>0</v>
      </c>
      <c r="R208" t="s">
        <v>119</v>
      </c>
      <c r="S208" t="str">
        <f>LEFT(R208, SEARCH("/",R208,1)-1)</f>
        <v>publishing</v>
      </c>
      <c r="T208" t="str">
        <f>RIGHT(R208,LEN(R208)-SEARCH("/",R208,SEARCH("/",R208,1)))</f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 s="7">
        <v>4257</v>
      </c>
      <c r="F209" t="s">
        <v>20</v>
      </c>
      <c r="G209" s="4">
        <f>E209/D209</f>
        <v>4.2569999999999997</v>
      </c>
      <c r="H209">
        <v>43</v>
      </c>
      <c r="I209" s="6" t="str">
        <f>DOLLAR((E209/H209),0)</f>
        <v>$99</v>
      </c>
      <c r="J209" t="s">
        <v>21</v>
      </c>
      <c r="K209" t="s">
        <v>22</v>
      </c>
      <c r="L209">
        <v>1535432400</v>
      </c>
      <c r="M209" s="10">
        <f>(((L209/60)/60)/24)+DATE(1970,1,1)</f>
        <v>43340.208333333328</v>
      </c>
      <c r="N209">
        <v>1537160400</v>
      </c>
      <c r="O209" s="10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 SEARCH("/",R209,1)-1)</f>
        <v>music</v>
      </c>
      <c r="T209" t="str">
        <f>RIGHT(R209,LEN(R209)-SEARCH("/",R209,SEARCH("/",R209,1)))</f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 s="7">
        <v>199110</v>
      </c>
      <c r="F210" t="s">
        <v>20</v>
      </c>
      <c r="G210" s="4">
        <f>E210/D210</f>
        <v>1.0112239715591671</v>
      </c>
      <c r="H210">
        <v>2053</v>
      </c>
      <c r="I210" s="6" t="str">
        <f>DOLLAR((E210/H210),0)</f>
        <v>$97</v>
      </c>
      <c r="J210" t="s">
        <v>21</v>
      </c>
      <c r="K210" t="s">
        <v>22</v>
      </c>
      <c r="L210">
        <v>1510207200</v>
      </c>
      <c r="M210" s="10">
        <f>(((L210/60)/60)/24)+DATE(1970,1,1)</f>
        <v>43048.25</v>
      </c>
      <c r="N210">
        <v>1512280800</v>
      </c>
      <c r="O210" s="10">
        <f>(((N210/60)/60)/24)+DATE(1970,1,1)</f>
        <v>43072.25</v>
      </c>
      <c r="P210" t="b">
        <v>0</v>
      </c>
      <c r="Q210" t="b">
        <v>0</v>
      </c>
      <c r="R210" t="s">
        <v>42</v>
      </c>
      <c r="S210" t="str">
        <f>LEFT(R210, SEARCH("/",R210,1)-1)</f>
        <v>film &amp; video</v>
      </c>
      <c r="T210" t="str">
        <f>RIGHT(R210,LEN(R210)-SEARCH("/",R210,SEARCH("/",R210,1)))</f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 s="7">
        <v>41212</v>
      </c>
      <c r="F211" t="s">
        <v>47</v>
      </c>
      <c r="G211" s="4">
        <f>E211/D211</f>
        <v>0.21188688946015424</v>
      </c>
      <c r="H211">
        <v>808</v>
      </c>
      <c r="I211" s="6" t="str">
        <f>DOLLAR((E211/H211),0)</f>
        <v>$51</v>
      </c>
      <c r="J211" t="s">
        <v>26</v>
      </c>
      <c r="K211" t="s">
        <v>27</v>
      </c>
      <c r="L211">
        <v>1462510800</v>
      </c>
      <c r="M211" s="10">
        <f>(((L211/60)/60)/24)+DATE(1970,1,1)</f>
        <v>42496.208333333328</v>
      </c>
      <c r="N211">
        <v>1463115600</v>
      </c>
      <c r="O211" s="10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 SEARCH("/",R211,1)-1)</f>
        <v>film &amp; video</v>
      </c>
      <c r="T211" t="str">
        <f>RIGHT(R211,LEN(R211)-SEARCH("/",R211,SEARCH("/",R211,1)))</f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 s="7">
        <v>6338</v>
      </c>
      <c r="F212" t="s">
        <v>14</v>
      </c>
      <c r="G212" s="4">
        <f>E212/D212</f>
        <v>0.67425531914893622</v>
      </c>
      <c r="H212">
        <v>226</v>
      </c>
      <c r="I212" s="6" t="str">
        <f>DOLLAR((E212/H212),0)</f>
        <v>$28</v>
      </c>
      <c r="J212" t="s">
        <v>36</v>
      </c>
      <c r="K212" t="s">
        <v>37</v>
      </c>
      <c r="L212">
        <v>1488520800</v>
      </c>
      <c r="M212" s="10">
        <f>(((L212/60)/60)/24)+DATE(1970,1,1)</f>
        <v>42797.25</v>
      </c>
      <c r="N212">
        <v>1490850000</v>
      </c>
      <c r="O212" s="10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 SEARCH("/",R212,1)-1)</f>
        <v>film &amp; video</v>
      </c>
      <c r="T212" t="str">
        <f>RIGHT(R212,LEN(R212)-SEARCH("/",R212,SEARCH("/",R212,1)))</f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 s="13">
        <v>99100</v>
      </c>
      <c r="F213" t="s">
        <v>14</v>
      </c>
      <c r="G213" s="4">
        <f>E213/D213</f>
        <v>0.9492337164750958</v>
      </c>
      <c r="H213">
        <v>1625</v>
      </c>
      <c r="I213" s="6" t="str">
        <f>DOLLAR((E213/H213),0)</f>
        <v>$61</v>
      </c>
      <c r="J213" t="s">
        <v>21</v>
      </c>
      <c r="K213" t="s">
        <v>22</v>
      </c>
      <c r="L213">
        <v>1377579600</v>
      </c>
      <c r="M213" s="10">
        <f>(((L213/60)/60)/24)+DATE(1970,1,1)</f>
        <v>41513.208333333336</v>
      </c>
      <c r="N213">
        <v>1379653200</v>
      </c>
      <c r="O213" s="10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 SEARCH("/",R213,1)-1)</f>
        <v>theater</v>
      </c>
      <c r="T213" t="str">
        <f>RIGHT(R213,LEN(R213)-SEARCH("/",R213,SEARCH("/",R213,1)))</f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 s="13">
        <v>12300</v>
      </c>
      <c r="F214" t="s">
        <v>20</v>
      </c>
      <c r="G214" s="4">
        <f>E214/D214</f>
        <v>1.5185185185185186</v>
      </c>
      <c r="H214">
        <v>168</v>
      </c>
      <c r="I214" s="6" t="str">
        <f>DOLLAR((E214/H214),0)</f>
        <v>$73</v>
      </c>
      <c r="J214" t="s">
        <v>21</v>
      </c>
      <c r="K214" t="s">
        <v>22</v>
      </c>
      <c r="L214">
        <v>1576389600</v>
      </c>
      <c r="M214" s="10">
        <f>(((L214/60)/60)/24)+DATE(1970,1,1)</f>
        <v>43814.25</v>
      </c>
      <c r="N214">
        <v>1580364000</v>
      </c>
      <c r="O214" s="10">
        <f>(((N214/60)/60)/24)+DATE(1970,1,1)</f>
        <v>43860.25</v>
      </c>
      <c r="P214" t="b">
        <v>0</v>
      </c>
      <c r="Q214" t="b">
        <v>0</v>
      </c>
      <c r="R214" t="s">
        <v>33</v>
      </c>
      <c r="S214" t="str">
        <f>LEFT(R214, SEARCH("/",R214,1)-1)</f>
        <v>theater</v>
      </c>
      <c r="T214" t="str">
        <f>RIGHT(R214,LEN(R214)-SEARCH("/",R214,SEARCH("/",R214,1)))</f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 s="7">
        <v>171549</v>
      </c>
      <c r="F215" t="s">
        <v>20</v>
      </c>
      <c r="G215" s="4">
        <f>E215/D215</f>
        <v>1.9516382252559727</v>
      </c>
      <c r="H215">
        <v>4289</v>
      </c>
      <c r="I215" s="6" t="str">
        <f>DOLLAR((E215/H215),0)</f>
        <v>$40</v>
      </c>
      <c r="J215" t="s">
        <v>21</v>
      </c>
      <c r="K215" t="s">
        <v>22</v>
      </c>
      <c r="L215">
        <v>1289019600</v>
      </c>
      <c r="M215" s="10">
        <f>(((L215/60)/60)/24)+DATE(1970,1,1)</f>
        <v>40488.208333333336</v>
      </c>
      <c r="N215">
        <v>1289714400</v>
      </c>
      <c r="O215" s="10">
        <f>(((N215/60)/60)/24)+DATE(1970,1,1)</f>
        <v>40496.25</v>
      </c>
      <c r="P215" t="b">
        <v>0</v>
      </c>
      <c r="Q215" t="b">
        <v>1</v>
      </c>
      <c r="R215" t="s">
        <v>60</v>
      </c>
      <c r="S215" t="str">
        <f>LEFT(R215, SEARCH("/",R215,1)-1)</f>
        <v>music</v>
      </c>
      <c r="T215" t="str">
        <f>RIGHT(R215,LEN(R215)-SEARCH("/",R215,SEARCH("/",R215,1)))</f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 s="7">
        <v>14324</v>
      </c>
      <c r="F216" t="s">
        <v>20</v>
      </c>
      <c r="G216" s="4">
        <f>E216/D216</f>
        <v>10.231428571428571</v>
      </c>
      <c r="H216">
        <v>165</v>
      </c>
      <c r="I216" s="6" t="str">
        <f>DOLLAR((E216/H216),0)</f>
        <v>$87</v>
      </c>
      <c r="J216" t="s">
        <v>21</v>
      </c>
      <c r="K216" t="s">
        <v>22</v>
      </c>
      <c r="L216">
        <v>1282194000</v>
      </c>
      <c r="M216" s="10">
        <f>(((L216/60)/60)/24)+DATE(1970,1,1)</f>
        <v>40409.208333333336</v>
      </c>
      <c r="N216">
        <v>1282712400</v>
      </c>
      <c r="O216" s="10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 SEARCH("/",R216,1)-1)</f>
        <v>music</v>
      </c>
      <c r="T216" t="str">
        <f>RIGHT(R216,LEN(R216)-SEARCH("/",R216,SEARCH("/",R216,1)))</f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 s="13">
        <v>6024</v>
      </c>
      <c r="F217" t="s">
        <v>14</v>
      </c>
      <c r="G217" s="4">
        <f>E217/D217</f>
        <v>3.8418367346938778E-2</v>
      </c>
      <c r="H217">
        <v>143</v>
      </c>
      <c r="I217" s="6" t="str">
        <f>DOLLAR((E217/H217),0)</f>
        <v>$42</v>
      </c>
      <c r="J217" t="s">
        <v>21</v>
      </c>
      <c r="K217" t="s">
        <v>22</v>
      </c>
      <c r="L217">
        <v>1550037600</v>
      </c>
      <c r="M217" s="10">
        <f>(((L217/60)/60)/24)+DATE(1970,1,1)</f>
        <v>43509.25</v>
      </c>
      <c r="N217">
        <v>1550210400</v>
      </c>
      <c r="O217" s="10">
        <f>(((N217/60)/60)/24)+DATE(1970,1,1)</f>
        <v>43511.25</v>
      </c>
      <c r="P217" t="b">
        <v>0</v>
      </c>
      <c r="Q217" t="b">
        <v>0</v>
      </c>
      <c r="R217" t="s">
        <v>33</v>
      </c>
      <c r="S217" t="str">
        <f>LEFT(R217, SEARCH("/",R217,1)-1)</f>
        <v>theater</v>
      </c>
      <c r="T217" t="str">
        <f>RIGHT(R217,LEN(R217)-SEARCH("/",R217,SEARCH("/",R217,1)))</f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 s="13">
        <v>188721</v>
      </c>
      <c r="F218" t="s">
        <v>20</v>
      </c>
      <c r="G218" s="4">
        <f>E218/D218</f>
        <v>1.5507066557107643</v>
      </c>
      <c r="H218">
        <v>1815</v>
      </c>
      <c r="I218" s="6" t="str">
        <f>DOLLAR((E218/H218),0)</f>
        <v>$104</v>
      </c>
      <c r="J218" t="s">
        <v>21</v>
      </c>
      <c r="K218" t="s">
        <v>22</v>
      </c>
      <c r="L218">
        <v>1321941600</v>
      </c>
      <c r="M218" s="10">
        <f>(((L218/60)/60)/24)+DATE(1970,1,1)</f>
        <v>40869.25</v>
      </c>
      <c r="N218">
        <v>1322114400</v>
      </c>
      <c r="O218" s="10">
        <f>(((N218/60)/60)/24)+DATE(1970,1,1)</f>
        <v>40871.25</v>
      </c>
      <c r="P218" t="b">
        <v>0</v>
      </c>
      <c r="Q218" t="b">
        <v>0</v>
      </c>
      <c r="R218" t="s">
        <v>33</v>
      </c>
      <c r="S218" t="str">
        <f>LEFT(R218, SEARCH("/",R218,1)-1)</f>
        <v>theater</v>
      </c>
      <c r="T218" t="str">
        <f>RIGHT(R218,LEN(R218)-SEARCH("/",R218,SEARCH("/",R218,1)))</f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 s="7">
        <v>57911</v>
      </c>
      <c r="F219" t="s">
        <v>14</v>
      </c>
      <c r="G219" s="4">
        <f>E219/D219</f>
        <v>0.44753477588871715</v>
      </c>
      <c r="H219">
        <v>934</v>
      </c>
      <c r="I219" s="6" t="str">
        <f>DOLLAR((E219/H219),0)</f>
        <v>$62</v>
      </c>
      <c r="J219" t="s">
        <v>21</v>
      </c>
      <c r="K219" t="s">
        <v>22</v>
      </c>
      <c r="L219">
        <v>1556427600</v>
      </c>
      <c r="M219" s="10">
        <f>(((L219/60)/60)/24)+DATE(1970,1,1)</f>
        <v>43583.208333333328</v>
      </c>
      <c r="N219">
        <v>1557205200</v>
      </c>
      <c r="O219" s="10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 SEARCH("/",R219,1)-1)</f>
        <v>film &amp; video</v>
      </c>
      <c r="T219" t="str">
        <f>RIGHT(R219,LEN(R219)-SEARCH("/",R219,SEARCH("/",R219,1)))</f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 s="7">
        <v>12309</v>
      </c>
      <c r="F220" t="s">
        <v>20</v>
      </c>
      <c r="G220" s="4">
        <f>E220/D220</f>
        <v>2.1594736842105262</v>
      </c>
      <c r="H220">
        <v>397</v>
      </c>
      <c r="I220" s="6" t="str">
        <f>DOLLAR((E220/H220),0)</f>
        <v>$31</v>
      </c>
      <c r="J220" t="s">
        <v>40</v>
      </c>
      <c r="K220" t="s">
        <v>41</v>
      </c>
      <c r="L220">
        <v>1320991200</v>
      </c>
      <c r="M220" s="10">
        <f>(((L220/60)/60)/24)+DATE(1970,1,1)</f>
        <v>40858.25</v>
      </c>
      <c r="N220">
        <v>1323928800</v>
      </c>
      <c r="O220" s="10">
        <f>(((N220/60)/60)/24)+DATE(1970,1,1)</f>
        <v>40892.25</v>
      </c>
      <c r="P220" t="b">
        <v>0</v>
      </c>
      <c r="Q220" t="b">
        <v>1</v>
      </c>
      <c r="R220" t="s">
        <v>100</v>
      </c>
      <c r="S220" t="str">
        <f>LEFT(R220, SEARCH("/",R220,1)-1)</f>
        <v>film &amp; video</v>
      </c>
      <c r="T220" t="str">
        <f>RIGHT(R220,LEN(R220)-SEARCH("/",R220,SEARCH("/",R220,1)))</f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 s="7">
        <v>138497</v>
      </c>
      <c r="F221" t="s">
        <v>20</v>
      </c>
      <c r="G221" s="4">
        <f>E221/D221</f>
        <v>3.3212709832134291</v>
      </c>
      <c r="H221">
        <v>1539</v>
      </c>
      <c r="I221" s="6" t="str">
        <f>DOLLAR((E221/H221),0)</f>
        <v>$90</v>
      </c>
      <c r="J221" t="s">
        <v>21</v>
      </c>
      <c r="K221" t="s">
        <v>22</v>
      </c>
      <c r="L221">
        <v>1345093200</v>
      </c>
      <c r="M221" s="10">
        <f>(((L221/60)/60)/24)+DATE(1970,1,1)</f>
        <v>41137.208333333336</v>
      </c>
      <c r="N221">
        <v>1346130000</v>
      </c>
      <c r="O221" s="10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 SEARCH("/",R221,1)-1)</f>
        <v>film &amp; video</v>
      </c>
      <c r="T221" t="str">
        <f>RIGHT(R221,LEN(R221)-SEARCH("/",R221,SEARCH("/",R221,1)))</f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 s="13">
        <v>667</v>
      </c>
      <c r="F222" t="s">
        <v>14</v>
      </c>
      <c r="G222" s="4">
        <f>E222/D222</f>
        <v>8.4430379746835441E-2</v>
      </c>
      <c r="H222">
        <v>17</v>
      </c>
      <c r="I222" s="6" t="str">
        <f>DOLLAR((E222/H222),0)</f>
        <v>$39</v>
      </c>
      <c r="J222" t="s">
        <v>21</v>
      </c>
      <c r="K222" t="s">
        <v>22</v>
      </c>
      <c r="L222">
        <v>1309496400</v>
      </c>
      <c r="M222" s="10">
        <f>(((L222/60)/60)/24)+DATE(1970,1,1)</f>
        <v>40725.208333333336</v>
      </c>
      <c r="N222">
        <v>1311051600</v>
      </c>
      <c r="O222" s="10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 SEARCH("/",R222,1)-1)</f>
        <v>theater</v>
      </c>
      <c r="T222" t="str">
        <f>RIGHT(R222,LEN(R222)-SEARCH("/",R222,SEARCH("/",R222,1)))</f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 s="7">
        <v>119830</v>
      </c>
      <c r="F223" t="s">
        <v>14</v>
      </c>
      <c r="G223" s="4">
        <f>E223/D223</f>
        <v>0.9862551440329218</v>
      </c>
      <c r="H223">
        <v>2179</v>
      </c>
      <c r="I223" s="6" t="str">
        <f>DOLLAR((E223/H223),0)</f>
        <v>$55</v>
      </c>
      <c r="J223" t="s">
        <v>21</v>
      </c>
      <c r="K223" t="s">
        <v>22</v>
      </c>
      <c r="L223">
        <v>1340254800</v>
      </c>
      <c r="M223" s="10">
        <f>(((L223/60)/60)/24)+DATE(1970,1,1)</f>
        <v>41081.208333333336</v>
      </c>
      <c r="N223">
        <v>1340427600</v>
      </c>
      <c r="O223" s="10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 SEARCH("/",R223,1)-1)</f>
        <v>food</v>
      </c>
      <c r="T223" t="str">
        <f>RIGHT(R223,LEN(R223)-SEARCH("/",R223,SEARCH("/",R223,1)))</f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 s="7">
        <v>6623</v>
      </c>
      <c r="F224" t="s">
        <v>20</v>
      </c>
      <c r="G224" s="4">
        <f>E224/D224</f>
        <v>1.3797916666666667</v>
      </c>
      <c r="H224">
        <v>138</v>
      </c>
      <c r="I224" s="6" t="str">
        <f>DOLLAR((E224/H224),0)</f>
        <v>$48</v>
      </c>
      <c r="J224" t="s">
        <v>21</v>
      </c>
      <c r="K224" t="s">
        <v>22</v>
      </c>
      <c r="L224">
        <v>1412226000</v>
      </c>
      <c r="M224" s="10">
        <f>(((L224/60)/60)/24)+DATE(1970,1,1)</f>
        <v>41914.208333333336</v>
      </c>
      <c r="N224">
        <v>1412312400</v>
      </c>
      <c r="O224" s="10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 SEARCH("/",R224,1)-1)</f>
        <v>photography</v>
      </c>
      <c r="T224" t="str">
        <f>RIGHT(R224,LEN(R224)-SEARCH("/",R224,SEARCH("/",R224,1)))</f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 s="13">
        <v>81897</v>
      </c>
      <c r="F225" t="s">
        <v>14</v>
      </c>
      <c r="G225" s="4">
        <f>E225/D225</f>
        <v>0.93810996563573879</v>
      </c>
      <c r="H225">
        <v>931</v>
      </c>
      <c r="I225" s="6" t="str">
        <f>DOLLAR((E225/H225),0)</f>
        <v>$88</v>
      </c>
      <c r="J225" t="s">
        <v>21</v>
      </c>
      <c r="K225" t="s">
        <v>22</v>
      </c>
      <c r="L225">
        <v>1458104400</v>
      </c>
      <c r="M225" s="10">
        <f>(((L225/60)/60)/24)+DATE(1970,1,1)</f>
        <v>42445.208333333328</v>
      </c>
      <c r="N225">
        <v>1459314000</v>
      </c>
      <c r="O225" s="10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 SEARCH("/",R225,1)-1)</f>
        <v>theater</v>
      </c>
      <c r="T225" t="str">
        <f>RIGHT(R225,LEN(R225)-SEARCH("/",R225,SEARCH("/",R225,1)))</f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 s="7">
        <v>186885</v>
      </c>
      <c r="F226" t="s">
        <v>20</v>
      </c>
      <c r="G226" s="4">
        <f>E226/D226</f>
        <v>4.0363930885529156</v>
      </c>
      <c r="H226">
        <v>3594</v>
      </c>
      <c r="I226" s="6" t="str">
        <f>DOLLAR((E226/H226),0)</f>
        <v>$52</v>
      </c>
      <c r="J226" t="s">
        <v>21</v>
      </c>
      <c r="K226" t="s">
        <v>22</v>
      </c>
      <c r="L226">
        <v>1411534800</v>
      </c>
      <c r="M226" s="10">
        <f>(((L226/60)/60)/24)+DATE(1970,1,1)</f>
        <v>41906.208333333336</v>
      </c>
      <c r="N226">
        <v>1415426400</v>
      </c>
      <c r="O226" s="10">
        <f>(((N226/60)/60)/24)+DATE(1970,1,1)</f>
        <v>41951.25</v>
      </c>
      <c r="P226" t="b">
        <v>0</v>
      </c>
      <c r="Q226" t="b">
        <v>0</v>
      </c>
      <c r="R226" t="s">
        <v>474</v>
      </c>
      <c r="S226" t="str">
        <f>LEFT(R226, SEARCH("/",R226,1)-1)</f>
        <v>film &amp; video</v>
      </c>
      <c r="T226" t="str">
        <f>RIGHT(R226,LEN(R226)-SEARCH("/",R226,SEARCH("/",R226,1)))</f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 s="7">
        <v>176398</v>
      </c>
      <c r="F227" t="s">
        <v>20</v>
      </c>
      <c r="G227" s="4">
        <f>E227/D227</f>
        <v>2.6017404129793511</v>
      </c>
      <c r="H227">
        <v>5880</v>
      </c>
      <c r="I227" s="6" t="str">
        <f>DOLLAR((E227/H227),0)</f>
        <v>$30</v>
      </c>
      <c r="J227" t="s">
        <v>21</v>
      </c>
      <c r="K227" t="s">
        <v>22</v>
      </c>
      <c r="L227">
        <v>1399093200</v>
      </c>
      <c r="M227" s="10">
        <f>(((L227/60)/60)/24)+DATE(1970,1,1)</f>
        <v>41762.208333333336</v>
      </c>
      <c r="N227">
        <v>1399093200</v>
      </c>
      <c r="O227" s="10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 SEARCH("/",R227,1)-1)</f>
        <v>music</v>
      </c>
      <c r="T227" t="str">
        <f>RIGHT(R227,LEN(R227)-SEARCH("/",R227,SEARCH("/",R227,1)))</f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 s="7">
        <v>10999</v>
      </c>
      <c r="F228" t="s">
        <v>20</v>
      </c>
      <c r="G228" s="4">
        <f>E228/D228</f>
        <v>3.6663333333333332</v>
      </c>
      <c r="H228">
        <v>112</v>
      </c>
      <c r="I228" s="6" t="str">
        <f>DOLLAR((E228/H228),0)</f>
        <v>$98</v>
      </c>
      <c r="J228" t="s">
        <v>21</v>
      </c>
      <c r="K228" t="s">
        <v>22</v>
      </c>
      <c r="L228">
        <v>1270702800</v>
      </c>
      <c r="M228" s="10">
        <f>(((L228/60)/60)/24)+DATE(1970,1,1)</f>
        <v>40276.208333333336</v>
      </c>
      <c r="N228">
        <v>1273899600</v>
      </c>
      <c r="O228" s="10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 SEARCH("/",R228,1)-1)</f>
        <v>photography</v>
      </c>
      <c r="T228" t="str">
        <f>RIGHT(R228,LEN(R228)-SEARCH("/",R228,SEARCH("/",R228,1)))</f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 s="7">
        <v>102751</v>
      </c>
      <c r="F229" t="s">
        <v>20</v>
      </c>
      <c r="G229" s="4">
        <f>E229/D229</f>
        <v>1.687208538587849</v>
      </c>
      <c r="H229">
        <v>943</v>
      </c>
      <c r="I229" s="6" t="str">
        <f>DOLLAR((E229/H229),0)</f>
        <v>$109</v>
      </c>
      <c r="J229" t="s">
        <v>21</v>
      </c>
      <c r="K229" t="s">
        <v>22</v>
      </c>
      <c r="L229">
        <v>1431666000</v>
      </c>
      <c r="M229" s="10">
        <f>(((L229/60)/60)/24)+DATE(1970,1,1)</f>
        <v>42139.208333333328</v>
      </c>
      <c r="N229">
        <v>1432184400</v>
      </c>
      <c r="O229" s="10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 SEARCH("/",R229,1)-1)</f>
        <v>games</v>
      </c>
      <c r="T229" t="str">
        <f>RIGHT(R229,LEN(R229)-SEARCH("/",R229,SEARCH("/",R229,1)))</f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 s="7">
        <v>165352</v>
      </c>
      <c r="F230" t="s">
        <v>20</v>
      </c>
      <c r="G230" s="4">
        <f>E230/D230</f>
        <v>1.1990717911530093</v>
      </c>
      <c r="H230">
        <v>2468</v>
      </c>
      <c r="I230" s="6" t="str">
        <f>DOLLAR((E230/H230),0)</f>
        <v>$67</v>
      </c>
      <c r="J230" t="s">
        <v>21</v>
      </c>
      <c r="K230" t="s">
        <v>22</v>
      </c>
      <c r="L230">
        <v>1472619600</v>
      </c>
      <c r="M230" s="10">
        <f>(((L230/60)/60)/24)+DATE(1970,1,1)</f>
        <v>42613.208333333328</v>
      </c>
      <c r="N230">
        <v>1474779600</v>
      </c>
      <c r="O230" s="10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 SEARCH("/",R230,1)-1)</f>
        <v>film &amp; video</v>
      </c>
      <c r="T230" t="str">
        <f>RIGHT(R230,LEN(R230)-SEARCH("/",R230,SEARCH("/",R230,1)))</f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 s="7">
        <v>165798</v>
      </c>
      <c r="F231" t="s">
        <v>20</v>
      </c>
      <c r="G231" s="4">
        <f>E231/D231</f>
        <v>1.936892523364486</v>
      </c>
      <c r="H231">
        <v>2551</v>
      </c>
      <c r="I231" s="6" t="str">
        <f>DOLLAR((E231/H231),0)</f>
        <v>$65</v>
      </c>
      <c r="J231" t="s">
        <v>21</v>
      </c>
      <c r="K231" t="s">
        <v>22</v>
      </c>
      <c r="L231">
        <v>1496293200</v>
      </c>
      <c r="M231" s="10">
        <f>(((L231/60)/60)/24)+DATE(1970,1,1)</f>
        <v>42887.208333333328</v>
      </c>
      <c r="N231">
        <v>1500440400</v>
      </c>
      <c r="O231" s="10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 SEARCH("/",R231,1)-1)</f>
        <v>games</v>
      </c>
      <c r="T231" t="str">
        <f>RIGHT(R231,LEN(R231)-SEARCH("/",R231,SEARCH("/",R231,1)))</f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 s="7">
        <v>10084</v>
      </c>
      <c r="F232" t="s">
        <v>20</v>
      </c>
      <c r="G232" s="4">
        <f>E232/D232</f>
        <v>4.2016666666666671</v>
      </c>
      <c r="H232">
        <v>101</v>
      </c>
      <c r="I232" s="6" t="str">
        <f>DOLLAR((E232/H232),0)</f>
        <v>$100</v>
      </c>
      <c r="J232" t="s">
        <v>21</v>
      </c>
      <c r="K232" t="s">
        <v>22</v>
      </c>
      <c r="L232">
        <v>1575612000</v>
      </c>
      <c r="M232" s="10">
        <f>(((L232/60)/60)/24)+DATE(1970,1,1)</f>
        <v>43805.25</v>
      </c>
      <c r="N232">
        <v>1575612000</v>
      </c>
      <c r="O232" s="10">
        <f>(((N232/60)/60)/24)+DATE(1970,1,1)</f>
        <v>43805.25</v>
      </c>
      <c r="P232" t="b">
        <v>0</v>
      </c>
      <c r="Q232" t="b">
        <v>0</v>
      </c>
      <c r="R232" t="s">
        <v>89</v>
      </c>
      <c r="S232" t="str">
        <f>LEFT(R232, SEARCH("/",R232,1)-1)</f>
        <v>games</v>
      </c>
      <c r="T232" t="str">
        <f>RIGHT(R232,LEN(R232)-SEARCH("/",R232,SEARCH("/",R232,1)))</f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 s="13">
        <v>5523</v>
      </c>
      <c r="F233" t="s">
        <v>74</v>
      </c>
      <c r="G233" s="4">
        <f>E233/D233</f>
        <v>0.76708333333333334</v>
      </c>
      <c r="H233">
        <v>67</v>
      </c>
      <c r="I233" s="6" t="str">
        <f>DOLLAR((E233/H233),0)</f>
        <v>$82</v>
      </c>
      <c r="J233" t="s">
        <v>21</v>
      </c>
      <c r="K233" t="s">
        <v>22</v>
      </c>
      <c r="L233">
        <v>1369112400</v>
      </c>
      <c r="M233" s="10">
        <f>(((L233/60)/60)/24)+DATE(1970,1,1)</f>
        <v>41415.208333333336</v>
      </c>
      <c r="N233">
        <v>1374123600</v>
      </c>
      <c r="O233" s="10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 SEARCH("/",R233,1)-1)</f>
        <v>theater</v>
      </c>
      <c r="T233" t="str">
        <f>RIGHT(R233,LEN(R233)-SEARCH("/",R233,SEARCH("/",R233,1)))</f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 s="13">
        <v>5823</v>
      </c>
      <c r="F234" t="s">
        <v>20</v>
      </c>
      <c r="G234" s="4">
        <f>E234/D234</f>
        <v>1.7126470588235294</v>
      </c>
      <c r="H234">
        <v>92</v>
      </c>
      <c r="I234" s="6" t="str">
        <f>DOLLAR((E234/H234),0)</f>
        <v>$63</v>
      </c>
      <c r="J234" t="s">
        <v>21</v>
      </c>
      <c r="K234" t="s">
        <v>22</v>
      </c>
      <c r="L234">
        <v>1469422800</v>
      </c>
      <c r="M234" s="10">
        <f>(((L234/60)/60)/24)+DATE(1970,1,1)</f>
        <v>42576.208333333328</v>
      </c>
      <c r="N234">
        <v>1469509200</v>
      </c>
      <c r="O234" s="10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 SEARCH("/",R234,1)-1)</f>
        <v>theater</v>
      </c>
      <c r="T234" t="str">
        <f>RIGHT(R234,LEN(R234)-SEARCH("/",R234,SEARCH("/",R234,1)))</f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 s="7">
        <v>6000</v>
      </c>
      <c r="F235" t="s">
        <v>20</v>
      </c>
      <c r="G235" s="4">
        <f>E235/D235</f>
        <v>1.5789473684210527</v>
      </c>
      <c r="H235">
        <v>62</v>
      </c>
      <c r="I235" s="6" t="str">
        <f>DOLLAR((E235/H235),0)</f>
        <v>$97</v>
      </c>
      <c r="J235" t="s">
        <v>21</v>
      </c>
      <c r="K235" t="s">
        <v>22</v>
      </c>
      <c r="L235">
        <v>1307854800</v>
      </c>
      <c r="M235" s="10">
        <f>(((L235/60)/60)/24)+DATE(1970,1,1)</f>
        <v>40706.208333333336</v>
      </c>
      <c r="N235">
        <v>1309237200</v>
      </c>
      <c r="O235" s="10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 SEARCH("/",R235,1)-1)</f>
        <v>film &amp; video</v>
      </c>
      <c r="T235" t="str">
        <f>RIGHT(R235,LEN(R235)-SEARCH("/",R235,SEARCH("/",R235,1)))</f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 s="7">
        <v>8181</v>
      </c>
      <c r="F236" t="s">
        <v>20</v>
      </c>
      <c r="G236" s="4">
        <f>E236/D236</f>
        <v>1.0908</v>
      </c>
      <c r="H236">
        <v>149</v>
      </c>
      <c r="I236" s="6" t="str">
        <f>DOLLAR((E236/H236),0)</f>
        <v>$55</v>
      </c>
      <c r="J236" t="s">
        <v>107</v>
      </c>
      <c r="K236" t="s">
        <v>108</v>
      </c>
      <c r="L236">
        <v>1503378000</v>
      </c>
      <c r="M236" s="10">
        <f>(((L236/60)/60)/24)+DATE(1970,1,1)</f>
        <v>42969.208333333328</v>
      </c>
      <c r="N236">
        <v>1503982800</v>
      </c>
      <c r="O236" s="10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 SEARCH("/",R236,1)-1)</f>
        <v>games</v>
      </c>
      <c r="T236" t="str">
        <f>RIGHT(R236,LEN(R236)-SEARCH("/",R236,SEARCH("/",R236,1)))</f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 s="7">
        <v>3589</v>
      </c>
      <c r="F237" t="s">
        <v>14</v>
      </c>
      <c r="G237" s="4">
        <f>E237/D237</f>
        <v>0.41732558139534881</v>
      </c>
      <c r="H237">
        <v>92</v>
      </c>
      <c r="I237" s="6" t="str">
        <f>DOLLAR((E237/H237),0)</f>
        <v>$39</v>
      </c>
      <c r="J237" t="s">
        <v>21</v>
      </c>
      <c r="K237" t="s">
        <v>22</v>
      </c>
      <c r="L237">
        <v>1486965600</v>
      </c>
      <c r="M237" s="10">
        <f>(((L237/60)/60)/24)+DATE(1970,1,1)</f>
        <v>42779.25</v>
      </c>
      <c r="N237">
        <v>1487397600</v>
      </c>
      <c r="O237" s="10">
        <f>(((N237/60)/60)/24)+DATE(1970,1,1)</f>
        <v>42784.25</v>
      </c>
      <c r="P237" t="b">
        <v>0</v>
      </c>
      <c r="Q237" t="b">
        <v>0</v>
      </c>
      <c r="R237" t="s">
        <v>71</v>
      </c>
      <c r="S237" t="str">
        <f>LEFT(R237, SEARCH("/",R237,1)-1)</f>
        <v>film &amp; video</v>
      </c>
      <c r="T237" t="str">
        <f>RIGHT(R237,LEN(R237)-SEARCH("/",R237,SEARCH("/",R237,1)))</f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 s="7">
        <v>4323</v>
      </c>
      <c r="F238" t="s">
        <v>14</v>
      </c>
      <c r="G238" s="4">
        <f>E238/D238</f>
        <v>0.10944303797468355</v>
      </c>
      <c r="H238">
        <v>57</v>
      </c>
      <c r="I238" s="6" t="str">
        <f>DOLLAR((E238/H238),0)</f>
        <v>$76</v>
      </c>
      <c r="J238" t="s">
        <v>26</v>
      </c>
      <c r="K238" t="s">
        <v>27</v>
      </c>
      <c r="L238">
        <v>1561438800</v>
      </c>
      <c r="M238" s="10">
        <f>(((L238/60)/60)/24)+DATE(1970,1,1)</f>
        <v>43641.208333333328</v>
      </c>
      <c r="N238">
        <v>1562043600</v>
      </c>
      <c r="O238" s="10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 SEARCH("/",R238,1)-1)</f>
        <v>music</v>
      </c>
      <c r="T238" t="str">
        <f>RIGHT(R238,LEN(R238)-SEARCH("/",R238,SEARCH("/",R238,1)))</f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 s="7">
        <v>14822</v>
      </c>
      <c r="F239" t="s">
        <v>20</v>
      </c>
      <c r="G239" s="4">
        <f>E239/D239</f>
        <v>1.593763440860215</v>
      </c>
      <c r="H239">
        <v>329</v>
      </c>
      <c r="I239" s="6" t="str">
        <f>DOLLAR((E239/H239),0)</f>
        <v>$45</v>
      </c>
      <c r="J239" t="s">
        <v>21</v>
      </c>
      <c r="K239" t="s">
        <v>22</v>
      </c>
      <c r="L239">
        <v>1398402000</v>
      </c>
      <c r="M239" s="10">
        <f>(((L239/60)/60)/24)+DATE(1970,1,1)</f>
        <v>41754.208333333336</v>
      </c>
      <c r="N239">
        <v>1398574800</v>
      </c>
      <c r="O239" s="10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 SEARCH("/",R239,1)-1)</f>
        <v>film &amp; video</v>
      </c>
      <c r="T239" t="str">
        <f>RIGHT(R239,LEN(R239)-SEARCH("/",R239,SEARCH("/",R239,1)))</f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 s="13">
        <v>10138</v>
      </c>
      <c r="F240" t="s">
        <v>20</v>
      </c>
      <c r="G240" s="4">
        <f>E240/D240</f>
        <v>4.2241666666666671</v>
      </c>
      <c r="H240">
        <v>97</v>
      </c>
      <c r="I240" s="6" t="str">
        <f>DOLLAR((E240/H240),0)</f>
        <v>$105</v>
      </c>
      <c r="J240" t="s">
        <v>36</v>
      </c>
      <c r="K240" t="s">
        <v>37</v>
      </c>
      <c r="L240">
        <v>1513231200</v>
      </c>
      <c r="M240" s="10">
        <f>(((L240/60)/60)/24)+DATE(1970,1,1)</f>
        <v>43083.25</v>
      </c>
      <c r="N240">
        <v>1515391200</v>
      </c>
      <c r="O240" s="10">
        <f>(((N240/60)/60)/24)+DATE(1970,1,1)</f>
        <v>43108.25</v>
      </c>
      <c r="P240" t="b">
        <v>0</v>
      </c>
      <c r="Q240" t="b">
        <v>1</v>
      </c>
      <c r="R240" t="s">
        <v>33</v>
      </c>
      <c r="S240" t="str">
        <f>LEFT(R240, SEARCH("/",R240,1)-1)</f>
        <v>theater</v>
      </c>
      <c r="T240" t="str">
        <f>RIGHT(R240,LEN(R240)-SEARCH("/",R240,SEARCH("/",R240,1)))</f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 s="7">
        <v>3127</v>
      </c>
      <c r="F241" t="s">
        <v>14</v>
      </c>
      <c r="G241" s="4">
        <f>E241/D241</f>
        <v>0.97718749999999999</v>
      </c>
      <c r="H241">
        <v>41</v>
      </c>
      <c r="I241" s="6" t="str">
        <f>DOLLAR((E241/H241),0)</f>
        <v>$76</v>
      </c>
      <c r="J241" t="s">
        <v>21</v>
      </c>
      <c r="K241" t="s">
        <v>22</v>
      </c>
      <c r="L241">
        <v>1440824400</v>
      </c>
      <c r="M241" s="10">
        <f>(((L241/60)/60)/24)+DATE(1970,1,1)</f>
        <v>42245.208333333328</v>
      </c>
      <c r="N241">
        <v>1441170000</v>
      </c>
      <c r="O241" s="10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 SEARCH("/",R241,1)-1)</f>
        <v>technology</v>
      </c>
      <c r="T241" t="str">
        <f>RIGHT(R241,LEN(R241)-SEARCH("/",R241,SEARCH("/",R241,1)))</f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 s="13">
        <v>123124</v>
      </c>
      <c r="F242" t="s">
        <v>20</v>
      </c>
      <c r="G242" s="4">
        <f>E242/D242</f>
        <v>4.1878911564625847</v>
      </c>
      <c r="H242">
        <v>1784</v>
      </c>
      <c r="I242" s="6" t="str">
        <f>DOLLAR((E242/H242),0)</f>
        <v>$69</v>
      </c>
      <c r="J242" t="s">
        <v>21</v>
      </c>
      <c r="K242" t="s">
        <v>22</v>
      </c>
      <c r="L242">
        <v>1281070800</v>
      </c>
      <c r="M242" s="10">
        <f>(((L242/60)/60)/24)+DATE(1970,1,1)</f>
        <v>40396.208333333336</v>
      </c>
      <c r="N242">
        <v>1281157200</v>
      </c>
      <c r="O242" s="10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 SEARCH("/",R242,1)-1)</f>
        <v>theater</v>
      </c>
      <c r="T242" t="str">
        <f>RIGHT(R242,LEN(R242)-SEARCH("/",R242,SEARCH("/",R242,1)))</f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 s="7">
        <v>171729</v>
      </c>
      <c r="F243" t="s">
        <v>20</v>
      </c>
      <c r="G243" s="4">
        <f>E243/D243</f>
        <v>1.0191632047477746</v>
      </c>
      <c r="H243">
        <v>1684</v>
      </c>
      <c r="I243" s="6" t="str">
        <f>DOLLAR((E243/H243),0)</f>
        <v>$102</v>
      </c>
      <c r="J243" t="s">
        <v>26</v>
      </c>
      <c r="K243" t="s">
        <v>27</v>
      </c>
      <c r="L243">
        <v>1397365200</v>
      </c>
      <c r="M243" s="10">
        <f>(((L243/60)/60)/24)+DATE(1970,1,1)</f>
        <v>41742.208333333336</v>
      </c>
      <c r="N243">
        <v>1398229200</v>
      </c>
      <c r="O243" s="10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 SEARCH("/",R243,1)-1)</f>
        <v>publishing</v>
      </c>
      <c r="T243" t="str">
        <f>RIGHT(R243,LEN(R243)-SEARCH("/",R243,SEARCH("/",R243,1)))</f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 s="7">
        <v>10729</v>
      </c>
      <c r="F244" t="s">
        <v>20</v>
      </c>
      <c r="G244" s="4">
        <f>E244/D244</f>
        <v>1.2772619047619047</v>
      </c>
      <c r="H244">
        <v>250</v>
      </c>
      <c r="I244" s="6" t="str">
        <f>DOLLAR((E244/H244),0)</f>
        <v>$43</v>
      </c>
      <c r="J244" t="s">
        <v>21</v>
      </c>
      <c r="K244" t="s">
        <v>22</v>
      </c>
      <c r="L244">
        <v>1494392400</v>
      </c>
      <c r="M244" s="10">
        <f>(((L244/60)/60)/24)+DATE(1970,1,1)</f>
        <v>42865.208333333328</v>
      </c>
      <c r="N244">
        <v>1495256400</v>
      </c>
      <c r="O244" s="10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 SEARCH("/",R244,1)-1)</f>
        <v>music</v>
      </c>
      <c r="T244" t="str">
        <f>RIGHT(R244,LEN(R244)-SEARCH("/",R244,SEARCH("/",R244,1)))</f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 s="13">
        <v>10240</v>
      </c>
      <c r="F245" t="s">
        <v>20</v>
      </c>
      <c r="G245" s="4">
        <f>E245/D245</f>
        <v>4.4521739130434783</v>
      </c>
      <c r="H245">
        <v>238</v>
      </c>
      <c r="I245" s="6" t="str">
        <f>DOLLAR((E245/H245),0)</f>
        <v>$43</v>
      </c>
      <c r="J245" t="s">
        <v>21</v>
      </c>
      <c r="K245" t="s">
        <v>22</v>
      </c>
      <c r="L245">
        <v>1520143200</v>
      </c>
      <c r="M245" s="10">
        <f>(((L245/60)/60)/24)+DATE(1970,1,1)</f>
        <v>43163.25</v>
      </c>
      <c r="N245">
        <v>1520402400</v>
      </c>
      <c r="O245" s="10">
        <f>(((N245/60)/60)/24)+DATE(1970,1,1)</f>
        <v>43166.25</v>
      </c>
      <c r="P245" t="b">
        <v>0</v>
      </c>
      <c r="Q245" t="b">
        <v>0</v>
      </c>
      <c r="R245" t="s">
        <v>33</v>
      </c>
      <c r="S245" t="str">
        <f>LEFT(R245, SEARCH("/",R245,1)-1)</f>
        <v>theater</v>
      </c>
      <c r="T245" t="str">
        <f>RIGHT(R245,LEN(R245)-SEARCH("/",R245,SEARCH("/",R245,1)))</f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 s="13">
        <v>3988</v>
      </c>
      <c r="F246" t="s">
        <v>20</v>
      </c>
      <c r="G246" s="4">
        <f>E246/D246</f>
        <v>5.6971428571428575</v>
      </c>
      <c r="H246">
        <v>53</v>
      </c>
      <c r="I246" s="6" t="str">
        <f>DOLLAR((E246/H246),0)</f>
        <v>$75</v>
      </c>
      <c r="J246" t="s">
        <v>21</v>
      </c>
      <c r="K246" t="s">
        <v>22</v>
      </c>
      <c r="L246">
        <v>1405314000</v>
      </c>
      <c r="M246" s="10">
        <f>(((L246/60)/60)/24)+DATE(1970,1,1)</f>
        <v>41834.208333333336</v>
      </c>
      <c r="N246">
        <v>1409806800</v>
      </c>
      <c r="O246" s="10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 SEARCH("/",R246,1)-1)</f>
        <v>theater</v>
      </c>
      <c r="T246" t="str">
        <f>RIGHT(R246,LEN(R246)-SEARCH("/",R246,SEARCH("/",R246,1)))</f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 s="13">
        <v>14771</v>
      </c>
      <c r="F247" t="s">
        <v>20</v>
      </c>
      <c r="G247" s="4">
        <f>E247/D247</f>
        <v>5.0934482758620687</v>
      </c>
      <c r="H247">
        <v>214</v>
      </c>
      <c r="I247" s="6" t="str">
        <f>DOLLAR((E247/H247),0)</f>
        <v>$69</v>
      </c>
      <c r="J247" t="s">
        <v>21</v>
      </c>
      <c r="K247" t="s">
        <v>22</v>
      </c>
      <c r="L247">
        <v>1396846800</v>
      </c>
      <c r="M247" s="10">
        <f>(((L247/60)/60)/24)+DATE(1970,1,1)</f>
        <v>41736.208333333336</v>
      </c>
      <c r="N247">
        <v>1396933200</v>
      </c>
      <c r="O247" s="10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 SEARCH("/",R247,1)-1)</f>
        <v>theater</v>
      </c>
      <c r="T247" t="str">
        <f>RIGHT(R247,LEN(R247)-SEARCH("/",R247,SEARCH("/",R247,1)))</f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 s="7">
        <v>14649</v>
      </c>
      <c r="F248" t="s">
        <v>20</v>
      </c>
      <c r="G248" s="4">
        <f>E248/D248</f>
        <v>3.2553333333333332</v>
      </c>
      <c r="H248">
        <v>222</v>
      </c>
      <c r="I248" s="6" t="str">
        <f>DOLLAR((E248/H248),0)</f>
        <v>$66</v>
      </c>
      <c r="J248" t="s">
        <v>21</v>
      </c>
      <c r="K248" t="s">
        <v>22</v>
      </c>
      <c r="L248">
        <v>1375678800</v>
      </c>
      <c r="M248" s="10">
        <f>(((L248/60)/60)/24)+DATE(1970,1,1)</f>
        <v>41491.208333333336</v>
      </c>
      <c r="N248">
        <v>1376024400</v>
      </c>
      <c r="O248" s="10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 SEARCH("/",R248,1)-1)</f>
        <v>technology</v>
      </c>
      <c r="T248" t="str">
        <f>RIGHT(R248,LEN(R248)-SEARCH("/",R248,SEARCH("/",R248,1)))</f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 s="7">
        <v>184658</v>
      </c>
      <c r="F249" t="s">
        <v>20</v>
      </c>
      <c r="G249" s="4">
        <f>E249/D249</f>
        <v>9.3261616161616168</v>
      </c>
      <c r="H249">
        <v>1884</v>
      </c>
      <c r="I249" s="6" t="str">
        <f>DOLLAR((E249/H249),0)</f>
        <v>$98</v>
      </c>
      <c r="J249" t="s">
        <v>21</v>
      </c>
      <c r="K249" t="s">
        <v>22</v>
      </c>
      <c r="L249">
        <v>1482386400</v>
      </c>
      <c r="M249" s="10">
        <f>(((L249/60)/60)/24)+DATE(1970,1,1)</f>
        <v>42726.25</v>
      </c>
      <c r="N249">
        <v>1483682400</v>
      </c>
      <c r="O249" s="10">
        <f>(((N249/60)/60)/24)+DATE(1970,1,1)</f>
        <v>42741.25</v>
      </c>
      <c r="P249" t="b">
        <v>0</v>
      </c>
      <c r="Q249" t="b">
        <v>1</v>
      </c>
      <c r="R249" t="s">
        <v>119</v>
      </c>
      <c r="S249" t="str">
        <f>LEFT(R249, SEARCH("/",R249,1)-1)</f>
        <v>publishing</v>
      </c>
      <c r="T249" t="str">
        <f>RIGHT(R249,LEN(R249)-SEARCH("/",R249,SEARCH("/",R249,1)))</f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 s="7">
        <v>13103</v>
      </c>
      <c r="F250" t="s">
        <v>20</v>
      </c>
      <c r="G250" s="4">
        <f>E250/D250</f>
        <v>2.1133870967741935</v>
      </c>
      <c r="H250">
        <v>218</v>
      </c>
      <c r="I250" s="6" t="str">
        <f>DOLLAR((E250/H250),0)</f>
        <v>$60</v>
      </c>
      <c r="J250" t="s">
        <v>26</v>
      </c>
      <c r="K250" t="s">
        <v>27</v>
      </c>
      <c r="L250">
        <v>1420005600</v>
      </c>
      <c r="M250" s="10">
        <f>(((L250/60)/60)/24)+DATE(1970,1,1)</f>
        <v>42004.25</v>
      </c>
      <c r="N250">
        <v>1420437600</v>
      </c>
      <c r="O250" s="10">
        <f>(((N250/60)/60)/24)+DATE(1970,1,1)</f>
        <v>42009.25</v>
      </c>
      <c r="P250" t="b">
        <v>0</v>
      </c>
      <c r="Q250" t="b">
        <v>0</v>
      </c>
      <c r="R250" t="s">
        <v>292</v>
      </c>
      <c r="S250" t="str">
        <f>LEFT(R250, SEARCH("/",R250,1)-1)</f>
        <v>games</v>
      </c>
      <c r="T250" t="str">
        <f>RIGHT(R250,LEN(R250)-SEARCH("/",R250,SEARCH("/",R250,1)))</f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 s="7">
        <v>168095</v>
      </c>
      <c r="F251" t="s">
        <v>20</v>
      </c>
      <c r="G251" s="4">
        <f>E251/D251</f>
        <v>2.7332520325203253</v>
      </c>
      <c r="H251">
        <v>6465</v>
      </c>
      <c r="I251" s="6" t="str">
        <f>DOLLAR((E251/H251),0)</f>
        <v>$26</v>
      </c>
      <c r="J251" t="s">
        <v>21</v>
      </c>
      <c r="K251" t="s">
        <v>22</v>
      </c>
      <c r="L251">
        <v>1420178400</v>
      </c>
      <c r="M251" s="10">
        <f>(((L251/60)/60)/24)+DATE(1970,1,1)</f>
        <v>42006.25</v>
      </c>
      <c r="N251">
        <v>1420783200</v>
      </c>
      <c r="O251" s="10">
        <f>(((N251/60)/60)/24)+DATE(1970,1,1)</f>
        <v>42013.25</v>
      </c>
      <c r="P251" t="b">
        <v>0</v>
      </c>
      <c r="Q251" t="b">
        <v>0</v>
      </c>
      <c r="R251" t="s">
        <v>206</v>
      </c>
      <c r="S251" t="str">
        <f>LEFT(R251, SEARCH("/",R251,1)-1)</f>
        <v>publishing</v>
      </c>
      <c r="T251" t="str">
        <f>RIGHT(R251,LEN(R251)-SEARCH("/",R251,SEARCH("/",R251,1)))</f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 s="7">
        <v>3</v>
      </c>
      <c r="F252" t="s">
        <v>14</v>
      </c>
      <c r="G252" s="4">
        <f>E252/D252</f>
        <v>0.03</v>
      </c>
      <c r="H252">
        <v>1</v>
      </c>
      <c r="I252" s="6" t="str">
        <f>DOLLAR((E252/H252),0)</f>
        <v>$3</v>
      </c>
      <c r="J252" t="s">
        <v>21</v>
      </c>
      <c r="K252" t="s">
        <v>22</v>
      </c>
      <c r="L252">
        <v>1264399200</v>
      </c>
      <c r="M252" s="10">
        <f>(((L252/60)/60)/24)+DATE(1970,1,1)</f>
        <v>40203.25</v>
      </c>
      <c r="N252">
        <v>1267423200</v>
      </c>
      <c r="O252" s="10">
        <f>(((N252/60)/60)/24)+DATE(1970,1,1)</f>
        <v>40238.25</v>
      </c>
      <c r="P252" t="b">
        <v>0</v>
      </c>
      <c r="Q252" t="b">
        <v>0</v>
      </c>
      <c r="R252" t="s">
        <v>23</v>
      </c>
      <c r="S252" t="str">
        <f>LEFT(R252, SEARCH("/",R252,1)-1)</f>
        <v>music</v>
      </c>
      <c r="T252" t="str">
        <f>RIGHT(R252,LEN(R252)-SEARCH("/",R252,SEARCH("/",R252,1)))</f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 s="13">
        <v>3840</v>
      </c>
      <c r="F253" t="s">
        <v>14</v>
      </c>
      <c r="G253" s="4">
        <f>E253/D253</f>
        <v>0.54084507042253516</v>
      </c>
      <c r="H253">
        <v>101</v>
      </c>
      <c r="I253" s="6" t="str">
        <f>DOLLAR((E253/H253),0)</f>
        <v>$38</v>
      </c>
      <c r="J253" t="s">
        <v>21</v>
      </c>
      <c r="K253" t="s">
        <v>22</v>
      </c>
      <c r="L253">
        <v>1355032800</v>
      </c>
      <c r="M253" s="10">
        <f>(((L253/60)/60)/24)+DATE(1970,1,1)</f>
        <v>41252.25</v>
      </c>
      <c r="N253">
        <v>1355205600</v>
      </c>
      <c r="O253" s="10">
        <f>(((N253/60)/60)/24)+DATE(1970,1,1)</f>
        <v>41254.25</v>
      </c>
      <c r="P253" t="b">
        <v>0</v>
      </c>
      <c r="Q253" t="b">
        <v>0</v>
      </c>
      <c r="R253" t="s">
        <v>33</v>
      </c>
      <c r="S253" t="str">
        <f>LEFT(R253, SEARCH("/",R253,1)-1)</f>
        <v>theater</v>
      </c>
      <c r="T253" t="str">
        <f>RIGHT(R253,LEN(R253)-SEARCH("/",R253,SEARCH("/",R253,1)))</f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 s="13">
        <v>6263</v>
      </c>
      <c r="F254" t="s">
        <v>20</v>
      </c>
      <c r="G254" s="4">
        <f>E254/D254</f>
        <v>6.2629999999999999</v>
      </c>
      <c r="H254">
        <v>59</v>
      </c>
      <c r="I254" s="6" t="str">
        <f>DOLLAR((E254/H254),0)</f>
        <v>$106</v>
      </c>
      <c r="J254" t="s">
        <v>21</v>
      </c>
      <c r="K254" t="s">
        <v>22</v>
      </c>
      <c r="L254">
        <v>1382677200</v>
      </c>
      <c r="M254" s="10">
        <f>(((L254/60)/60)/24)+DATE(1970,1,1)</f>
        <v>41572.208333333336</v>
      </c>
      <c r="N254">
        <v>1383109200</v>
      </c>
      <c r="O254" s="10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 SEARCH("/",R254,1)-1)</f>
        <v>theater</v>
      </c>
      <c r="T254" t="str">
        <f>RIGHT(R254,LEN(R254)-SEARCH("/",R254,SEARCH("/",R254,1)))</f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 s="7">
        <v>108161</v>
      </c>
      <c r="F255" t="s">
        <v>14</v>
      </c>
      <c r="G255" s="4">
        <f>E255/D255</f>
        <v>0.8902139917695473</v>
      </c>
      <c r="H255">
        <v>1335</v>
      </c>
      <c r="I255" s="6" t="str">
        <f>DOLLAR((E255/H255),0)</f>
        <v>$81</v>
      </c>
      <c r="J255" t="s">
        <v>15</v>
      </c>
      <c r="K255" t="s">
        <v>16</v>
      </c>
      <c r="L255">
        <v>1302238800</v>
      </c>
      <c r="M255" s="10">
        <f>(((L255/60)/60)/24)+DATE(1970,1,1)</f>
        <v>40641.208333333336</v>
      </c>
      <c r="N255">
        <v>1303275600</v>
      </c>
      <c r="O255" s="10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 SEARCH("/",R255,1)-1)</f>
        <v>film &amp; video</v>
      </c>
      <c r="T255" t="str">
        <f>RIGHT(R255,LEN(R255)-SEARCH("/",R255,SEARCH("/",R255,1)))</f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 s="7">
        <v>8505</v>
      </c>
      <c r="F256" t="s">
        <v>20</v>
      </c>
      <c r="G256" s="4">
        <f>E256/D256</f>
        <v>1.8489130434782608</v>
      </c>
      <c r="H256">
        <v>88</v>
      </c>
      <c r="I256" s="6" t="str">
        <f>DOLLAR((E256/H256),0)</f>
        <v>$97</v>
      </c>
      <c r="J256" t="s">
        <v>21</v>
      </c>
      <c r="K256" t="s">
        <v>22</v>
      </c>
      <c r="L256">
        <v>1487656800</v>
      </c>
      <c r="M256" s="10">
        <f>(((L256/60)/60)/24)+DATE(1970,1,1)</f>
        <v>42787.25</v>
      </c>
      <c r="N256">
        <v>1487829600</v>
      </c>
      <c r="O256" s="10">
        <f>(((N256/60)/60)/24)+DATE(1970,1,1)</f>
        <v>42789.25</v>
      </c>
      <c r="P256" t="b">
        <v>0</v>
      </c>
      <c r="Q256" t="b">
        <v>0</v>
      </c>
      <c r="R256" t="s">
        <v>68</v>
      </c>
      <c r="S256" t="str">
        <f>LEFT(R256, SEARCH("/",R256,1)-1)</f>
        <v>publishing</v>
      </c>
      <c r="T256" t="str">
        <f>RIGHT(R256,LEN(R256)-SEARCH("/",R256,SEARCH("/",R256,1)))</f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 s="7">
        <v>96735</v>
      </c>
      <c r="F257" t="s">
        <v>20</v>
      </c>
      <c r="G257" s="4">
        <f>E257/D257</f>
        <v>1.2016770186335404</v>
      </c>
      <c r="H257">
        <v>1697</v>
      </c>
      <c r="I257" s="6" t="str">
        <f>DOLLAR((E257/H257),0)</f>
        <v>$57</v>
      </c>
      <c r="J257" t="s">
        <v>21</v>
      </c>
      <c r="K257" t="s">
        <v>22</v>
      </c>
      <c r="L257">
        <v>1297836000</v>
      </c>
      <c r="M257" s="10">
        <f>(((L257/60)/60)/24)+DATE(1970,1,1)</f>
        <v>40590.25</v>
      </c>
      <c r="N257">
        <v>1298268000</v>
      </c>
      <c r="O257" s="10">
        <f>(((N257/60)/60)/24)+DATE(1970,1,1)</f>
        <v>40595.25</v>
      </c>
      <c r="P257" t="b">
        <v>0</v>
      </c>
      <c r="Q257" t="b">
        <v>1</v>
      </c>
      <c r="R257" t="s">
        <v>23</v>
      </c>
      <c r="S257" t="str">
        <f>LEFT(R257, SEARCH("/",R257,1)-1)</f>
        <v>music</v>
      </c>
      <c r="T257" t="str">
        <f>RIGHT(R257,LEN(R257)-SEARCH("/",R257,SEARCH("/",R257,1)))</f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 s="7">
        <v>959</v>
      </c>
      <c r="F258" t="s">
        <v>14</v>
      </c>
      <c r="G258" s="4">
        <f>E258/D258</f>
        <v>0.23390243902439026</v>
      </c>
      <c r="H258">
        <v>15</v>
      </c>
      <c r="I258" s="6" t="str">
        <f>DOLLAR((E258/H258),0)</f>
        <v>$64</v>
      </c>
      <c r="J258" t="s">
        <v>40</v>
      </c>
      <c r="K258" t="s">
        <v>41</v>
      </c>
      <c r="L258">
        <v>1453615200</v>
      </c>
      <c r="M258" s="10">
        <f>(((L258/60)/60)/24)+DATE(1970,1,1)</f>
        <v>42393.25</v>
      </c>
      <c r="N258">
        <v>1456812000</v>
      </c>
      <c r="O258" s="10">
        <f>(((N258/60)/60)/24)+DATE(1970,1,1)</f>
        <v>42430.25</v>
      </c>
      <c r="P258" t="b">
        <v>0</v>
      </c>
      <c r="Q258" t="b">
        <v>0</v>
      </c>
      <c r="R258" t="s">
        <v>23</v>
      </c>
      <c r="S258" t="str">
        <f>LEFT(R258, SEARCH("/",R258,1)-1)</f>
        <v>music</v>
      </c>
      <c r="T258" t="str">
        <f>RIGHT(R258,LEN(R258)-SEARCH("/",R258,SEARCH("/",R258,1)))</f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 s="13">
        <v>8322</v>
      </c>
      <c r="F259" t="s">
        <v>20</v>
      </c>
      <c r="G259" s="4">
        <f>E259/D259</f>
        <v>1.46</v>
      </c>
      <c r="H259">
        <v>92</v>
      </c>
      <c r="I259" s="6" t="str">
        <f>DOLLAR((E259/H259),0)</f>
        <v>$90</v>
      </c>
      <c r="J259" t="s">
        <v>21</v>
      </c>
      <c r="K259" t="s">
        <v>22</v>
      </c>
      <c r="L259">
        <v>1362463200</v>
      </c>
      <c r="M259" s="10">
        <f>(((L259/60)/60)/24)+DATE(1970,1,1)</f>
        <v>41338.25</v>
      </c>
      <c r="N259">
        <v>1363669200</v>
      </c>
      <c r="O259" s="10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 SEARCH("/",R259,1)-1)</f>
        <v>theater</v>
      </c>
      <c r="T259" t="str">
        <f>RIGHT(R259,LEN(R259)-SEARCH("/",R259,SEARCH("/",R259,1)))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 s="13">
        <v>13424</v>
      </c>
      <c r="F260" t="s">
        <v>20</v>
      </c>
      <c r="G260" s="4">
        <f>E260/D260</f>
        <v>2.6848000000000001</v>
      </c>
      <c r="H260">
        <v>186</v>
      </c>
      <c r="I260" s="6" t="str">
        <f>DOLLAR((E260/H260),0)</f>
        <v>$72</v>
      </c>
      <c r="J260" t="s">
        <v>21</v>
      </c>
      <c r="K260" t="s">
        <v>22</v>
      </c>
      <c r="L260">
        <v>1481176800</v>
      </c>
      <c r="M260" s="10">
        <f>(((L260/60)/60)/24)+DATE(1970,1,1)</f>
        <v>42712.25</v>
      </c>
      <c r="N260">
        <v>1482904800</v>
      </c>
      <c r="O260" s="10">
        <f>(((N260/60)/60)/24)+DATE(1970,1,1)</f>
        <v>42732.25</v>
      </c>
      <c r="P260" t="b">
        <v>0</v>
      </c>
      <c r="Q260" t="b">
        <v>1</v>
      </c>
      <c r="R260" t="s">
        <v>33</v>
      </c>
      <c r="S260" t="str">
        <f>LEFT(R260, SEARCH("/",R260,1)-1)</f>
        <v>theater</v>
      </c>
      <c r="T260" t="str">
        <f>RIGHT(R260,LEN(R260)-SEARCH("/",R260,SEARCH("/",R260,1)))</f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 s="7">
        <v>10755</v>
      </c>
      <c r="F261" t="s">
        <v>20</v>
      </c>
      <c r="G261" s="4">
        <f>E261/D261</f>
        <v>5.9749999999999996</v>
      </c>
      <c r="H261">
        <v>138</v>
      </c>
      <c r="I261" s="6" t="str">
        <f>DOLLAR((E261/H261),0)</f>
        <v>$78</v>
      </c>
      <c r="J261" t="s">
        <v>21</v>
      </c>
      <c r="K261" t="s">
        <v>22</v>
      </c>
      <c r="L261">
        <v>1354946400</v>
      </c>
      <c r="M261" s="10">
        <f>(((L261/60)/60)/24)+DATE(1970,1,1)</f>
        <v>41251.25</v>
      </c>
      <c r="N261">
        <v>1356588000</v>
      </c>
      <c r="O261" s="10">
        <f>(((N261/60)/60)/24)+DATE(1970,1,1)</f>
        <v>41270.25</v>
      </c>
      <c r="P261" t="b">
        <v>1</v>
      </c>
      <c r="Q261" t="b">
        <v>0</v>
      </c>
      <c r="R261" t="s">
        <v>122</v>
      </c>
      <c r="S261" t="str">
        <f>LEFT(R261, SEARCH("/",R261,1)-1)</f>
        <v>photography</v>
      </c>
      <c r="T261" t="str">
        <f>RIGHT(R261,LEN(R261)-SEARCH("/",R261,SEARCH("/",R261,1)))</f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 s="7">
        <v>9935</v>
      </c>
      <c r="F262" t="s">
        <v>20</v>
      </c>
      <c r="G262" s="4">
        <f>E262/D262</f>
        <v>1.5769841269841269</v>
      </c>
      <c r="H262">
        <v>261</v>
      </c>
      <c r="I262" s="6" t="str">
        <f>DOLLAR((E262/H262),0)</f>
        <v>$38</v>
      </c>
      <c r="J262" t="s">
        <v>21</v>
      </c>
      <c r="K262" t="s">
        <v>22</v>
      </c>
      <c r="L262">
        <v>1348808400</v>
      </c>
      <c r="M262" s="10">
        <f>(((L262/60)/60)/24)+DATE(1970,1,1)</f>
        <v>41180.208333333336</v>
      </c>
      <c r="N262">
        <v>1349845200</v>
      </c>
      <c r="O262" s="10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 SEARCH("/",R262,1)-1)</f>
        <v>music</v>
      </c>
      <c r="T262" t="str">
        <f>RIGHT(R262,LEN(R262)-SEARCH("/",R262,SEARCH("/",R262,1)))</f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 s="7">
        <v>26303</v>
      </c>
      <c r="F263" t="s">
        <v>14</v>
      </c>
      <c r="G263" s="4">
        <f>E263/D263</f>
        <v>0.31201660735468567</v>
      </c>
      <c r="H263">
        <v>454</v>
      </c>
      <c r="I263" s="6" t="str">
        <f>DOLLAR((E263/H263),0)</f>
        <v>$58</v>
      </c>
      <c r="J263" t="s">
        <v>21</v>
      </c>
      <c r="K263" t="s">
        <v>22</v>
      </c>
      <c r="L263">
        <v>1282712400</v>
      </c>
      <c r="M263" s="10">
        <f>(((L263/60)/60)/24)+DATE(1970,1,1)</f>
        <v>40415.208333333336</v>
      </c>
      <c r="N263">
        <v>1283058000</v>
      </c>
      <c r="O263" s="10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 SEARCH("/",R263,1)-1)</f>
        <v>music</v>
      </c>
      <c r="T263" t="str">
        <f>RIGHT(R263,LEN(R263)-SEARCH("/",R263,SEARCH("/",R263,1)))</f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 s="7">
        <v>5328</v>
      </c>
      <c r="F264" t="s">
        <v>20</v>
      </c>
      <c r="G264" s="4">
        <f>E264/D264</f>
        <v>3.1341176470588237</v>
      </c>
      <c r="H264">
        <v>107</v>
      </c>
      <c r="I264" s="6" t="str">
        <f>DOLLAR((E264/H264),0)</f>
        <v>$50</v>
      </c>
      <c r="J264" t="s">
        <v>21</v>
      </c>
      <c r="K264" t="s">
        <v>22</v>
      </c>
      <c r="L264">
        <v>1301979600</v>
      </c>
      <c r="M264" s="10">
        <f>(((L264/60)/60)/24)+DATE(1970,1,1)</f>
        <v>40638.208333333336</v>
      </c>
      <c r="N264">
        <v>1304226000</v>
      </c>
      <c r="O264" s="10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 SEARCH("/",R264,1)-1)</f>
        <v>music</v>
      </c>
      <c r="T264" t="str">
        <f>RIGHT(R264,LEN(R264)-SEARCH("/",R264,SEARCH("/",R264,1)))</f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 s="7">
        <v>10756</v>
      </c>
      <c r="F265" t="s">
        <v>20</v>
      </c>
      <c r="G265" s="4">
        <f>E265/D265</f>
        <v>3.7089655172413791</v>
      </c>
      <c r="H265">
        <v>199</v>
      </c>
      <c r="I265" s="6" t="str">
        <f>DOLLAR((E265/H265),0)</f>
        <v>$54</v>
      </c>
      <c r="J265" t="s">
        <v>21</v>
      </c>
      <c r="K265" t="s">
        <v>22</v>
      </c>
      <c r="L265">
        <v>1263016800</v>
      </c>
      <c r="M265" s="10">
        <f>(((L265/60)/60)/24)+DATE(1970,1,1)</f>
        <v>40187.25</v>
      </c>
      <c r="N265">
        <v>1263016800</v>
      </c>
      <c r="O265" s="10">
        <f>(((N265/60)/60)/24)+DATE(1970,1,1)</f>
        <v>40187.25</v>
      </c>
      <c r="P265" t="b">
        <v>0</v>
      </c>
      <c r="Q265" t="b">
        <v>0</v>
      </c>
      <c r="R265" t="s">
        <v>122</v>
      </c>
      <c r="S265" t="str">
        <f>LEFT(R265, SEARCH("/",R265,1)-1)</f>
        <v>photography</v>
      </c>
      <c r="T265" t="str">
        <f>RIGHT(R265,LEN(R265)-SEARCH("/",R265,SEARCH("/",R265,1)))</f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 s="13">
        <v>165375</v>
      </c>
      <c r="F266" t="s">
        <v>20</v>
      </c>
      <c r="G266" s="4">
        <f>E266/D266</f>
        <v>3.6266447368421053</v>
      </c>
      <c r="H266">
        <v>5512</v>
      </c>
      <c r="I266" s="6" t="str">
        <f>DOLLAR((E266/H266),0)</f>
        <v>$30</v>
      </c>
      <c r="J266" t="s">
        <v>21</v>
      </c>
      <c r="K266" t="s">
        <v>22</v>
      </c>
      <c r="L266">
        <v>1360648800</v>
      </c>
      <c r="M266" s="10">
        <f>(((L266/60)/60)/24)+DATE(1970,1,1)</f>
        <v>41317.25</v>
      </c>
      <c r="N266">
        <v>1362031200</v>
      </c>
      <c r="O266" s="10">
        <f>(((N266/60)/60)/24)+DATE(1970,1,1)</f>
        <v>41333.25</v>
      </c>
      <c r="P266" t="b">
        <v>0</v>
      </c>
      <c r="Q266" t="b">
        <v>0</v>
      </c>
      <c r="R266" t="s">
        <v>33</v>
      </c>
      <c r="S266" t="str">
        <f>LEFT(R266, SEARCH("/",R266,1)-1)</f>
        <v>theater</v>
      </c>
      <c r="T266" t="str">
        <f>RIGHT(R266,LEN(R266)-SEARCH("/",R266,SEARCH("/",R266,1)))</f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 s="13">
        <v>6031</v>
      </c>
      <c r="F267" t="s">
        <v>20</v>
      </c>
      <c r="G267" s="4">
        <f>E267/D267</f>
        <v>1.2308163265306122</v>
      </c>
      <c r="H267">
        <v>86</v>
      </c>
      <c r="I267" s="6" t="str">
        <f>DOLLAR((E267/H267),0)</f>
        <v>$70</v>
      </c>
      <c r="J267" t="s">
        <v>21</v>
      </c>
      <c r="K267" t="s">
        <v>22</v>
      </c>
      <c r="L267">
        <v>1451800800</v>
      </c>
      <c r="M267" s="10">
        <f>(((L267/60)/60)/24)+DATE(1970,1,1)</f>
        <v>42372.25</v>
      </c>
      <c r="N267">
        <v>1455602400</v>
      </c>
      <c r="O267" s="10">
        <f>(((N267/60)/60)/24)+DATE(1970,1,1)</f>
        <v>42416.25</v>
      </c>
      <c r="P267" t="b">
        <v>0</v>
      </c>
      <c r="Q267" t="b">
        <v>0</v>
      </c>
      <c r="R267" t="s">
        <v>33</v>
      </c>
      <c r="S267" t="str">
        <f>LEFT(R267, SEARCH("/",R267,1)-1)</f>
        <v>theater</v>
      </c>
      <c r="T267" t="str">
        <f>RIGHT(R267,LEN(R267)-SEARCH("/",R267,SEARCH("/",R267,1)))</f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 s="7">
        <v>85902</v>
      </c>
      <c r="F268" t="s">
        <v>14</v>
      </c>
      <c r="G268" s="4">
        <f>E268/D268</f>
        <v>0.76766756032171579</v>
      </c>
      <c r="H268">
        <v>3182</v>
      </c>
      <c r="I268" s="6" t="str">
        <f>DOLLAR((E268/H268),0)</f>
        <v>$27</v>
      </c>
      <c r="J268" t="s">
        <v>107</v>
      </c>
      <c r="K268" t="s">
        <v>108</v>
      </c>
      <c r="L268">
        <v>1415340000</v>
      </c>
      <c r="M268" s="10">
        <f>(((L268/60)/60)/24)+DATE(1970,1,1)</f>
        <v>41950.25</v>
      </c>
      <c r="N268">
        <v>1418191200</v>
      </c>
      <c r="O268" s="10">
        <f>(((N268/60)/60)/24)+DATE(1970,1,1)</f>
        <v>41983.25</v>
      </c>
      <c r="P268" t="b">
        <v>0</v>
      </c>
      <c r="Q268" t="b">
        <v>1</v>
      </c>
      <c r="R268" t="s">
        <v>159</v>
      </c>
      <c r="S268" t="str">
        <f>LEFT(R268, SEARCH("/",R268,1)-1)</f>
        <v>music</v>
      </c>
      <c r="T268" t="str">
        <f>RIGHT(R268,LEN(R268)-SEARCH("/",R268,SEARCH("/",R268,1)))</f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 s="13">
        <v>143910</v>
      </c>
      <c r="F269" t="s">
        <v>20</v>
      </c>
      <c r="G269" s="4">
        <f>E269/D269</f>
        <v>2.3362012987012988</v>
      </c>
      <c r="H269">
        <v>2768</v>
      </c>
      <c r="I269" s="6" t="str">
        <f>DOLLAR((E269/H269),0)</f>
        <v>$52</v>
      </c>
      <c r="J269" t="s">
        <v>26</v>
      </c>
      <c r="K269" t="s">
        <v>27</v>
      </c>
      <c r="L269">
        <v>1351054800</v>
      </c>
      <c r="M269" s="10">
        <f>(((L269/60)/60)/24)+DATE(1970,1,1)</f>
        <v>41206.208333333336</v>
      </c>
      <c r="N269">
        <v>1352440800</v>
      </c>
      <c r="O269" s="10">
        <f>(((N269/60)/60)/24)+DATE(1970,1,1)</f>
        <v>41222.25</v>
      </c>
      <c r="P269" t="b">
        <v>0</v>
      </c>
      <c r="Q269" t="b">
        <v>0</v>
      </c>
      <c r="R269" t="s">
        <v>33</v>
      </c>
      <c r="S269" t="str">
        <f>LEFT(R269, SEARCH("/",R269,1)-1)</f>
        <v>theater</v>
      </c>
      <c r="T269" t="str">
        <f>RIGHT(R269,LEN(R269)-SEARCH("/",R269,SEARCH("/",R269,1)))</f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 s="7">
        <v>2708</v>
      </c>
      <c r="F270" t="s">
        <v>20</v>
      </c>
      <c r="G270" s="4">
        <f>E270/D270</f>
        <v>1.8053333333333332</v>
      </c>
      <c r="H270">
        <v>48</v>
      </c>
      <c r="I270" s="6" t="str">
        <f>DOLLAR((E270/H270),0)</f>
        <v>$56</v>
      </c>
      <c r="J270" t="s">
        <v>21</v>
      </c>
      <c r="K270" t="s">
        <v>22</v>
      </c>
      <c r="L270">
        <v>1349326800</v>
      </c>
      <c r="M270" s="10">
        <f>(((L270/60)/60)/24)+DATE(1970,1,1)</f>
        <v>41186.208333333336</v>
      </c>
      <c r="N270">
        <v>1353304800</v>
      </c>
      <c r="O270" s="10">
        <f>(((N270/60)/60)/24)+DATE(1970,1,1)</f>
        <v>41232.25</v>
      </c>
      <c r="P270" t="b">
        <v>0</v>
      </c>
      <c r="Q270" t="b">
        <v>0</v>
      </c>
      <c r="R270" t="s">
        <v>42</v>
      </c>
      <c r="S270" t="str">
        <f>LEFT(R270, SEARCH("/",R270,1)-1)</f>
        <v>film &amp; video</v>
      </c>
      <c r="T270" t="str">
        <f>RIGHT(R270,LEN(R270)-SEARCH("/",R270,SEARCH("/",R270,1)))</f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 s="7">
        <v>8842</v>
      </c>
      <c r="F271" t="s">
        <v>20</v>
      </c>
      <c r="G271" s="4">
        <f>E271/D271</f>
        <v>2.5262857142857142</v>
      </c>
      <c r="H271">
        <v>87</v>
      </c>
      <c r="I271" s="6" t="str">
        <f>DOLLAR((E271/H271),0)</f>
        <v>$102</v>
      </c>
      <c r="J271" t="s">
        <v>21</v>
      </c>
      <c r="K271" t="s">
        <v>22</v>
      </c>
      <c r="L271">
        <v>1548914400</v>
      </c>
      <c r="M271" s="10">
        <f>(((L271/60)/60)/24)+DATE(1970,1,1)</f>
        <v>43496.25</v>
      </c>
      <c r="N271">
        <v>1550728800</v>
      </c>
      <c r="O271" s="10">
        <f>(((N271/60)/60)/24)+DATE(1970,1,1)</f>
        <v>43517.25</v>
      </c>
      <c r="P271" t="b">
        <v>0</v>
      </c>
      <c r="Q271" t="b">
        <v>0</v>
      </c>
      <c r="R271" t="s">
        <v>269</v>
      </c>
      <c r="S271" t="str">
        <f>LEFT(R271, SEARCH("/",R271,1)-1)</f>
        <v>film &amp; video</v>
      </c>
      <c r="T271" t="str">
        <f>RIGHT(R271,LEN(R271)-SEARCH("/",R271,SEARCH("/",R271,1)))</f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 s="7">
        <v>47260</v>
      </c>
      <c r="F272" t="s">
        <v>74</v>
      </c>
      <c r="G272" s="4">
        <f>E272/D272</f>
        <v>0.27176538240368026</v>
      </c>
      <c r="H272">
        <v>1890</v>
      </c>
      <c r="I272" s="6" t="str">
        <f>DOLLAR((E272/H272),0)</f>
        <v>$25</v>
      </c>
      <c r="J272" t="s">
        <v>21</v>
      </c>
      <c r="K272" t="s">
        <v>22</v>
      </c>
      <c r="L272">
        <v>1291269600</v>
      </c>
      <c r="M272" s="10">
        <f>(((L272/60)/60)/24)+DATE(1970,1,1)</f>
        <v>40514.25</v>
      </c>
      <c r="N272">
        <v>1291442400</v>
      </c>
      <c r="O272" s="10">
        <f>(((N272/60)/60)/24)+DATE(1970,1,1)</f>
        <v>40516.25</v>
      </c>
      <c r="P272" t="b">
        <v>0</v>
      </c>
      <c r="Q272" t="b">
        <v>0</v>
      </c>
      <c r="R272" t="s">
        <v>89</v>
      </c>
      <c r="S272" t="str">
        <f>LEFT(R272, SEARCH("/",R272,1)-1)</f>
        <v>games</v>
      </c>
      <c r="T272" t="str">
        <f>RIGHT(R272,LEN(R272)-SEARCH("/",R272,SEARCH("/",R272,1)))</f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 s="7">
        <v>1953</v>
      </c>
      <c r="F273" t="s">
        <v>47</v>
      </c>
      <c r="G273" s="4">
        <f>E273/D273</f>
        <v>1.2706571242680547E-2</v>
      </c>
      <c r="H273">
        <v>61</v>
      </c>
      <c r="I273" s="6" t="str">
        <f>DOLLAR((E273/H273),0)</f>
        <v>$32</v>
      </c>
      <c r="J273" t="s">
        <v>21</v>
      </c>
      <c r="K273" t="s">
        <v>22</v>
      </c>
      <c r="L273">
        <v>1449468000</v>
      </c>
      <c r="M273" s="10">
        <f>(((L273/60)/60)/24)+DATE(1970,1,1)</f>
        <v>42345.25</v>
      </c>
      <c r="N273">
        <v>1452146400</v>
      </c>
      <c r="O273" s="10">
        <f>(((N273/60)/60)/24)+DATE(1970,1,1)</f>
        <v>42376.25</v>
      </c>
      <c r="P273" t="b">
        <v>0</v>
      </c>
      <c r="Q273" t="b">
        <v>0</v>
      </c>
      <c r="R273" t="s">
        <v>122</v>
      </c>
      <c r="S273" t="str">
        <f>LEFT(R273, SEARCH("/",R273,1)-1)</f>
        <v>photography</v>
      </c>
      <c r="T273" t="str">
        <f>RIGHT(R273,LEN(R273)-SEARCH("/",R273,SEARCH("/",R273,1)))</f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 s="13">
        <v>155349</v>
      </c>
      <c r="F274" t="s">
        <v>20</v>
      </c>
      <c r="G274" s="4">
        <f>E274/D274</f>
        <v>3.0400978473581213</v>
      </c>
      <c r="H274">
        <v>1894</v>
      </c>
      <c r="I274" s="6" t="str">
        <f>DOLLAR((E274/H274),0)</f>
        <v>$82</v>
      </c>
      <c r="J274" t="s">
        <v>21</v>
      </c>
      <c r="K274" t="s">
        <v>22</v>
      </c>
      <c r="L274">
        <v>1562734800</v>
      </c>
      <c r="M274" s="10">
        <f>(((L274/60)/60)/24)+DATE(1970,1,1)</f>
        <v>43656.208333333328</v>
      </c>
      <c r="N274">
        <v>1564894800</v>
      </c>
      <c r="O274" s="10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 SEARCH("/",R274,1)-1)</f>
        <v>theater</v>
      </c>
      <c r="T274" t="str">
        <f>RIGHT(R274,LEN(R274)-SEARCH("/",R274,SEARCH("/",R274,1)))</f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 s="13">
        <v>10704</v>
      </c>
      <c r="F275" t="s">
        <v>20</v>
      </c>
      <c r="G275" s="4">
        <f>E275/D275</f>
        <v>1.3723076923076922</v>
      </c>
      <c r="H275">
        <v>282</v>
      </c>
      <c r="I275" s="6" t="str">
        <f>DOLLAR((E275/H275),0)</f>
        <v>$38</v>
      </c>
      <c r="J275" t="s">
        <v>15</v>
      </c>
      <c r="K275" t="s">
        <v>16</v>
      </c>
      <c r="L275">
        <v>1505624400</v>
      </c>
      <c r="M275" s="10">
        <f>(((L275/60)/60)/24)+DATE(1970,1,1)</f>
        <v>42995.208333333328</v>
      </c>
      <c r="N275">
        <v>1505883600</v>
      </c>
      <c r="O275" s="10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 SEARCH("/",R275,1)-1)</f>
        <v>theater</v>
      </c>
      <c r="T275" t="str">
        <f>RIGHT(R275,LEN(R275)-SEARCH("/",R275,SEARCH("/",R275,1)))</f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 s="13">
        <v>773</v>
      </c>
      <c r="F276" t="s">
        <v>14</v>
      </c>
      <c r="G276" s="4">
        <f>E276/D276</f>
        <v>0.32208333333333333</v>
      </c>
      <c r="H276">
        <v>15</v>
      </c>
      <c r="I276" s="6" t="str">
        <f>DOLLAR((E276/H276),0)</f>
        <v>$52</v>
      </c>
      <c r="J276" t="s">
        <v>21</v>
      </c>
      <c r="K276" t="s">
        <v>22</v>
      </c>
      <c r="L276">
        <v>1509948000</v>
      </c>
      <c r="M276" s="10">
        <f>(((L276/60)/60)/24)+DATE(1970,1,1)</f>
        <v>43045.25</v>
      </c>
      <c r="N276">
        <v>1510380000</v>
      </c>
      <c r="O276" s="10">
        <f>(((N276/60)/60)/24)+DATE(1970,1,1)</f>
        <v>43050.25</v>
      </c>
      <c r="P276" t="b">
        <v>0</v>
      </c>
      <c r="Q276" t="b">
        <v>0</v>
      </c>
      <c r="R276" t="s">
        <v>33</v>
      </c>
      <c r="S276" t="str">
        <f>LEFT(R276, SEARCH("/",R276,1)-1)</f>
        <v>theater</v>
      </c>
      <c r="T276" t="str">
        <f>RIGHT(R276,LEN(R276)-SEARCH("/",R276,SEARCH("/",R276,1)))</f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 s="7">
        <v>9419</v>
      </c>
      <c r="F277" t="s">
        <v>20</v>
      </c>
      <c r="G277" s="4">
        <f>E277/D277</f>
        <v>2.4151282051282053</v>
      </c>
      <c r="H277">
        <v>116</v>
      </c>
      <c r="I277" s="6" t="str">
        <f>DOLLAR((E277/H277),0)</f>
        <v>$81</v>
      </c>
      <c r="J277" t="s">
        <v>21</v>
      </c>
      <c r="K277" t="s">
        <v>22</v>
      </c>
      <c r="L277">
        <v>1554526800</v>
      </c>
      <c r="M277" s="10">
        <f>(((L277/60)/60)/24)+DATE(1970,1,1)</f>
        <v>43561.208333333328</v>
      </c>
      <c r="N277">
        <v>1555218000</v>
      </c>
      <c r="O277" s="10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 SEARCH("/",R277,1)-1)</f>
        <v>publishing</v>
      </c>
      <c r="T277" t="str">
        <f>RIGHT(R277,LEN(R277)-SEARCH("/",R277,SEARCH("/",R277,1)))</f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 s="7">
        <v>5324</v>
      </c>
      <c r="F278" t="s">
        <v>14</v>
      </c>
      <c r="G278" s="4">
        <f>E278/D278</f>
        <v>0.96799999999999997</v>
      </c>
      <c r="H278">
        <v>133</v>
      </c>
      <c r="I278" s="6" t="str">
        <f>DOLLAR((E278/H278),0)</f>
        <v>$40</v>
      </c>
      <c r="J278" t="s">
        <v>21</v>
      </c>
      <c r="K278" t="s">
        <v>22</v>
      </c>
      <c r="L278">
        <v>1334811600</v>
      </c>
      <c r="M278" s="10">
        <f>(((L278/60)/60)/24)+DATE(1970,1,1)</f>
        <v>41018.208333333336</v>
      </c>
      <c r="N278">
        <v>1335243600</v>
      </c>
      <c r="O278" s="10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 SEARCH("/",R278,1)-1)</f>
        <v>games</v>
      </c>
      <c r="T278" t="str">
        <f>RIGHT(R278,LEN(R278)-SEARCH("/",R278,SEARCH("/",R278,1)))</f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 s="13">
        <v>7465</v>
      </c>
      <c r="F279" t="s">
        <v>20</v>
      </c>
      <c r="G279" s="4">
        <f>E279/D279</f>
        <v>10.664285714285715</v>
      </c>
      <c r="H279">
        <v>83</v>
      </c>
      <c r="I279" s="6" t="str">
        <f>DOLLAR((E279/H279),0)</f>
        <v>$90</v>
      </c>
      <c r="J279" t="s">
        <v>21</v>
      </c>
      <c r="K279" t="s">
        <v>22</v>
      </c>
      <c r="L279">
        <v>1279515600</v>
      </c>
      <c r="M279" s="10">
        <f>(((L279/60)/60)/24)+DATE(1970,1,1)</f>
        <v>40378.208333333336</v>
      </c>
      <c r="N279">
        <v>1279688400</v>
      </c>
      <c r="O279" s="10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 SEARCH("/",R279,1)-1)</f>
        <v>theater</v>
      </c>
      <c r="T279" t="str">
        <f>RIGHT(R279,LEN(R279)-SEARCH("/",R279,SEARCH("/",R279,1)))</f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 s="7">
        <v>8799</v>
      </c>
      <c r="F280" t="s">
        <v>20</v>
      </c>
      <c r="G280" s="4">
        <f>E280/D280</f>
        <v>3.2588888888888889</v>
      </c>
      <c r="H280">
        <v>91</v>
      </c>
      <c r="I280" s="6" t="str">
        <f>DOLLAR((E280/H280),0)</f>
        <v>$97</v>
      </c>
      <c r="J280" t="s">
        <v>21</v>
      </c>
      <c r="K280" t="s">
        <v>22</v>
      </c>
      <c r="L280">
        <v>1353909600</v>
      </c>
      <c r="M280" s="10">
        <f>(((L280/60)/60)/24)+DATE(1970,1,1)</f>
        <v>41239.25</v>
      </c>
      <c r="N280">
        <v>1356069600</v>
      </c>
      <c r="O280" s="10">
        <f>(((N280/60)/60)/24)+DATE(1970,1,1)</f>
        <v>41264.25</v>
      </c>
      <c r="P280" t="b">
        <v>0</v>
      </c>
      <c r="Q280" t="b">
        <v>0</v>
      </c>
      <c r="R280" t="s">
        <v>28</v>
      </c>
      <c r="S280" t="str">
        <f>LEFT(R280, SEARCH("/",R280,1)-1)</f>
        <v>technology</v>
      </c>
      <c r="T280" t="str">
        <f>RIGHT(R280,LEN(R280)-SEARCH("/",R280,SEARCH("/",R280,1)))</f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 s="13">
        <v>13656</v>
      </c>
      <c r="F281" t="s">
        <v>20</v>
      </c>
      <c r="G281" s="4">
        <f>E281/D281</f>
        <v>1.7070000000000001</v>
      </c>
      <c r="H281">
        <v>546</v>
      </c>
      <c r="I281" s="6" t="str">
        <f>DOLLAR((E281/H281),0)</f>
        <v>$25</v>
      </c>
      <c r="J281" t="s">
        <v>21</v>
      </c>
      <c r="K281" t="s">
        <v>22</v>
      </c>
      <c r="L281">
        <v>1535950800</v>
      </c>
      <c r="M281" s="10">
        <f>(((L281/60)/60)/24)+DATE(1970,1,1)</f>
        <v>43346.208333333328</v>
      </c>
      <c r="N281">
        <v>1536210000</v>
      </c>
      <c r="O281" s="10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 SEARCH("/",R281,1)-1)</f>
        <v>theater</v>
      </c>
      <c r="T281" t="str">
        <f>RIGHT(R281,LEN(R281)-SEARCH("/",R281,SEARCH("/",R281,1)))</f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 s="7">
        <v>14536</v>
      </c>
      <c r="F282" t="s">
        <v>20</v>
      </c>
      <c r="G282" s="4">
        <f>E282/D282</f>
        <v>5.8144</v>
      </c>
      <c r="H282">
        <v>393</v>
      </c>
      <c r="I282" s="6" t="str">
        <f>DOLLAR((E282/H282),0)</f>
        <v>$37</v>
      </c>
      <c r="J282" t="s">
        <v>21</v>
      </c>
      <c r="K282" t="s">
        <v>22</v>
      </c>
      <c r="L282">
        <v>1511244000</v>
      </c>
      <c r="M282" s="10">
        <f>(((L282/60)/60)/24)+DATE(1970,1,1)</f>
        <v>43060.25</v>
      </c>
      <c r="N282">
        <v>1511762400</v>
      </c>
      <c r="O282" s="10">
        <f>(((N282/60)/60)/24)+DATE(1970,1,1)</f>
        <v>43066.25</v>
      </c>
      <c r="P282" t="b">
        <v>0</v>
      </c>
      <c r="Q282" t="b">
        <v>0</v>
      </c>
      <c r="R282" t="s">
        <v>71</v>
      </c>
      <c r="S282" t="str">
        <f>LEFT(R282, SEARCH("/",R282,1)-1)</f>
        <v>film &amp; video</v>
      </c>
      <c r="T282" t="str">
        <f>RIGHT(R282,LEN(R282)-SEARCH("/",R282,SEARCH("/",R282,1)))</f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 s="13">
        <v>150552</v>
      </c>
      <c r="F283" t="s">
        <v>14</v>
      </c>
      <c r="G283" s="4">
        <f>E283/D283</f>
        <v>0.91520972644376897</v>
      </c>
      <c r="H283">
        <v>2062</v>
      </c>
      <c r="I283" s="6" t="str">
        <f>DOLLAR((E283/H283),0)</f>
        <v>$73</v>
      </c>
      <c r="J283" t="s">
        <v>21</v>
      </c>
      <c r="K283" t="s">
        <v>22</v>
      </c>
      <c r="L283">
        <v>1331445600</v>
      </c>
      <c r="M283" s="10">
        <f>(((L283/60)/60)/24)+DATE(1970,1,1)</f>
        <v>40979.25</v>
      </c>
      <c r="N283">
        <v>1333256400</v>
      </c>
      <c r="O283" s="10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 SEARCH("/",R283,1)-1)</f>
        <v>theater</v>
      </c>
      <c r="T283" t="str">
        <f>RIGHT(R283,LEN(R283)-SEARCH("/",R283,SEARCH("/",R283,1)))</f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 s="7">
        <v>9076</v>
      </c>
      <c r="F284" t="s">
        <v>20</v>
      </c>
      <c r="G284" s="4">
        <f>E284/D284</f>
        <v>1.0804761904761904</v>
      </c>
      <c r="H284">
        <v>133</v>
      </c>
      <c r="I284" s="6" t="str">
        <f>DOLLAR((E284/H284),0)</f>
        <v>$68</v>
      </c>
      <c r="J284" t="s">
        <v>21</v>
      </c>
      <c r="K284" t="s">
        <v>22</v>
      </c>
      <c r="L284">
        <v>1480226400</v>
      </c>
      <c r="M284" s="10">
        <f>(((L284/60)/60)/24)+DATE(1970,1,1)</f>
        <v>42701.25</v>
      </c>
      <c r="N284">
        <v>1480744800</v>
      </c>
      <c r="O284" s="10">
        <f>(((N284/60)/60)/24)+DATE(1970,1,1)</f>
        <v>42707.25</v>
      </c>
      <c r="P284" t="b">
        <v>0</v>
      </c>
      <c r="Q284" t="b">
        <v>1</v>
      </c>
      <c r="R284" t="s">
        <v>269</v>
      </c>
      <c r="S284" t="str">
        <f>LEFT(R284, SEARCH("/",R284,1)-1)</f>
        <v>film &amp; video</v>
      </c>
      <c r="T284" t="str">
        <f>RIGHT(R284,LEN(R284)-SEARCH("/",R284,SEARCH("/",R284,1)))</f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 s="7">
        <v>1517</v>
      </c>
      <c r="F285" t="s">
        <v>14</v>
      </c>
      <c r="G285" s="4">
        <f>E285/D285</f>
        <v>0.18728395061728395</v>
      </c>
      <c r="H285">
        <v>29</v>
      </c>
      <c r="I285" s="6" t="str">
        <f>DOLLAR((E285/H285),0)</f>
        <v>$52</v>
      </c>
      <c r="J285" t="s">
        <v>36</v>
      </c>
      <c r="K285" t="s">
        <v>37</v>
      </c>
      <c r="L285">
        <v>1464584400</v>
      </c>
      <c r="M285" s="10">
        <f>(((L285/60)/60)/24)+DATE(1970,1,1)</f>
        <v>42520.208333333328</v>
      </c>
      <c r="N285">
        <v>1465016400</v>
      </c>
      <c r="O285" s="10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 SEARCH("/",R285,1)-1)</f>
        <v>music</v>
      </c>
      <c r="T285" t="str">
        <f>RIGHT(R285,LEN(R285)-SEARCH("/",R285,SEARCH("/",R285,1)))</f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 s="7">
        <v>8153</v>
      </c>
      <c r="F286" t="s">
        <v>14</v>
      </c>
      <c r="G286" s="4">
        <f>E286/D286</f>
        <v>0.83193877551020412</v>
      </c>
      <c r="H286">
        <v>132</v>
      </c>
      <c r="I286" s="6" t="str">
        <f>DOLLAR((E286/H286),0)</f>
        <v>$62</v>
      </c>
      <c r="J286" t="s">
        <v>21</v>
      </c>
      <c r="K286" t="s">
        <v>22</v>
      </c>
      <c r="L286">
        <v>1335848400</v>
      </c>
      <c r="M286" s="10">
        <f>(((L286/60)/60)/24)+DATE(1970,1,1)</f>
        <v>41030.208333333336</v>
      </c>
      <c r="N286">
        <v>1336280400</v>
      </c>
      <c r="O286" s="10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 SEARCH("/",R286,1)-1)</f>
        <v>technology</v>
      </c>
      <c r="T286" t="str">
        <f>RIGHT(R286,LEN(R286)-SEARCH("/",R286,SEARCH("/",R286,1)))</f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 s="13">
        <v>6357</v>
      </c>
      <c r="F287" t="s">
        <v>20</v>
      </c>
      <c r="G287" s="4">
        <f>E287/D287</f>
        <v>7.0633333333333335</v>
      </c>
      <c r="H287">
        <v>254</v>
      </c>
      <c r="I287" s="6" t="str">
        <f>DOLLAR((E287/H287),0)</f>
        <v>$25</v>
      </c>
      <c r="J287" t="s">
        <v>21</v>
      </c>
      <c r="K287" t="s">
        <v>22</v>
      </c>
      <c r="L287">
        <v>1473483600</v>
      </c>
      <c r="M287" s="10">
        <f>(((L287/60)/60)/24)+DATE(1970,1,1)</f>
        <v>42623.208333333328</v>
      </c>
      <c r="N287">
        <v>1476766800</v>
      </c>
      <c r="O287" s="10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 SEARCH("/",R287,1)-1)</f>
        <v>theater</v>
      </c>
      <c r="T287" t="str">
        <f>RIGHT(R287,LEN(R287)-SEARCH("/",R287,SEARCH("/",R287,1)))</f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 s="13">
        <v>19557</v>
      </c>
      <c r="F288" t="s">
        <v>74</v>
      </c>
      <c r="G288" s="4">
        <f>E288/D288</f>
        <v>0.17446030330062445</v>
      </c>
      <c r="H288">
        <v>184</v>
      </c>
      <c r="I288" s="6" t="str">
        <f>DOLLAR((E288/H288),0)</f>
        <v>$106</v>
      </c>
      <c r="J288" t="s">
        <v>21</v>
      </c>
      <c r="K288" t="s">
        <v>22</v>
      </c>
      <c r="L288">
        <v>1479880800</v>
      </c>
      <c r="M288" s="10">
        <f>(((L288/60)/60)/24)+DATE(1970,1,1)</f>
        <v>42697.25</v>
      </c>
      <c r="N288">
        <v>1480485600</v>
      </c>
      <c r="O288" s="10">
        <f>(((N288/60)/60)/24)+DATE(1970,1,1)</f>
        <v>42704.25</v>
      </c>
      <c r="P288" t="b">
        <v>0</v>
      </c>
      <c r="Q288" t="b">
        <v>0</v>
      </c>
      <c r="R288" t="s">
        <v>33</v>
      </c>
      <c r="S288" t="str">
        <f>LEFT(R288, SEARCH("/",R288,1)-1)</f>
        <v>theater</v>
      </c>
      <c r="T288" t="str">
        <f>RIGHT(R288,LEN(R288)-SEARCH("/",R288,SEARCH("/",R288,1)))</f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 s="7">
        <v>13213</v>
      </c>
      <c r="F289" t="s">
        <v>20</v>
      </c>
      <c r="G289" s="4">
        <f>E289/D289</f>
        <v>2.0973015873015872</v>
      </c>
      <c r="H289">
        <v>176</v>
      </c>
      <c r="I289" s="6" t="str">
        <f>DOLLAR((E289/H289),0)</f>
        <v>$75</v>
      </c>
      <c r="J289" t="s">
        <v>21</v>
      </c>
      <c r="K289" t="s">
        <v>22</v>
      </c>
      <c r="L289">
        <v>1430197200</v>
      </c>
      <c r="M289" s="10">
        <f>(((L289/60)/60)/24)+DATE(1970,1,1)</f>
        <v>42122.208333333328</v>
      </c>
      <c r="N289">
        <v>1430197200</v>
      </c>
      <c r="O289" s="10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 SEARCH("/",R289,1)-1)</f>
        <v>music</v>
      </c>
      <c r="T289" t="str">
        <f>RIGHT(R289,LEN(R289)-SEARCH("/",R289,SEARCH("/",R289,1)))</f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 s="7">
        <v>5476</v>
      </c>
      <c r="F290" t="s">
        <v>14</v>
      </c>
      <c r="G290" s="4">
        <f>E290/D290</f>
        <v>0.97785714285714287</v>
      </c>
      <c r="H290">
        <v>137</v>
      </c>
      <c r="I290" s="6" t="str">
        <f>DOLLAR((E290/H290),0)</f>
        <v>$40</v>
      </c>
      <c r="J290" t="s">
        <v>36</v>
      </c>
      <c r="K290" t="s">
        <v>37</v>
      </c>
      <c r="L290">
        <v>1331701200</v>
      </c>
      <c r="M290" s="10">
        <f>(((L290/60)/60)/24)+DATE(1970,1,1)</f>
        <v>40982.208333333336</v>
      </c>
      <c r="N290">
        <v>1331787600</v>
      </c>
      <c r="O290" s="10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 SEARCH("/",R290,1)-1)</f>
        <v>music</v>
      </c>
      <c r="T290" t="str">
        <f>RIGHT(R290,LEN(R290)-SEARCH("/",R290,SEARCH("/",R290,1)))</f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 s="13">
        <v>13474</v>
      </c>
      <c r="F291" t="s">
        <v>20</v>
      </c>
      <c r="G291" s="4">
        <f>E291/D291</f>
        <v>16.842500000000001</v>
      </c>
      <c r="H291">
        <v>337</v>
      </c>
      <c r="I291" s="6" t="str">
        <f>DOLLAR((E291/H291),0)</f>
        <v>$40</v>
      </c>
      <c r="J291" t="s">
        <v>15</v>
      </c>
      <c r="K291" t="s">
        <v>16</v>
      </c>
      <c r="L291">
        <v>1438578000</v>
      </c>
      <c r="M291" s="10">
        <f>(((L291/60)/60)/24)+DATE(1970,1,1)</f>
        <v>42219.208333333328</v>
      </c>
      <c r="N291">
        <v>1438837200</v>
      </c>
      <c r="O291" s="10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 SEARCH("/",R291,1)-1)</f>
        <v>theater</v>
      </c>
      <c r="T291" t="str">
        <f>RIGHT(R291,LEN(R291)-SEARCH("/",R291,SEARCH("/",R291,1)))</f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 s="7">
        <v>91722</v>
      </c>
      <c r="F292" t="s">
        <v>14</v>
      </c>
      <c r="G292" s="4">
        <f>E292/D292</f>
        <v>0.54402135231316728</v>
      </c>
      <c r="H292">
        <v>908</v>
      </c>
      <c r="I292" s="6" t="str">
        <f>DOLLAR((E292/H292),0)</f>
        <v>$101</v>
      </c>
      <c r="J292" t="s">
        <v>21</v>
      </c>
      <c r="K292" t="s">
        <v>22</v>
      </c>
      <c r="L292">
        <v>1368162000</v>
      </c>
      <c r="M292" s="10">
        <f>(((L292/60)/60)/24)+DATE(1970,1,1)</f>
        <v>41404.208333333336</v>
      </c>
      <c r="N292">
        <v>1370926800</v>
      </c>
      <c r="O292" s="10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 SEARCH("/",R292,1)-1)</f>
        <v>film &amp; video</v>
      </c>
      <c r="T292" t="str">
        <f>RIGHT(R292,LEN(R292)-SEARCH("/",R292,SEARCH("/",R292,1)))</f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 s="7">
        <v>8219</v>
      </c>
      <c r="F293" t="s">
        <v>20</v>
      </c>
      <c r="G293" s="4">
        <f>E293/D293</f>
        <v>4.5661111111111108</v>
      </c>
      <c r="H293">
        <v>107</v>
      </c>
      <c r="I293" s="6" t="str">
        <f>DOLLAR((E293/H293),0)</f>
        <v>$77</v>
      </c>
      <c r="J293" t="s">
        <v>21</v>
      </c>
      <c r="K293" t="s">
        <v>22</v>
      </c>
      <c r="L293">
        <v>1318654800</v>
      </c>
      <c r="M293" s="10">
        <f>(((L293/60)/60)/24)+DATE(1970,1,1)</f>
        <v>40831.208333333336</v>
      </c>
      <c r="N293">
        <v>1319000400</v>
      </c>
      <c r="O293" s="10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 SEARCH("/",R293,1)-1)</f>
        <v>technology</v>
      </c>
      <c r="T293" t="str">
        <f>RIGHT(R293,LEN(R293)-SEARCH("/",R293,SEARCH("/",R293,1)))</f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 s="7">
        <v>717</v>
      </c>
      <c r="F294" t="s">
        <v>14</v>
      </c>
      <c r="G294" s="4">
        <f>E294/D294</f>
        <v>9.8219178082191785E-2</v>
      </c>
      <c r="H294">
        <v>10</v>
      </c>
      <c r="I294" s="6" t="str">
        <f>DOLLAR((E294/H294),0)</f>
        <v>$72</v>
      </c>
      <c r="J294" t="s">
        <v>21</v>
      </c>
      <c r="K294" t="s">
        <v>22</v>
      </c>
      <c r="L294">
        <v>1331874000</v>
      </c>
      <c r="M294" s="10">
        <f>(((L294/60)/60)/24)+DATE(1970,1,1)</f>
        <v>40984.208333333336</v>
      </c>
      <c r="N294">
        <v>1333429200</v>
      </c>
      <c r="O294" s="10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 SEARCH("/",R294,1)-1)</f>
        <v>food</v>
      </c>
      <c r="T294" t="str">
        <f>RIGHT(R294,LEN(R294)-SEARCH("/",R294,SEARCH("/",R294,1)))</f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 s="13">
        <v>1065</v>
      </c>
      <c r="F295" t="s">
        <v>74</v>
      </c>
      <c r="G295" s="4">
        <f>E295/D295</f>
        <v>0.16384615384615384</v>
      </c>
      <c r="H295">
        <v>32</v>
      </c>
      <c r="I295" s="6" t="str">
        <f>DOLLAR((E295/H295),0)</f>
        <v>$33</v>
      </c>
      <c r="J295" t="s">
        <v>107</v>
      </c>
      <c r="K295" t="s">
        <v>108</v>
      </c>
      <c r="L295">
        <v>1286254800</v>
      </c>
      <c r="M295" s="10">
        <f>(((L295/60)/60)/24)+DATE(1970,1,1)</f>
        <v>40456.208333333336</v>
      </c>
      <c r="N295">
        <v>1287032400</v>
      </c>
      <c r="O295" s="10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 SEARCH("/",R295,1)-1)</f>
        <v>theater</v>
      </c>
      <c r="T295" t="str">
        <f>RIGHT(R295,LEN(R295)-SEARCH("/",R295,SEARCH("/",R295,1)))</f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 s="13">
        <v>8038</v>
      </c>
      <c r="F296" t="s">
        <v>20</v>
      </c>
      <c r="G296" s="4">
        <f>E296/D296</f>
        <v>13.396666666666667</v>
      </c>
      <c r="H296">
        <v>183</v>
      </c>
      <c r="I296" s="6" t="str">
        <f>DOLLAR((E296/H296),0)</f>
        <v>$44</v>
      </c>
      <c r="J296" t="s">
        <v>21</v>
      </c>
      <c r="K296" t="s">
        <v>22</v>
      </c>
      <c r="L296">
        <v>1540530000</v>
      </c>
      <c r="M296" s="10">
        <f>(((L296/60)/60)/24)+DATE(1970,1,1)</f>
        <v>43399.208333333328</v>
      </c>
      <c r="N296">
        <v>1541570400</v>
      </c>
      <c r="O296" s="10">
        <f>(((N296/60)/60)/24)+DATE(1970,1,1)</f>
        <v>43411.25</v>
      </c>
      <c r="P296" t="b">
        <v>0</v>
      </c>
      <c r="Q296" t="b">
        <v>0</v>
      </c>
      <c r="R296" t="s">
        <v>33</v>
      </c>
      <c r="S296" t="str">
        <f>LEFT(R296, SEARCH("/",R296,1)-1)</f>
        <v>theater</v>
      </c>
      <c r="T296" t="str">
        <f>RIGHT(R296,LEN(R296)-SEARCH("/",R296,SEARCH("/",R296,1)))</f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 s="13">
        <v>68769</v>
      </c>
      <c r="F297" t="s">
        <v>14</v>
      </c>
      <c r="G297" s="4">
        <f>E297/D297</f>
        <v>0.35650077760497667</v>
      </c>
      <c r="H297">
        <v>1910</v>
      </c>
      <c r="I297" s="6" t="str">
        <f>DOLLAR((E297/H297),0)</f>
        <v>$36</v>
      </c>
      <c r="J297" t="s">
        <v>98</v>
      </c>
      <c r="K297" t="s">
        <v>99</v>
      </c>
      <c r="L297">
        <v>1381813200</v>
      </c>
      <c r="M297" s="10">
        <f>(((L297/60)/60)/24)+DATE(1970,1,1)</f>
        <v>41562.208333333336</v>
      </c>
      <c r="N297">
        <v>1383976800</v>
      </c>
      <c r="O297" s="10">
        <f>(((N297/60)/60)/24)+DATE(1970,1,1)</f>
        <v>41587.25</v>
      </c>
      <c r="P297" t="b">
        <v>0</v>
      </c>
      <c r="Q297" t="b">
        <v>0</v>
      </c>
      <c r="R297" t="s">
        <v>33</v>
      </c>
      <c r="S297" t="str">
        <f>LEFT(R297, SEARCH("/",R297,1)-1)</f>
        <v>theater</v>
      </c>
      <c r="T297" t="str">
        <f>RIGHT(R297,LEN(R297)-SEARCH("/",R297,SEARCH("/",R297,1)))</f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 s="13">
        <v>3352</v>
      </c>
      <c r="F298" t="s">
        <v>14</v>
      </c>
      <c r="G298" s="4">
        <f>E298/D298</f>
        <v>0.54950819672131146</v>
      </c>
      <c r="H298">
        <v>38</v>
      </c>
      <c r="I298" s="6" t="str">
        <f>DOLLAR((E298/H298),0)</f>
        <v>$88</v>
      </c>
      <c r="J298" t="s">
        <v>26</v>
      </c>
      <c r="K298" t="s">
        <v>27</v>
      </c>
      <c r="L298">
        <v>1548655200</v>
      </c>
      <c r="M298" s="10">
        <f>(((L298/60)/60)/24)+DATE(1970,1,1)</f>
        <v>43493.25</v>
      </c>
      <c r="N298">
        <v>1550556000</v>
      </c>
      <c r="O298" s="10">
        <f>(((N298/60)/60)/24)+DATE(1970,1,1)</f>
        <v>43515.25</v>
      </c>
      <c r="P298" t="b">
        <v>0</v>
      </c>
      <c r="Q298" t="b">
        <v>0</v>
      </c>
      <c r="R298" t="s">
        <v>33</v>
      </c>
      <c r="S298" t="str">
        <f>LEFT(R298, SEARCH("/",R298,1)-1)</f>
        <v>theater</v>
      </c>
      <c r="T298" t="str">
        <f>RIGHT(R298,LEN(R298)-SEARCH("/",R298,SEARCH("/",R298,1)))</f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 s="13">
        <v>6785</v>
      </c>
      <c r="F299" t="s">
        <v>14</v>
      </c>
      <c r="G299" s="4">
        <f>E299/D299</f>
        <v>0.94236111111111109</v>
      </c>
      <c r="H299">
        <v>104</v>
      </c>
      <c r="I299" s="6" t="str">
        <f>DOLLAR((E299/H299),0)</f>
        <v>$65</v>
      </c>
      <c r="J299" t="s">
        <v>26</v>
      </c>
      <c r="K299" t="s">
        <v>27</v>
      </c>
      <c r="L299">
        <v>1389679200</v>
      </c>
      <c r="M299" s="10">
        <f>(((L299/60)/60)/24)+DATE(1970,1,1)</f>
        <v>41653.25</v>
      </c>
      <c r="N299">
        <v>1390456800</v>
      </c>
      <c r="O299" s="10">
        <f>(((N299/60)/60)/24)+DATE(1970,1,1)</f>
        <v>41662.25</v>
      </c>
      <c r="P299" t="b">
        <v>0</v>
      </c>
      <c r="Q299" t="b">
        <v>1</v>
      </c>
      <c r="R299" t="s">
        <v>33</v>
      </c>
      <c r="S299" t="str">
        <f>LEFT(R299, SEARCH("/",R299,1)-1)</f>
        <v>theater</v>
      </c>
      <c r="T299" t="str">
        <f>RIGHT(R299,LEN(R299)-SEARCH("/",R299,SEARCH("/",R299,1)))</f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 s="7">
        <v>5037</v>
      </c>
      <c r="F300" t="s">
        <v>20</v>
      </c>
      <c r="G300" s="4">
        <f>E300/D300</f>
        <v>1.4391428571428571</v>
      </c>
      <c r="H300">
        <v>72</v>
      </c>
      <c r="I300" s="6" t="str">
        <f>DOLLAR((E300/H300),0)</f>
        <v>$70</v>
      </c>
      <c r="J300" t="s">
        <v>21</v>
      </c>
      <c r="K300" t="s">
        <v>22</v>
      </c>
      <c r="L300">
        <v>1456466400</v>
      </c>
      <c r="M300" s="10">
        <f>(((L300/60)/60)/24)+DATE(1970,1,1)</f>
        <v>42426.25</v>
      </c>
      <c r="N300">
        <v>1458018000</v>
      </c>
      <c r="O300" s="10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 SEARCH("/",R300,1)-1)</f>
        <v>music</v>
      </c>
      <c r="T300" t="str">
        <f>RIGHT(R300,LEN(R300)-SEARCH("/",R300,SEARCH("/",R300,1)))</f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 s="7">
        <v>1954</v>
      </c>
      <c r="F301" t="s">
        <v>14</v>
      </c>
      <c r="G301" s="4">
        <f>E301/D301</f>
        <v>0.51421052631578945</v>
      </c>
      <c r="H301">
        <v>49</v>
      </c>
      <c r="I301" s="6" t="str">
        <f>DOLLAR((E301/H301),0)</f>
        <v>$40</v>
      </c>
      <c r="J301" t="s">
        <v>21</v>
      </c>
      <c r="K301" t="s">
        <v>22</v>
      </c>
      <c r="L301">
        <v>1456984800</v>
      </c>
      <c r="M301" s="10">
        <f>(((L301/60)/60)/24)+DATE(1970,1,1)</f>
        <v>42432.25</v>
      </c>
      <c r="N301">
        <v>1461819600</v>
      </c>
      <c r="O301" s="10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 SEARCH("/",R301,1)-1)</f>
        <v>food</v>
      </c>
      <c r="T301" t="str">
        <f>RIGHT(R301,LEN(R301)-SEARCH("/",R301,SEARCH("/",R301,1)))</f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 s="7">
        <v>5</v>
      </c>
      <c r="F302" t="s">
        <v>14</v>
      </c>
      <c r="G302" s="4">
        <f>E302/D302</f>
        <v>0.05</v>
      </c>
      <c r="H302">
        <v>1</v>
      </c>
      <c r="I302" s="6" t="str">
        <f>DOLLAR((E302/H302),0)</f>
        <v>$5</v>
      </c>
      <c r="J302" t="s">
        <v>36</v>
      </c>
      <c r="K302" t="s">
        <v>37</v>
      </c>
      <c r="L302">
        <v>1504069200</v>
      </c>
      <c r="M302" s="10">
        <f>(((L302/60)/60)/24)+DATE(1970,1,1)</f>
        <v>42977.208333333328</v>
      </c>
      <c r="N302">
        <v>1504155600</v>
      </c>
      <c r="O302" s="10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 SEARCH("/",R302,1)-1)</f>
        <v>publishing</v>
      </c>
      <c r="T302" t="str">
        <f>RIGHT(R302,LEN(R302)-SEARCH("/",R302,SEARCH("/",R302,1)))</f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 s="7">
        <v>12102</v>
      </c>
      <c r="F303" t="s">
        <v>20</v>
      </c>
      <c r="G303" s="4">
        <f>E303/D303</f>
        <v>13.446666666666667</v>
      </c>
      <c r="H303">
        <v>295</v>
      </c>
      <c r="I303" s="6" t="str">
        <f>DOLLAR((E303/H303),0)</f>
        <v>$41</v>
      </c>
      <c r="J303" t="s">
        <v>21</v>
      </c>
      <c r="K303" t="s">
        <v>22</v>
      </c>
      <c r="L303">
        <v>1424930400</v>
      </c>
      <c r="M303" s="10">
        <f>(((L303/60)/60)/24)+DATE(1970,1,1)</f>
        <v>42061.25</v>
      </c>
      <c r="N303">
        <v>1426395600</v>
      </c>
      <c r="O303" s="10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 SEARCH("/",R303,1)-1)</f>
        <v>film &amp; video</v>
      </c>
      <c r="T303" t="str">
        <f>RIGHT(R303,LEN(R303)-SEARCH("/",R303,SEARCH("/",R303,1)))</f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 s="13">
        <v>24234</v>
      </c>
      <c r="F304" t="s">
        <v>14</v>
      </c>
      <c r="G304" s="4">
        <f>E304/D304</f>
        <v>0.31844940867279897</v>
      </c>
      <c r="H304">
        <v>245</v>
      </c>
      <c r="I304" s="6" t="str">
        <f>DOLLAR((E304/H304),0)</f>
        <v>$99</v>
      </c>
      <c r="J304" t="s">
        <v>21</v>
      </c>
      <c r="K304" t="s">
        <v>22</v>
      </c>
      <c r="L304">
        <v>1535864400</v>
      </c>
      <c r="M304" s="10">
        <f>(((L304/60)/60)/24)+DATE(1970,1,1)</f>
        <v>43345.208333333328</v>
      </c>
      <c r="N304">
        <v>1537074000</v>
      </c>
      <c r="O304" s="10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 SEARCH("/",R304,1)-1)</f>
        <v>theater</v>
      </c>
      <c r="T304" t="str">
        <f>RIGHT(R304,LEN(R304)-SEARCH("/",R304,SEARCH("/",R304,1)))</f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 s="7">
        <v>2809</v>
      </c>
      <c r="F305" t="s">
        <v>14</v>
      </c>
      <c r="G305" s="4">
        <f>E305/D305</f>
        <v>0.82617647058823529</v>
      </c>
      <c r="H305">
        <v>32</v>
      </c>
      <c r="I305" s="6" t="str">
        <f>DOLLAR((E305/H305),0)</f>
        <v>$88</v>
      </c>
      <c r="J305" t="s">
        <v>21</v>
      </c>
      <c r="K305" t="s">
        <v>22</v>
      </c>
      <c r="L305">
        <v>1452146400</v>
      </c>
      <c r="M305" s="10">
        <f>(((L305/60)/60)/24)+DATE(1970,1,1)</f>
        <v>42376.25</v>
      </c>
      <c r="N305">
        <v>1452578400</v>
      </c>
      <c r="O305" s="10">
        <f>(((N305/60)/60)/24)+DATE(1970,1,1)</f>
        <v>42381.25</v>
      </c>
      <c r="P305" t="b">
        <v>0</v>
      </c>
      <c r="Q305" t="b">
        <v>0</v>
      </c>
      <c r="R305" t="s">
        <v>60</v>
      </c>
      <c r="S305" t="str">
        <f>LEFT(R305, SEARCH("/",R305,1)-1)</f>
        <v>music</v>
      </c>
      <c r="T305" t="str">
        <f>RIGHT(R305,LEN(R305)-SEARCH("/",R305,SEARCH("/",R305,1)))</f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 s="7">
        <v>11469</v>
      </c>
      <c r="F306" t="s">
        <v>20</v>
      </c>
      <c r="G306" s="4">
        <f>E306/D306</f>
        <v>5.4614285714285717</v>
      </c>
      <c r="H306">
        <v>142</v>
      </c>
      <c r="I306" s="6" t="str">
        <f>DOLLAR((E306/H306),0)</f>
        <v>$81</v>
      </c>
      <c r="J306" t="s">
        <v>21</v>
      </c>
      <c r="K306" t="s">
        <v>22</v>
      </c>
      <c r="L306">
        <v>1470546000</v>
      </c>
      <c r="M306" s="10">
        <f>(((L306/60)/60)/24)+DATE(1970,1,1)</f>
        <v>42589.208333333328</v>
      </c>
      <c r="N306">
        <v>1474088400</v>
      </c>
      <c r="O306" s="10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 SEARCH("/",R306,1)-1)</f>
        <v>film &amp; video</v>
      </c>
      <c r="T306" t="str">
        <f>RIGHT(R306,LEN(R306)-SEARCH("/",R306,SEARCH("/",R306,1)))</f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 s="13">
        <v>8014</v>
      </c>
      <c r="F307" t="s">
        <v>20</v>
      </c>
      <c r="G307" s="4">
        <f>E307/D307</f>
        <v>2.8621428571428571</v>
      </c>
      <c r="H307">
        <v>85</v>
      </c>
      <c r="I307" s="6" t="str">
        <f>DOLLAR((E307/H307),0)</f>
        <v>$94</v>
      </c>
      <c r="J307" t="s">
        <v>21</v>
      </c>
      <c r="K307" t="s">
        <v>22</v>
      </c>
      <c r="L307">
        <v>1458363600</v>
      </c>
      <c r="M307" s="10">
        <f>(((L307/60)/60)/24)+DATE(1970,1,1)</f>
        <v>42448.208333333328</v>
      </c>
      <c r="N307">
        <v>1461906000</v>
      </c>
      <c r="O307" s="10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 SEARCH("/",R307,1)-1)</f>
        <v>theater</v>
      </c>
      <c r="T307" t="str">
        <f>RIGHT(R307,LEN(R307)-SEARCH("/",R307,SEARCH("/",R307,1)))</f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 s="13">
        <v>514</v>
      </c>
      <c r="F308" t="s">
        <v>14</v>
      </c>
      <c r="G308" s="4">
        <f>E308/D308</f>
        <v>7.9076923076923072E-2</v>
      </c>
      <c r="H308">
        <v>7</v>
      </c>
      <c r="I308" s="6" t="str">
        <f>DOLLAR((E308/H308),0)</f>
        <v>$73</v>
      </c>
      <c r="J308" t="s">
        <v>21</v>
      </c>
      <c r="K308" t="s">
        <v>22</v>
      </c>
      <c r="L308">
        <v>1500008400</v>
      </c>
      <c r="M308" s="10">
        <f>(((L308/60)/60)/24)+DATE(1970,1,1)</f>
        <v>42930.208333333328</v>
      </c>
      <c r="N308">
        <v>1500267600</v>
      </c>
      <c r="O308" s="10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 SEARCH("/",R308,1)-1)</f>
        <v>theater</v>
      </c>
      <c r="T308" t="str">
        <f>RIGHT(R308,LEN(R308)-SEARCH("/",R308,SEARCH("/",R308,1)))</f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 s="7">
        <v>43473</v>
      </c>
      <c r="F309" t="s">
        <v>20</v>
      </c>
      <c r="G309" s="4">
        <f>E309/D309</f>
        <v>1.3213677811550153</v>
      </c>
      <c r="H309">
        <v>659</v>
      </c>
      <c r="I309" s="6" t="str">
        <f>DOLLAR((E309/H309),0)</f>
        <v>$66</v>
      </c>
      <c r="J309" t="s">
        <v>36</v>
      </c>
      <c r="K309" t="s">
        <v>37</v>
      </c>
      <c r="L309">
        <v>1338958800</v>
      </c>
      <c r="M309" s="10">
        <f>(((L309/60)/60)/24)+DATE(1970,1,1)</f>
        <v>41066.208333333336</v>
      </c>
      <c r="N309">
        <v>1340686800</v>
      </c>
      <c r="O309" s="10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 SEARCH("/",R309,1)-1)</f>
        <v>publishing</v>
      </c>
      <c r="T309" t="str">
        <f>RIGHT(R309,LEN(R309)-SEARCH("/",R309,SEARCH("/",R309,1)))</f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 s="13">
        <v>87560</v>
      </c>
      <c r="F310" t="s">
        <v>14</v>
      </c>
      <c r="G310" s="4">
        <f>E310/D310</f>
        <v>0.74077834179357027</v>
      </c>
      <c r="H310">
        <v>803</v>
      </c>
      <c r="I310" s="6" t="str">
        <f>DOLLAR((E310/H310),0)</f>
        <v>$109</v>
      </c>
      <c r="J310" t="s">
        <v>21</v>
      </c>
      <c r="K310" t="s">
        <v>22</v>
      </c>
      <c r="L310">
        <v>1303102800</v>
      </c>
      <c r="M310" s="10">
        <f>(((L310/60)/60)/24)+DATE(1970,1,1)</f>
        <v>40651.208333333336</v>
      </c>
      <c r="N310">
        <v>1303189200</v>
      </c>
      <c r="O310" s="10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 SEARCH("/",R310,1)-1)</f>
        <v>theater</v>
      </c>
      <c r="T310" t="str">
        <f>RIGHT(R310,LEN(R310)-SEARCH("/",R310,SEARCH("/",R310,1)))</f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 s="7">
        <v>3087</v>
      </c>
      <c r="F311" t="s">
        <v>74</v>
      </c>
      <c r="G311" s="4">
        <f>E311/D311</f>
        <v>0.75292682926829269</v>
      </c>
      <c r="H311">
        <v>75</v>
      </c>
      <c r="I311" s="6" t="str">
        <f>DOLLAR((E311/H311),0)</f>
        <v>$41</v>
      </c>
      <c r="J311" t="s">
        <v>21</v>
      </c>
      <c r="K311" t="s">
        <v>22</v>
      </c>
      <c r="L311">
        <v>1316581200</v>
      </c>
      <c r="M311" s="10">
        <f>(((L311/60)/60)/24)+DATE(1970,1,1)</f>
        <v>40807.208333333336</v>
      </c>
      <c r="N311">
        <v>1318309200</v>
      </c>
      <c r="O311" s="10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 SEARCH("/",R311,1)-1)</f>
        <v>music</v>
      </c>
      <c r="T311" t="str">
        <f>RIGHT(R311,LEN(R311)-SEARCH("/",R311,SEARCH("/",R311,1)))</f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 s="7">
        <v>1586</v>
      </c>
      <c r="F312" t="s">
        <v>14</v>
      </c>
      <c r="G312" s="4">
        <f>E312/D312</f>
        <v>0.20333333333333334</v>
      </c>
      <c r="H312">
        <v>16</v>
      </c>
      <c r="I312" s="6" t="str">
        <f>DOLLAR((E312/H312),0)</f>
        <v>$99</v>
      </c>
      <c r="J312" t="s">
        <v>21</v>
      </c>
      <c r="K312" t="s">
        <v>22</v>
      </c>
      <c r="L312">
        <v>1270789200</v>
      </c>
      <c r="M312" s="10">
        <f>(((L312/60)/60)/24)+DATE(1970,1,1)</f>
        <v>40277.208333333336</v>
      </c>
      <c r="N312">
        <v>1272171600</v>
      </c>
      <c r="O312" s="10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 SEARCH("/",R312,1)-1)</f>
        <v>games</v>
      </c>
      <c r="T312" t="str">
        <f>RIGHT(R312,LEN(R312)-SEARCH("/",R312,SEARCH("/",R312,1)))</f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 s="13">
        <v>12812</v>
      </c>
      <c r="F313" t="s">
        <v>20</v>
      </c>
      <c r="G313" s="4">
        <f>E313/D313</f>
        <v>2.0336507936507937</v>
      </c>
      <c r="H313">
        <v>121</v>
      </c>
      <c r="I313" s="6" t="str">
        <f>DOLLAR((E313/H313),0)</f>
        <v>$106</v>
      </c>
      <c r="J313" t="s">
        <v>21</v>
      </c>
      <c r="K313" t="s">
        <v>22</v>
      </c>
      <c r="L313">
        <v>1297836000</v>
      </c>
      <c r="M313" s="10">
        <f>(((L313/60)/60)/24)+DATE(1970,1,1)</f>
        <v>40590.25</v>
      </c>
      <c r="N313">
        <v>1298872800</v>
      </c>
      <c r="O313" s="10">
        <f>(((N313/60)/60)/24)+DATE(1970,1,1)</f>
        <v>40602.25</v>
      </c>
      <c r="P313" t="b">
        <v>0</v>
      </c>
      <c r="Q313" t="b">
        <v>0</v>
      </c>
      <c r="R313" t="s">
        <v>33</v>
      </c>
      <c r="S313" t="str">
        <f>LEFT(R313, SEARCH("/",R313,1)-1)</f>
        <v>theater</v>
      </c>
      <c r="T313" t="str">
        <f>RIGHT(R313,LEN(R313)-SEARCH("/",R313,SEARCH("/",R313,1)))</f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 s="13">
        <v>183345</v>
      </c>
      <c r="F314" t="s">
        <v>20</v>
      </c>
      <c r="G314" s="4">
        <f>E314/D314</f>
        <v>3.1022842639593908</v>
      </c>
      <c r="H314">
        <v>3742</v>
      </c>
      <c r="I314" s="6" t="str">
        <f>DOLLAR((E314/H314),0)</f>
        <v>$49</v>
      </c>
      <c r="J314" t="s">
        <v>21</v>
      </c>
      <c r="K314" t="s">
        <v>22</v>
      </c>
      <c r="L314">
        <v>1382677200</v>
      </c>
      <c r="M314" s="10">
        <f>(((L314/60)/60)/24)+DATE(1970,1,1)</f>
        <v>41572.208333333336</v>
      </c>
      <c r="N314">
        <v>1383282000</v>
      </c>
      <c r="O314" s="10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 SEARCH("/",R314,1)-1)</f>
        <v>theater</v>
      </c>
      <c r="T314" t="str">
        <f>RIGHT(R314,LEN(R314)-SEARCH("/",R314,SEARCH("/",R314,1)))</f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 s="7">
        <v>8697</v>
      </c>
      <c r="F315" t="s">
        <v>20</v>
      </c>
      <c r="G315" s="4">
        <f>E315/D315</f>
        <v>3.9531818181818181</v>
      </c>
      <c r="H315">
        <v>223</v>
      </c>
      <c r="I315" s="6" t="str">
        <f>DOLLAR((E315/H315),0)</f>
        <v>$39</v>
      </c>
      <c r="J315" t="s">
        <v>21</v>
      </c>
      <c r="K315" t="s">
        <v>22</v>
      </c>
      <c r="L315">
        <v>1330322400</v>
      </c>
      <c r="M315" s="10">
        <f>(((L315/60)/60)/24)+DATE(1970,1,1)</f>
        <v>40966.25</v>
      </c>
      <c r="N315">
        <v>1330495200</v>
      </c>
      <c r="O315" s="10">
        <f>(((N315/60)/60)/24)+DATE(1970,1,1)</f>
        <v>40968.25</v>
      </c>
      <c r="P315" t="b">
        <v>0</v>
      </c>
      <c r="Q315" t="b">
        <v>0</v>
      </c>
      <c r="R315" t="s">
        <v>23</v>
      </c>
      <c r="S315" t="str">
        <f>LEFT(R315, SEARCH("/",R315,1)-1)</f>
        <v>music</v>
      </c>
      <c r="T315" t="str">
        <f>RIGHT(R315,LEN(R315)-SEARCH("/",R315,SEARCH("/",R315,1)))</f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 s="7">
        <v>4126</v>
      </c>
      <c r="F316" t="s">
        <v>20</v>
      </c>
      <c r="G316" s="4">
        <f>E316/D316</f>
        <v>2.9471428571428571</v>
      </c>
      <c r="H316">
        <v>133</v>
      </c>
      <c r="I316" s="6" t="str">
        <f>DOLLAR((E316/H316),0)</f>
        <v>$31</v>
      </c>
      <c r="J316" t="s">
        <v>21</v>
      </c>
      <c r="K316" t="s">
        <v>22</v>
      </c>
      <c r="L316">
        <v>1552366800</v>
      </c>
      <c r="M316" s="10">
        <f>(((L316/60)/60)/24)+DATE(1970,1,1)</f>
        <v>43536.208333333328</v>
      </c>
      <c r="N316">
        <v>1552798800</v>
      </c>
      <c r="O316" s="10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 SEARCH("/",R316,1)-1)</f>
        <v>film &amp; video</v>
      </c>
      <c r="T316" t="str">
        <f>RIGHT(R316,LEN(R316)-SEARCH("/",R316,SEARCH("/",R316,1)))</f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 s="13">
        <v>3220</v>
      </c>
      <c r="F317" t="s">
        <v>14</v>
      </c>
      <c r="G317" s="4">
        <f>E317/D317</f>
        <v>0.33894736842105261</v>
      </c>
      <c r="H317">
        <v>31</v>
      </c>
      <c r="I317" s="6" t="str">
        <f>DOLLAR((E317/H317),0)</f>
        <v>$104</v>
      </c>
      <c r="J317" t="s">
        <v>21</v>
      </c>
      <c r="K317" t="s">
        <v>22</v>
      </c>
      <c r="L317">
        <v>1400907600</v>
      </c>
      <c r="M317" s="10">
        <f>(((L317/60)/60)/24)+DATE(1970,1,1)</f>
        <v>41783.208333333336</v>
      </c>
      <c r="N317">
        <v>1403413200</v>
      </c>
      <c r="O317" s="10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 SEARCH("/",R317,1)-1)</f>
        <v>theater</v>
      </c>
      <c r="T317" t="str">
        <f>RIGHT(R317,LEN(R317)-SEARCH("/",R317,SEARCH("/",R317,1)))</f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 s="7">
        <v>6401</v>
      </c>
      <c r="F318" t="s">
        <v>14</v>
      </c>
      <c r="G318" s="4">
        <f>E318/D318</f>
        <v>0.66677083333333331</v>
      </c>
      <c r="H318">
        <v>108</v>
      </c>
      <c r="I318" s="6" t="str">
        <f>DOLLAR((E318/H318),0)</f>
        <v>$59</v>
      </c>
      <c r="J318" t="s">
        <v>107</v>
      </c>
      <c r="K318" t="s">
        <v>108</v>
      </c>
      <c r="L318">
        <v>1574143200</v>
      </c>
      <c r="M318" s="10">
        <f>(((L318/60)/60)/24)+DATE(1970,1,1)</f>
        <v>43788.25</v>
      </c>
      <c r="N318">
        <v>1574229600</v>
      </c>
      <c r="O318" s="10">
        <f>(((N318/60)/60)/24)+DATE(1970,1,1)</f>
        <v>43789.25</v>
      </c>
      <c r="P318" t="b">
        <v>0</v>
      </c>
      <c r="Q318" t="b">
        <v>1</v>
      </c>
      <c r="R318" t="s">
        <v>17</v>
      </c>
      <c r="S318" t="str">
        <f>LEFT(R318, SEARCH("/",R318,1)-1)</f>
        <v>food</v>
      </c>
      <c r="T318" t="str">
        <f>RIGHT(R318,LEN(R318)-SEARCH("/",R318,SEARCH("/",R318,1)))</f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 s="13">
        <v>1269</v>
      </c>
      <c r="F319" t="s">
        <v>14</v>
      </c>
      <c r="G319" s="4">
        <f>E319/D319</f>
        <v>0.19227272727272726</v>
      </c>
      <c r="H319">
        <v>30</v>
      </c>
      <c r="I319" s="6" t="str">
        <f>DOLLAR((E319/H319),0)</f>
        <v>$42</v>
      </c>
      <c r="J319" t="s">
        <v>21</v>
      </c>
      <c r="K319" t="s">
        <v>22</v>
      </c>
      <c r="L319">
        <v>1494738000</v>
      </c>
      <c r="M319" s="10">
        <f>(((L319/60)/60)/24)+DATE(1970,1,1)</f>
        <v>42869.208333333328</v>
      </c>
      <c r="N319">
        <v>1495861200</v>
      </c>
      <c r="O319" s="10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 SEARCH("/",R319,1)-1)</f>
        <v>theater</v>
      </c>
      <c r="T319" t="str">
        <f>RIGHT(R319,LEN(R319)-SEARCH("/",R319,SEARCH("/",R319,1)))</f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 s="7">
        <v>903</v>
      </c>
      <c r="F320" t="s">
        <v>14</v>
      </c>
      <c r="G320" s="4">
        <f>E320/D320</f>
        <v>0.15842105263157893</v>
      </c>
      <c r="H320">
        <v>17</v>
      </c>
      <c r="I320" s="6" t="str">
        <f>DOLLAR((E320/H320),0)</f>
        <v>$53</v>
      </c>
      <c r="J320" t="s">
        <v>21</v>
      </c>
      <c r="K320" t="s">
        <v>22</v>
      </c>
      <c r="L320">
        <v>1392357600</v>
      </c>
      <c r="M320" s="10">
        <f>(((L320/60)/60)/24)+DATE(1970,1,1)</f>
        <v>41684.25</v>
      </c>
      <c r="N320">
        <v>1392530400</v>
      </c>
      <c r="O320" s="10">
        <f>(((N320/60)/60)/24)+DATE(1970,1,1)</f>
        <v>41686.25</v>
      </c>
      <c r="P320" t="b">
        <v>0</v>
      </c>
      <c r="Q320" t="b">
        <v>0</v>
      </c>
      <c r="R320" t="s">
        <v>23</v>
      </c>
      <c r="S320" t="str">
        <f>LEFT(R320, SEARCH("/",R320,1)-1)</f>
        <v>music</v>
      </c>
      <c r="T320" t="str">
        <f>RIGHT(R320,LEN(R320)-SEARCH("/",R320,SEARCH("/",R320,1)))</f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 s="7">
        <v>3251</v>
      </c>
      <c r="F321" t="s">
        <v>74</v>
      </c>
      <c r="G321" s="4">
        <f>E321/D321</f>
        <v>0.38702380952380955</v>
      </c>
      <c r="H321">
        <v>64</v>
      </c>
      <c r="I321" s="6" t="str">
        <f>DOLLAR((E321/H321),0)</f>
        <v>$51</v>
      </c>
      <c r="J321" t="s">
        <v>21</v>
      </c>
      <c r="K321" t="s">
        <v>22</v>
      </c>
      <c r="L321">
        <v>1281589200</v>
      </c>
      <c r="M321" s="10">
        <f>(((L321/60)/60)/24)+DATE(1970,1,1)</f>
        <v>40402.208333333336</v>
      </c>
      <c r="N321">
        <v>1283662800</v>
      </c>
      <c r="O321" s="10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 SEARCH("/",R321,1)-1)</f>
        <v>technology</v>
      </c>
      <c r="T321" t="str">
        <f>RIGHT(R321,LEN(R321)-SEARCH("/",R321,SEARCH("/",R321,1)))</f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 s="7">
        <v>8092</v>
      </c>
      <c r="F322" t="s">
        <v>14</v>
      </c>
      <c r="G322" s="4">
        <f>E322/D322</f>
        <v>9.5876777251184833E-2</v>
      </c>
      <c r="H322">
        <v>80</v>
      </c>
      <c r="I322" s="6" t="str">
        <f>DOLLAR((E322/H322),0)</f>
        <v>$101</v>
      </c>
      <c r="J322" t="s">
        <v>21</v>
      </c>
      <c r="K322" t="s">
        <v>22</v>
      </c>
      <c r="L322">
        <v>1305003600</v>
      </c>
      <c r="M322" s="10">
        <f>(((L322/60)/60)/24)+DATE(1970,1,1)</f>
        <v>40673.208333333336</v>
      </c>
      <c r="N322">
        <v>1305781200</v>
      </c>
      <c r="O322" s="10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 SEARCH("/",R322,1)-1)</f>
        <v>publishing</v>
      </c>
      <c r="T322" t="str">
        <f>RIGHT(R322,LEN(R322)-SEARCH("/",R322,SEARCH("/",R322,1)))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 s="7">
        <v>160422</v>
      </c>
      <c r="F323" t="s">
        <v>14</v>
      </c>
      <c r="G323" s="4">
        <f>E323/D323</f>
        <v>0.94144366197183094</v>
      </c>
      <c r="H323">
        <v>2468</v>
      </c>
      <c r="I323" s="6" t="str">
        <f>DOLLAR((E323/H323),0)</f>
        <v>$65</v>
      </c>
      <c r="J323" t="s">
        <v>21</v>
      </c>
      <c r="K323" t="s">
        <v>22</v>
      </c>
      <c r="L323">
        <v>1301634000</v>
      </c>
      <c r="M323" s="10">
        <f>(((L323/60)/60)/24)+DATE(1970,1,1)</f>
        <v>40634.208333333336</v>
      </c>
      <c r="N323">
        <v>1302325200</v>
      </c>
      <c r="O323" s="10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 SEARCH("/",R323,1)-1)</f>
        <v>film &amp; video</v>
      </c>
      <c r="T323" t="str">
        <f>RIGHT(R323,LEN(R323)-SEARCH("/",R323,SEARCH("/",R323,1)))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 s="13">
        <v>196377</v>
      </c>
      <c r="F324" t="s">
        <v>20</v>
      </c>
      <c r="G324" s="4">
        <f>E324/D324</f>
        <v>1.6656234096692113</v>
      </c>
      <c r="H324">
        <v>5168</v>
      </c>
      <c r="I324" s="6" t="str">
        <f>DOLLAR((E324/H324),0)</f>
        <v>$38</v>
      </c>
      <c r="J324" t="s">
        <v>21</v>
      </c>
      <c r="K324" t="s">
        <v>22</v>
      </c>
      <c r="L324">
        <v>1290664800</v>
      </c>
      <c r="M324" s="10">
        <f>(((L324/60)/60)/24)+DATE(1970,1,1)</f>
        <v>40507.25</v>
      </c>
      <c r="N324">
        <v>1291788000</v>
      </c>
      <c r="O324" s="10">
        <f>(((N324/60)/60)/24)+DATE(1970,1,1)</f>
        <v>40520.25</v>
      </c>
      <c r="P324" t="b">
        <v>0</v>
      </c>
      <c r="Q324" t="b">
        <v>0</v>
      </c>
      <c r="R324" t="s">
        <v>33</v>
      </c>
      <c r="S324" t="str">
        <f>LEFT(R324, SEARCH("/",R324,1)-1)</f>
        <v>theater</v>
      </c>
      <c r="T324" t="str">
        <f>RIGHT(R324,LEN(R324)-SEARCH("/",R324,SEARCH("/",R324,1)))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 s="7">
        <v>2148</v>
      </c>
      <c r="F325" t="s">
        <v>14</v>
      </c>
      <c r="G325" s="4">
        <f>E325/D325</f>
        <v>0.24134831460674158</v>
      </c>
      <c r="H325">
        <v>26</v>
      </c>
      <c r="I325" s="6" t="str">
        <f>DOLLAR((E325/H325),0)</f>
        <v>$83</v>
      </c>
      <c r="J325" t="s">
        <v>40</v>
      </c>
      <c r="K325" t="s">
        <v>41</v>
      </c>
      <c r="L325">
        <v>1395896400</v>
      </c>
      <c r="M325" s="10">
        <f>(((L325/60)/60)/24)+DATE(1970,1,1)</f>
        <v>41725.208333333336</v>
      </c>
      <c r="N325">
        <v>1396069200</v>
      </c>
      <c r="O325" s="10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 SEARCH("/",R325,1)-1)</f>
        <v>film &amp; video</v>
      </c>
      <c r="T325" t="str">
        <f>RIGHT(R325,LEN(R325)-SEARCH("/",R325,SEARCH("/",R325,1)))</f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 s="13">
        <v>11648</v>
      </c>
      <c r="F326" t="s">
        <v>20</v>
      </c>
      <c r="G326" s="4">
        <f>E326/D326</f>
        <v>1.6405633802816901</v>
      </c>
      <c r="H326">
        <v>307</v>
      </c>
      <c r="I326" s="6" t="str">
        <f>DOLLAR((E326/H326),0)</f>
        <v>$38</v>
      </c>
      <c r="J326" t="s">
        <v>21</v>
      </c>
      <c r="K326" t="s">
        <v>22</v>
      </c>
      <c r="L326">
        <v>1434862800</v>
      </c>
      <c r="M326" s="10">
        <f>(((L326/60)/60)/24)+DATE(1970,1,1)</f>
        <v>42176.208333333328</v>
      </c>
      <c r="N326">
        <v>1435899600</v>
      </c>
      <c r="O326" s="10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 SEARCH("/",R326,1)-1)</f>
        <v>theater</v>
      </c>
      <c r="T326" t="str">
        <f>RIGHT(R326,LEN(R326)-SEARCH("/",R326,SEARCH("/",R326,1)))</f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 s="13">
        <v>5897</v>
      </c>
      <c r="F327" t="s">
        <v>14</v>
      </c>
      <c r="G327" s="4">
        <f>E327/D327</f>
        <v>0.90723076923076929</v>
      </c>
      <c r="H327">
        <v>73</v>
      </c>
      <c r="I327" s="6" t="str">
        <f>DOLLAR((E327/H327),0)</f>
        <v>$81</v>
      </c>
      <c r="J327" t="s">
        <v>21</v>
      </c>
      <c r="K327" t="s">
        <v>22</v>
      </c>
      <c r="L327">
        <v>1529125200</v>
      </c>
      <c r="M327" s="10">
        <f>(((L327/60)/60)/24)+DATE(1970,1,1)</f>
        <v>43267.208333333328</v>
      </c>
      <c r="N327">
        <v>1531112400</v>
      </c>
      <c r="O327" s="10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 SEARCH("/",R327,1)-1)</f>
        <v>theater</v>
      </c>
      <c r="T327" t="str">
        <f>RIGHT(R327,LEN(R327)-SEARCH("/",R327,SEARCH("/",R327,1)))</f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 s="7">
        <v>3326</v>
      </c>
      <c r="F328" t="s">
        <v>14</v>
      </c>
      <c r="G328" s="4">
        <f>E328/D328</f>
        <v>0.46194444444444444</v>
      </c>
      <c r="H328">
        <v>128</v>
      </c>
      <c r="I328" s="6" t="str">
        <f>DOLLAR((E328/H328),0)</f>
        <v>$26</v>
      </c>
      <c r="J328" t="s">
        <v>21</v>
      </c>
      <c r="K328" t="s">
        <v>22</v>
      </c>
      <c r="L328">
        <v>1451109600</v>
      </c>
      <c r="M328" s="10">
        <f>(((L328/60)/60)/24)+DATE(1970,1,1)</f>
        <v>42364.25</v>
      </c>
      <c r="N328">
        <v>1451628000</v>
      </c>
      <c r="O328" s="10">
        <f>(((N328/60)/60)/24)+DATE(1970,1,1)</f>
        <v>42370.25</v>
      </c>
      <c r="P328" t="b">
        <v>0</v>
      </c>
      <c r="Q328" t="b">
        <v>0</v>
      </c>
      <c r="R328" t="s">
        <v>71</v>
      </c>
      <c r="S328" t="str">
        <f>LEFT(R328, SEARCH("/",R328,1)-1)</f>
        <v>film &amp; video</v>
      </c>
      <c r="T328" t="str">
        <f>RIGHT(R328,LEN(R328)-SEARCH("/",R328,SEARCH("/",R328,1)))</f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 s="13">
        <v>1002</v>
      </c>
      <c r="F329" t="s">
        <v>14</v>
      </c>
      <c r="G329" s="4">
        <f>E329/D329</f>
        <v>0.38538461538461538</v>
      </c>
      <c r="H329">
        <v>33</v>
      </c>
      <c r="I329" s="6" t="str">
        <f>DOLLAR((E329/H329),0)</f>
        <v>$30</v>
      </c>
      <c r="J329" t="s">
        <v>21</v>
      </c>
      <c r="K329" t="s">
        <v>22</v>
      </c>
      <c r="L329">
        <v>1566968400</v>
      </c>
      <c r="M329" s="10">
        <f>(((L329/60)/60)/24)+DATE(1970,1,1)</f>
        <v>43705.208333333328</v>
      </c>
      <c r="N329">
        <v>1567314000</v>
      </c>
      <c r="O329" s="10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 SEARCH("/",R329,1)-1)</f>
        <v>theater</v>
      </c>
      <c r="T329" t="str">
        <f>RIGHT(R329,LEN(R329)-SEARCH("/",R329,SEARCH("/",R329,1)))</f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 s="7">
        <v>131826</v>
      </c>
      <c r="F330" t="s">
        <v>20</v>
      </c>
      <c r="G330" s="4">
        <f>E330/D330</f>
        <v>1.3356231003039514</v>
      </c>
      <c r="H330">
        <v>2441</v>
      </c>
      <c r="I330" s="6" t="str">
        <f>DOLLAR((E330/H330),0)</f>
        <v>$54</v>
      </c>
      <c r="J330" t="s">
        <v>21</v>
      </c>
      <c r="K330" t="s">
        <v>22</v>
      </c>
      <c r="L330">
        <v>1543557600</v>
      </c>
      <c r="M330" s="10">
        <f>(((L330/60)/60)/24)+DATE(1970,1,1)</f>
        <v>43434.25</v>
      </c>
      <c r="N330">
        <v>1544508000</v>
      </c>
      <c r="O330" s="10">
        <f>(((N330/60)/60)/24)+DATE(1970,1,1)</f>
        <v>43445.25</v>
      </c>
      <c r="P330" t="b">
        <v>0</v>
      </c>
      <c r="Q330" t="b">
        <v>0</v>
      </c>
      <c r="R330" t="s">
        <v>23</v>
      </c>
      <c r="S330" t="str">
        <f>LEFT(R330, SEARCH("/",R330,1)-1)</f>
        <v>music</v>
      </c>
      <c r="T330" t="str">
        <f>RIGHT(R330,LEN(R330)-SEARCH("/",R330,SEARCH("/",R330,1)))</f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 s="7">
        <v>21477</v>
      </c>
      <c r="F331" t="s">
        <v>47</v>
      </c>
      <c r="G331" s="4">
        <f>E331/D331</f>
        <v>0.22896588486140726</v>
      </c>
      <c r="H331">
        <v>211</v>
      </c>
      <c r="I331" s="6" t="str">
        <f>DOLLAR((E331/H331),0)</f>
        <v>$102</v>
      </c>
      <c r="J331" t="s">
        <v>21</v>
      </c>
      <c r="K331" t="s">
        <v>22</v>
      </c>
      <c r="L331">
        <v>1481522400</v>
      </c>
      <c r="M331" s="10">
        <f>(((L331/60)/60)/24)+DATE(1970,1,1)</f>
        <v>42716.25</v>
      </c>
      <c r="N331">
        <v>1482472800</v>
      </c>
      <c r="O331" s="10">
        <f>(((N331/60)/60)/24)+DATE(1970,1,1)</f>
        <v>42727.25</v>
      </c>
      <c r="P331" t="b">
        <v>0</v>
      </c>
      <c r="Q331" t="b">
        <v>0</v>
      </c>
      <c r="R331" t="s">
        <v>89</v>
      </c>
      <c r="S331" t="str">
        <f>LEFT(R331, SEARCH("/",R331,1)-1)</f>
        <v>games</v>
      </c>
      <c r="T331" t="str">
        <f>RIGHT(R331,LEN(R331)-SEARCH("/",R331,SEARCH("/",R331,1)))</f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 s="7">
        <v>62330</v>
      </c>
      <c r="F332" t="s">
        <v>20</v>
      </c>
      <c r="G332" s="4">
        <f>E332/D332</f>
        <v>1.8495548961424333</v>
      </c>
      <c r="H332">
        <v>1385</v>
      </c>
      <c r="I332" s="6" t="str">
        <f>DOLLAR((E332/H332),0)</f>
        <v>$45</v>
      </c>
      <c r="J332" t="s">
        <v>40</v>
      </c>
      <c r="K332" t="s">
        <v>41</v>
      </c>
      <c r="L332">
        <v>1512712800</v>
      </c>
      <c r="M332" s="10">
        <f>(((L332/60)/60)/24)+DATE(1970,1,1)</f>
        <v>43077.25</v>
      </c>
      <c r="N332">
        <v>1512799200</v>
      </c>
      <c r="O332" s="10">
        <f>(((N332/60)/60)/24)+DATE(1970,1,1)</f>
        <v>43078.25</v>
      </c>
      <c r="P332" t="b">
        <v>0</v>
      </c>
      <c r="Q332" t="b">
        <v>0</v>
      </c>
      <c r="R332" t="s">
        <v>42</v>
      </c>
      <c r="S332" t="str">
        <f>LEFT(R332, SEARCH("/",R332,1)-1)</f>
        <v>film &amp; video</v>
      </c>
      <c r="T332" t="str">
        <f>RIGHT(R332,LEN(R332)-SEARCH("/",R332,SEARCH("/",R332,1)))</f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 s="7">
        <v>14643</v>
      </c>
      <c r="F333" t="s">
        <v>20</v>
      </c>
      <c r="G333" s="4">
        <f>E333/D333</f>
        <v>4.4372727272727275</v>
      </c>
      <c r="H333">
        <v>190</v>
      </c>
      <c r="I333" s="6" t="str">
        <f>DOLLAR((E333/H333),0)</f>
        <v>$77</v>
      </c>
      <c r="J333" t="s">
        <v>21</v>
      </c>
      <c r="K333" t="s">
        <v>22</v>
      </c>
      <c r="L333">
        <v>1324274400</v>
      </c>
      <c r="M333" s="10">
        <f>(((L333/60)/60)/24)+DATE(1970,1,1)</f>
        <v>40896.25</v>
      </c>
      <c r="N333">
        <v>1324360800</v>
      </c>
      <c r="O333" s="10">
        <f>(((N333/60)/60)/24)+DATE(1970,1,1)</f>
        <v>40897.25</v>
      </c>
      <c r="P333" t="b">
        <v>0</v>
      </c>
      <c r="Q333" t="b">
        <v>0</v>
      </c>
      <c r="R333" t="s">
        <v>17</v>
      </c>
      <c r="S333" t="str">
        <f>LEFT(R333, SEARCH("/",R333,1)-1)</f>
        <v>food</v>
      </c>
      <c r="T333" t="str">
        <f>RIGHT(R333,LEN(R333)-SEARCH("/",R333,SEARCH("/",R333,1)))</f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 s="7">
        <v>41396</v>
      </c>
      <c r="F334" t="s">
        <v>20</v>
      </c>
      <c r="G334" s="4">
        <f>E334/D334</f>
        <v>1.999806763285024</v>
      </c>
      <c r="H334">
        <v>470</v>
      </c>
      <c r="I334" s="6" t="str">
        <f>DOLLAR((E334/H334),0)</f>
        <v>$88</v>
      </c>
      <c r="J334" t="s">
        <v>21</v>
      </c>
      <c r="K334" t="s">
        <v>22</v>
      </c>
      <c r="L334">
        <v>1364446800</v>
      </c>
      <c r="M334" s="10">
        <f>(((L334/60)/60)/24)+DATE(1970,1,1)</f>
        <v>41361.208333333336</v>
      </c>
      <c r="N334">
        <v>1364533200</v>
      </c>
      <c r="O334" s="10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 SEARCH("/",R334,1)-1)</f>
        <v>technology</v>
      </c>
      <c r="T334" t="str">
        <f>RIGHT(R334,LEN(R334)-SEARCH("/",R334,SEARCH("/",R334,1)))</f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 s="13">
        <v>11900</v>
      </c>
      <c r="F335" t="s">
        <v>20</v>
      </c>
      <c r="G335" s="4">
        <f>E335/D335</f>
        <v>1.2395833333333333</v>
      </c>
      <c r="H335">
        <v>253</v>
      </c>
      <c r="I335" s="6" t="str">
        <f>DOLLAR((E335/H335),0)</f>
        <v>$47</v>
      </c>
      <c r="J335" t="s">
        <v>21</v>
      </c>
      <c r="K335" t="s">
        <v>22</v>
      </c>
      <c r="L335">
        <v>1542693600</v>
      </c>
      <c r="M335" s="10">
        <f>(((L335/60)/60)/24)+DATE(1970,1,1)</f>
        <v>43424.25</v>
      </c>
      <c r="N335">
        <v>1545112800</v>
      </c>
      <c r="O335" s="10">
        <f>(((N335/60)/60)/24)+DATE(1970,1,1)</f>
        <v>43452.25</v>
      </c>
      <c r="P335" t="b">
        <v>0</v>
      </c>
      <c r="Q335" t="b">
        <v>0</v>
      </c>
      <c r="R335" t="s">
        <v>33</v>
      </c>
      <c r="S335" t="str">
        <f>LEFT(R335, SEARCH("/",R335,1)-1)</f>
        <v>theater</v>
      </c>
      <c r="T335" t="str">
        <f>RIGHT(R335,LEN(R335)-SEARCH("/",R335,SEARCH("/",R335,1)))</f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 s="7">
        <v>123538</v>
      </c>
      <c r="F336" t="s">
        <v>20</v>
      </c>
      <c r="G336" s="4">
        <f>E336/D336</f>
        <v>1.8661329305135952</v>
      </c>
      <c r="H336">
        <v>1113</v>
      </c>
      <c r="I336" s="6" t="str">
        <f>DOLLAR((E336/H336),0)</f>
        <v>$111</v>
      </c>
      <c r="J336" t="s">
        <v>21</v>
      </c>
      <c r="K336" t="s">
        <v>22</v>
      </c>
      <c r="L336">
        <v>1515564000</v>
      </c>
      <c r="M336" s="10">
        <f>(((L336/60)/60)/24)+DATE(1970,1,1)</f>
        <v>43110.25</v>
      </c>
      <c r="N336">
        <v>1516168800</v>
      </c>
      <c r="O336" s="10">
        <f>(((N336/60)/60)/24)+DATE(1970,1,1)</f>
        <v>43117.25</v>
      </c>
      <c r="P336" t="b">
        <v>0</v>
      </c>
      <c r="Q336" t="b">
        <v>0</v>
      </c>
      <c r="R336" t="s">
        <v>23</v>
      </c>
      <c r="S336" t="str">
        <f>LEFT(R336, SEARCH("/",R336,1)-1)</f>
        <v>music</v>
      </c>
      <c r="T336" t="str">
        <f>RIGHT(R336,LEN(R336)-SEARCH("/",R336,SEARCH("/",R336,1)))</f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 s="7">
        <v>198628</v>
      </c>
      <c r="F337" t="s">
        <v>20</v>
      </c>
      <c r="G337" s="4">
        <f>E337/D337</f>
        <v>1.1428538550057536</v>
      </c>
      <c r="H337">
        <v>2283</v>
      </c>
      <c r="I337" s="6" t="str">
        <f>DOLLAR((E337/H337),0)</f>
        <v>$87</v>
      </c>
      <c r="J337" t="s">
        <v>21</v>
      </c>
      <c r="K337" t="s">
        <v>22</v>
      </c>
      <c r="L337">
        <v>1573797600</v>
      </c>
      <c r="M337" s="10">
        <f>(((L337/60)/60)/24)+DATE(1970,1,1)</f>
        <v>43784.25</v>
      </c>
      <c r="N337">
        <v>1574920800</v>
      </c>
      <c r="O337" s="10">
        <f>(((N337/60)/60)/24)+DATE(1970,1,1)</f>
        <v>43797.25</v>
      </c>
      <c r="P337" t="b">
        <v>0</v>
      </c>
      <c r="Q337" t="b">
        <v>0</v>
      </c>
      <c r="R337" t="s">
        <v>23</v>
      </c>
      <c r="S337" t="str">
        <f>LEFT(R337, SEARCH("/",R337,1)-1)</f>
        <v>music</v>
      </c>
      <c r="T337" t="str">
        <f>RIGHT(R337,LEN(R337)-SEARCH("/",R337,SEARCH("/",R337,1)))</f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 s="7">
        <v>68602</v>
      </c>
      <c r="F338" t="s">
        <v>14</v>
      </c>
      <c r="G338" s="4">
        <f>E338/D338</f>
        <v>0.97032531824611035</v>
      </c>
      <c r="H338">
        <v>1072</v>
      </c>
      <c r="I338" s="6" t="str">
        <f>DOLLAR((E338/H338),0)</f>
        <v>$64</v>
      </c>
      <c r="J338" t="s">
        <v>21</v>
      </c>
      <c r="K338" t="s">
        <v>22</v>
      </c>
      <c r="L338">
        <v>1292392800</v>
      </c>
      <c r="M338" s="10">
        <f>(((L338/60)/60)/24)+DATE(1970,1,1)</f>
        <v>40527.25</v>
      </c>
      <c r="N338">
        <v>1292479200</v>
      </c>
      <c r="O338" s="10">
        <f>(((N338/60)/60)/24)+DATE(1970,1,1)</f>
        <v>40528.25</v>
      </c>
      <c r="P338" t="b">
        <v>0</v>
      </c>
      <c r="Q338" t="b">
        <v>1</v>
      </c>
      <c r="R338" t="s">
        <v>23</v>
      </c>
      <c r="S338" t="str">
        <f>LEFT(R338, SEARCH("/",R338,1)-1)</f>
        <v>music</v>
      </c>
      <c r="T338" t="str">
        <f>RIGHT(R338,LEN(R338)-SEARCH("/",R338,SEARCH("/",R338,1)))</f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 s="13">
        <v>116064</v>
      </c>
      <c r="F339" t="s">
        <v>20</v>
      </c>
      <c r="G339" s="4">
        <f>E339/D339</f>
        <v>1.2281904761904763</v>
      </c>
      <c r="H339">
        <v>1095</v>
      </c>
      <c r="I339" s="6" t="str">
        <f>DOLLAR((E339/H339),0)</f>
        <v>$106</v>
      </c>
      <c r="J339" t="s">
        <v>21</v>
      </c>
      <c r="K339" t="s">
        <v>22</v>
      </c>
      <c r="L339">
        <v>1573452000</v>
      </c>
      <c r="M339" s="10">
        <f>(((L339/60)/60)/24)+DATE(1970,1,1)</f>
        <v>43780.25</v>
      </c>
      <c r="N339">
        <v>1573538400</v>
      </c>
      <c r="O339" s="10">
        <f>(((N339/60)/60)/24)+DATE(1970,1,1)</f>
        <v>43781.25</v>
      </c>
      <c r="P339" t="b">
        <v>0</v>
      </c>
      <c r="Q339" t="b">
        <v>0</v>
      </c>
      <c r="R339" t="s">
        <v>33</v>
      </c>
      <c r="S339" t="str">
        <f>LEFT(R339, SEARCH("/",R339,1)-1)</f>
        <v>theater</v>
      </c>
      <c r="T339" t="str">
        <f>RIGHT(R339,LEN(R339)-SEARCH("/",R339,SEARCH("/",R339,1)))</f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 s="13">
        <v>125042</v>
      </c>
      <c r="F340" t="s">
        <v>20</v>
      </c>
      <c r="G340" s="4">
        <f>E340/D340</f>
        <v>1.7914326647564469</v>
      </c>
      <c r="H340">
        <v>1690</v>
      </c>
      <c r="I340" s="6" t="str">
        <f>DOLLAR((E340/H340),0)</f>
        <v>$74</v>
      </c>
      <c r="J340" t="s">
        <v>21</v>
      </c>
      <c r="K340" t="s">
        <v>22</v>
      </c>
      <c r="L340">
        <v>1317790800</v>
      </c>
      <c r="M340" s="10">
        <f>(((L340/60)/60)/24)+DATE(1970,1,1)</f>
        <v>40821.208333333336</v>
      </c>
      <c r="N340">
        <v>1320382800</v>
      </c>
      <c r="O340" s="10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 SEARCH("/",R340,1)-1)</f>
        <v>theater</v>
      </c>
      <c r="T340" t="str">
        <f>RIGHT(R340,LEN(R340)-SEARCH("/",R340,SEARCH("/",R340,1)))</f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 s="13">
        <v>108974</v>
      </c>
      <c r="F341" t="s">
        <v>74</v>
      </c>
      <c r="G341" s="4">
        <f>E341/D341</f>
        <v>0.79951577402787966</v>
      </c>
      <c r="H341">
        <v>1297</v>
      </c>
      <c r="I341" s="6" t="str">
        <f>DOLLAR((E341/H341),0)</f>
        <v>$84</v>
      </c>
      <c r="J341" t="s">
        <v>15</v>
      </c>
      <c r="K341" t="s">
        <v>16</v>
      </c>
      <c r="L341">
        <v>1501650000</v>
      </c>
      <c r="M341" s="10">
        <f>(((L341/60)/60)/24)+DATE(1970,1,1)</f>
        <v>42949.208333333328</v>
      </c>
      <c r="N341">
        <v>1502859600</v>
      </c>
      <c r="O341" s="10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 SEARCH("/",R341,1)-1)</f>
        <v>theater</v>
      </c>
      <c r="T341" t="str">
        <f>RIGHT(R341,LEN(R341)-SEARCH("/",R341,SEARCH("/",R341,1)))</f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 s="7">
        <v>34964</v>
      </c>
      <c r="F342" t="s">
        <v>14</v>
      </c>
      <c r="G342" s="4">
        <f>E342/D342</f>
        <v>0.94242587601078165</v>
      </c>
      <c r="H342">
        <v>393</v>
      </c>
      <c r="I342" s="6" t="str">
        <f>DOLLAR((E342/H342),0)</f>
        <v>$89</v>
      </c>
      <c r="J342" t="s">
        <v>21</v>
      </c>
      <c r="K342" t="s">
        <v>22</v>
      </c>
      <c r="L342">
        <v>1323669600</v>
      </c>
      <c r="M342" s="10">
        <f>(((L342/60)/60)/24)+DATE(1970,1,1)</f>
        <v>40889.25</v>
      </c>
      <c r="N342">
        <v>1323756000</v>
      </c>
      <c r="O342" s="10">
        <f>(((N342/60)/60)/24)+DATE(1970,1,1)</f>
        <v>40890.25</v>
      </c>
      <c r="P342" t="b">
        <v>0</v>
      </c>
      <c r="Q342" t="b">
        <v>0</v>
      </c>
      <c r="R342" t="s">
        <v>122</v>
      </c>
      <c r="S342" t="str">
        <f>LEFT(R342, SEARCH("/",R342,1)-1)</f>
        <v>photography</v>
      </c>
      <c r="T342" t="str">
        <f>RIGHT(R342,LEN(R342)-SEARCH("/",R342,SEARCH("/",R342,1)))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 s="7">
        <v>96777</v>
      </c>
      <c r="F343" t="s">
        <v>14</v>
      </c>
      <c r="G343" s="4">
        <f>E343/D343</f>
        <v>0.84669291338582675</v>
      </c>
      <c r="H343">
        <v>1257</v>
      </c>
      <c r="I343" s="6" t="str">
        <f>DOLLAR((E343/H343),0)</f>
        <v>$77</v>
      </c>
      <c r="J343" t="s">
        <v>21</v>
      </c>
      <c r="K343" t="s">
        <v>22</v>
      </c>
      <c r="L343">
        <v>1440738000</v>
      </c>
      <c r="M343" s="10">
        <f>(((L343/60)/60)/24)+DATE(1970,1,1)</f>
        <v>42244.208333333328</v>
      </c>
      <c r="N343">
        <v>1441342800</v>
      </c>
      <c r="O343" s="10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 SEARCH("/",R343,1)-1)</f>
        <v>music</v>
      </c>
      <c r="T343" t="str">
        <f>RIGHT(R343,LEN(R343)-SEARCH("/",R343,SEARCH("/",R343,1)))</f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 s="13">
        <v>31864</v>
      </c>
      <c r="F344" t="s">
        <v>14</v>
      </c>
      <c r="G344" s="4">
        <f>E344/D344</f>
        <v>0.66521920668058454</v>
      </c>
      <c r="H344">
        <v>328</v>
      </c>
      <c r="I344" s="6" t="str">
        <f>DOLLAR((E344/H344),0)</f>
        <v>$97</v>
      </c>
      <c r="J344" t="s">
        <v>21</v>
      </c>
      <c r="K344" t="s">
        <v>22</v>
      </c>
      <c r="L344">
        <v>1374296400</v>
      </c>
      <c r="M344" s="10">
        <f>(((L344/60)/60)/24)+DATE(1970,1,1)</f>
        <v>41475.208333333336</v>
      </c>
      <c r="N344">
        <v>1375333200</v>
      </c>
      <c r="O344" s="10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 SEARCH("/",R344,1)-1)</f>
        <v>theater</v>
      </c>
      <c r="T344" t="str">
        <f>RIGHT(R344,LEN(R344)-SEARCH("/",R344,SEARCH("/",R344,1)))</f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 s="13">
        <v>4853</v>
      </c>
      <c r="F345" t="s">
        <v>14</v>
      </c>
      <c r="G345" s="4">
        <f>E345/D345</f>
        <v>0.53922222222222227</v>
      </c>
      <c r="H345">
        <v>147</v>
      </c>
      <c r="I345" s="6" t="str">
        <f>DOLLAR((E345/H345),0)</f>
        <v>$33</v>
      </c>
      <c r="J345" t="s">
        <v>21</v>
      </c>
      <c r="K345" t="s">
        <v>22</v>
      </c>
      <c r="L345">
        <v>1384840800</v>
      </c>
      <c r="M345" s="10">
        <f>(((L345/60)/60)/24)+DATE(1970,1,1)</f>
        <v>41597.25</v>
      </c>
      <c r="N345">
        <v>1389420000</v>
      </c>
      <c r="O345" s="10">
        <f>(((N345/60)/60)/24)+DATE(1970,1,1)</f>
        <v>41650.25</v>
      </c>
      <c r="P345" t="b">
        <v>0</v>
      </c>
      <c r="Q345" t="b">
        <v>0</v>
      </c>
      <c r="R345" t="s">
        <v>33</v>
      </c>
      <c r="S345" t="str">
        <f>LEFT(R345, SEARCH("/",R345,1)-1)</f>
        <v>theater</v>
      </c>
      <c r="T345" t="str">
        <f>RIGHT(R345,LEN(R345)-SEARCH("/",R345,SEARCH("/",R345,1)))</f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 s="7">
        <v>82959</v>
      </c>
      <c r="F346" t="s">
        <v>14</v>
      </c>
      <c r="G346" s="4">
        <f>E346/D346</f>
        <v>0.41983299595141699</v>
      </c>
      <c r="H346">
        <v>830</v>
      </c>
      <c r="I346" s="6" t="str">
        <f>DOLLAR((E346/H346),0)</f>
        <v>$100</v>
      </c>
      <c r="J346" t="s">
        <v>21</v>
      </c>
      <c r="K346" t="s">
        <v>22</v>
      </c>
      <c r="L346">
        <v>1516600800</v>
      </c>
      <c r="M346" s="10">
        <f>(((L346/60)/60)/24)+DATE(1970,1,1)</f>
        <v>43122.25</v>
      </c>
      <c r="N346">
        <v>1520056800</v>
      </c>
      <c r="O346" s="10">
        <f>(((N346/60)/60)/24)+DATE(1970,1,1)</f>
        <v>43162.25</v>
      </c>
      <c r="P346" t="b">
        <v>0</v>
      </c>
      <c r="Q346" t="b">
        <v>0</v>
      </c>
      <c r="R346" t="s">
        <v>89</v>
      </c>
      <c r="S346" t="str">
        <f>LEFT(R346, SEARCH("/",R346,1)-1)</f>
        <v>games</v>
      </c>
      <c r="T346" t="str">
        <f>RIGHT(R346,LEN(R346)-SEARCH("/",R346,SEARCH("/",R346,1)))</f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 s="7">
        <v>23159</v>
      </c>
      <c r="F347" t="s">
        <v>14</v>
      </c>
      <c r="G347" s="4">
        <f>E347/D347</f>
        <v>0.14694796954314721</v>
      </c>
      <c r="H347">
        <v>331</v>
      </c>
      <c r="I347" s="6" t="str">
        <f>DOLLAR((E347/H347),0)</f>
        <v>$70</v>
      </c>
      <c r="J347" t="s">
        <v>40</v>
      </c>
      <c r="K347" t="s">
        <v>41</v>
      </c>
      <c r="L347">
        <v>1436418000</v>
      </c>
      <c r="M347" s="10">
        <f>(((L347/60)/60)/24)+DATE(1970,1,1)</f>
        <v>42194.208333333328</v>
      </c>
      <c r="N347">
        <v>1436504400</v>
      </c>
      <c r="O347" s="10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 SEARCH("/",R347,1)-1)</f>
        <v>film &amp; video</v>
      </c>
      <c r="T347" t="str">
        <f>RIGHT(R347,LEN(R347)-SEARCH("/",R347,SEARCH("/",R347,1)))</f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 s="7">
        <v>2758</v>
      </c>
      <c r="F348" t="s">
        <v>14</v>
      </c>
      <c r="G348" s="4">
        <f>E348/D348</f>
        <v>0.34475</v>
      </c>
      <c r="H348">
        <v>25</v>
      </c>
      <c r="I348" s="6" t="str">
        <f>DOLLAR((E348/H348),0)</f>
        <v>$110</v>
      </c>
      <c r="J348" t="s">
        <v>21</v>
      </c>
      <c r="K348" t="s">
        <v>22</v>
      </c>
      <c r="L348">
        <v>1503550800</v>
      </c>
      <c r="M348" s="10">
        <f>(((L348/60)/60)/24)+DATE(1970,1,1)</f>
        <v>42971.208333333328</v>
      </c>
      <c r="N348">
        <v>1508302800</v>
      </c>
      <c r="O348" s="10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 SEARCH("/",R348,1)-1)</f>
        <v>music</v>
      </c>
      <c r="T348" t="str">
        <f>RIGHT(R348,LEN(R348)-SEARCH("/",R348,SEARCH("/",R348,1)))</f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 s="7">
        <v>12607</v>
      </c>
      <c r="F349" t="s">
        <v>20</v>
      </c>
      <c r="G349" s="4">
        <f>E349/D349</f>
        <v>14.007777777777777</v>
      </c>
      <c r="H349">
        <v>191</v>
      </c>
      <c r="I349" s="6" t="str">
        <f>DOLLAR((E349/H349),0)</f>
        <v>$66</v>
      </c>
      <c r="J349" t="s">
        <v>21</v>
      </c>
      <c r="K349" t="s">
        <v>22</v>
      </c>
      <c r="L349">
        <v>1423634400</v>
      </c>
      <c r="M349" s="10">
        <f>(((L349/60)/60)/24)+DATE(1970,1,1)</f>
        <v>42046.25</v>
      </c>
      <c r="N349">
        <v>1425708000</v>
      </c>
      <c r="O349" s="10">
        <f>(((N349/60)/60)/24)+DATE(1970,1,1)</f>
        <v>42070.25</v>
      </c>
      <c r="P349" t="b">
        <v>0</v>
      </c>
      <c r="Q349" t="b">
        <v>0</v>
      </c>
      <c r="R349" t="s">
        <v>28</v>
      </c>
      <c r="S349" t="str">
        <f>LEFT(R349, SEARCH("/",R349,1)-1)</f>
        <v>technology</v>
      </c>
      <c r="T349" t="str">
        <f>RIGHT(R349,LEN(R349)-SEARCH("/",R349,SEARCH("/",R349,1)))</f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 s="7">
        <v>142823</v>
      </c>
      <c r="F350" t="s">
        <v>14</v>
      </c>
      <c r="G350" s="4">
        <f>E350/D350</f>
        <v>0.71770351758793971</v>
      </c>
      <c r="H350">
        <v>3483</v>
      </c>
      <c r="I350" s="6" t="str">
        <f>DOLLAR((E350/H350),0)</f>
        <v>$41</v>
      </c>
      <c r="J350" t="s">
        <v>21</v>
      </c>
      <c r="K350" t="s">
        <v>22</v>
      </c>
      <c r="L350">
        <v>1487224800</v>
      </c>
      <c r="M350" s="10">
        <f>(((L350/60)/60)/24)+DATE(1970,1,1)</f>
        <v>42782.25</v>
      </c>
      <c r="N350">
        <v>1488348000</v>
      </c>
      <c r="O350" s="10">
        <f>(((N350/60)/60)/24)+DATE(1970,1,1)</f>
        <v>42795.25</v>
      </c>
      <c r="P350" t="b">
        <v>0</v>
      </c>
      <c r="Q350" t="b">
        <v>0</v>
      </c>
      <c r="R350" t="s">
        <v>17</v>
      </c>
      <c r="S350" t="str">
        <f>LEFT(R350, SEARCH("/",R350,1)-1)</f>
        <v>food</v>
      </c>
      <c r="T350" t="str">
        <f>RIGHT(R350,LEN(R350)-SEARCH("/",R350,SEARCH("/",R350,1)))</f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 s="13">
        <v>95958</v>
      </c>
      <c r="F351" t="s">
        <v>14</v>
      </c>
      <c r="G351" s="4">
        <f>E351/D351</f>
        <v>0.53074115044247783</v>
      </c>
      <c r="H351">
        <v>923</v>
      </c>
      <c r="I351" s="6" t="str">
        <f>DOLLAR((E351/H351),0)</f>
        <v>$104</v>
      </c>
      <c r="J351" t="s">
        <v>21</v>
      </c>
      <c r="K351" t="s">
        <v>22</v>
      </c>
      <c r="L351">
        <v>1500008400</v>
      </c>
      <c r="M351" s="10">
        <f>(((L351/60)/60)/24)+DATE(1970,1,1)</f>
        <v>42930.208333333328</v>
      </c>
      <c r="N351">
        <v>1502600400</v>
      </c>
      <c r="O351" s="10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 SEARCH("/",R351,1)-1)</f>
        <v>theater</v>
      </c>
      <c r="T351" t="str">
        <f>RIGHT(R351,LEN(R351)-SEARCH("/",R351,SEARCH("/",R351,1)))</f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 s="7">
        <v>5</v>
      </c>
      <c r="F352" t="s">
        <v>14</v>
      </c>
      <c r="G352" s="4">
        <f>E352/D352</f>
        <v>0.05</v>
      </c>
      <c r="H352">
        <v>1</v>
      </c>
      <c r="I352" s="6" t="str">
        <f>DOLLAR((E352/H352),0)</f>
        <v>$5</v>
      </c>
      <c r="J352" t="s">
        <v>21</v>
      </c>
      <c r="K352" t="s">
        <v>22</v>
      </c>
      <c r="L352">
        <v>1432098000</v>
      </c>
      <c r="M352" s="10">
        <f>(((L352/60)/60)/24)+DATE(1970,1,1)</f>
        <v>42144.208333333328</v>
      </c>
      <c r="N352">
        <v>1433653200</v>
      </c>
      <c r="O352" s="10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 SEARCH("/",R352,1)-1)</f>
        <v>music</v>
      </c>
      <c r="T352" t="str">
        <f>RIGHT(R352,LEN(R352)-SEARCH("/",R352,SEARCH("/",R352,1)))</f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 s="7">
        <v>94631</v>
      </c>
      <c r="F353" t="s">
        <v>20</v>
      </c>
      <c r="G353" s="4">
        <f>E353/D353</f>
        <v>1.2770715249662619</v>
      </c>
      <c r="H353">
        <v>2013</v>
      </c>
      <c r="I353" s="6" t="str">
        <f>DOLLAR((E353/H353),0)</f>
        <v>$47</v>
      </c>
      <c r="J353" t="s">
        <v>21</v>
      </c>
      <c r="K353" t="s">
        <v>22</v>
      </c>
      <c r="L353">
        <v>1440392400</v>
      </c>
      <c r="M353" s="10">
        <f>(((L353/60)/60)/24)+DATE(1970,1,1)</f>
        <v>42240.208333333328</v>
      </c>
      <c r="N353">
        <v>1441602000</v>
      </c>
      <c r="O353" s="10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 SEARCH("/",R353,1)-1)</f>
        <v>music</v>
      </c>
      <c r="T353" t="str">
        <f>RIGHT(R353,LEN(R353)-SEARCH("/",R353,SEARCH("/",R353,1)))</f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 s="13">
        <v>977</v>
      </c>
      <c r="F354" t="s">
        <v>14</v>
      </c>
      <c r="G354" s="4">
        <f>E354/D354</f>
        <v>0.34892857142857142</v>
      </c>
      <c r="H354">
        <v>33</v>
      </c>
      <c r="I354" s="6" t="str">
        <f>DOLLAR((E354/H354),0)</f>
        <v>$30</v>
      </c>
      <c r="J354" t="s">
        <v>15</v>
      </c>
      <c r="K354" t="s">
        <v>16</v>
      </c>
      <c r="L354">
        <v>1446876000</v>
      </c>
      <c r="M354" s="10">
        <f>(((L354/60)/60)/24)+DATE(1970,1,1)</f>
        <v>42315.25</v>
      </c>
      <c r="N354">
        <v>1447567200</v>
      </c>
      <c r="O354" s="10">
        <f>(((N354/60)/60)/24)+DATE(1970,1,1)</f>
        <v>42323.25</v>
      </c>
      <c r="P354" t="b">
        <v>0</v>
      </c>
      <c r="Q354" t="b">
        <v>0</v>
      </c>
      <c r="R354" t="s">
        <v>33</v>
      </c>
      <c r="S354" t="str">
        <f>LEFT(R354, SEARCH("/",R354,1)-1)</f>
        <v>theater</v>
      </c>
      <c r="T354" t="str">
        <f>RIGHT(R354,LEN(R354)-SEARCH("/",R354,SEARCH("/",R354,1)))</f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 s="13">
        <v>137961</v>
      </c>
      <c r="F355" t="s">
        <v>20</v>
      </c>
      <c r="G355" s="4">
        <f>E355/D355</f>
        <v>4.105982142857143</v>
      </c>
      <c r="H355">
        <v>1703</v>
      </c>
      <c r="I355" s="6" t="str">
        <f>DOLLAR((E355/H355),0)</f>
        <v>$81</v>
      </c>
      <c r="J355" t="s">
        <v>21</v>
      </c>
      <c r="K355" t="s">
        <v>22</v>
      </c>
      <c r="L355">
        <v>1562302800</v>
      </c>
      <c r="M355" s="10">
        <f>(((L355/60)/60)/24)+DATE(1970,1,1)</f>
        <v>43651.208333333328</v>
      </c>
      <c r="N355">
        <v>1562389200</v>
      </c>
      <c r="O355" s="10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 SEARCH("/",R355,1)-1)</f>
        <v>theater</v>
      </c>
      <c r="T355" t="str">
        <f>RIGHT(R355,LEN(R355)-SEARCH("/",R355,SEARCH("/",R355,1)))</f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 s="7">
        <v>7548</v>
      </c>
      <c r="F356" t="s">
        <v>20</v>
      </c>
      <c r="G356" s="4">
        <f>E356/D356</f>
        <v>1.2373770491803278</v>
      </c>
      <c r="H356">
        <v>80</v>
      </c>
      <c r="I356" s="6" t="str">
        <f>DOLLAR((E356/H356),0)</f>
        <v>$94</v>
      </c>
      <c r="J356" t="s">
        <v>36</v>
      </c>
      <c r="K356" t="s">
        <v>37</v>
      </c>
      <c r="L356">
        <v>1378184400</v>
      </c>
      <c r="M356" s="10">
        <f>(((L356/60)/60)/24)+DATE(1970,1,1)</f>
        <v>41520.208333333336</v>
      </c>
      <c r="N356">
        <v>1378789200</v>
      </c>
      <c r="O356" s="10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 SEARCH("/",R356,1)-1)</f>
        <v>film &amp; video</v>
      </c>
      <c r="T356" t="str">
        <f>RIGHT(R356,LEN(R356)-SEARCH("/",R356,SEARCH("/",R356,1)))</f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 s="7">
        <v>2241</v>
      </c>
      <c r="F357" t="s">
        <v>47</v>
      </c>
      <c r="G357" s="4">
        <f>E357/D357</f>
        <v>0.58973684210526311</v>
      </c>
      <c r="H357">
        <v>86</v>
      </c>
      <c r="I357" s="6" t="str">
        <f>DOLLAR((E357/H357),0)</f>
        <v>$26</v>
      </c>
      <c r="J357" t="s">
        <v>21</v>
      </c>
      <c r="K357" t="s">
        <v>22</v>
      </c>
      <c r="L357">
        <v>1485064800</v>
      </c>
      <c r="M357" s="10">
        <f>(((L357/60)/60)/24)+DATE(1970,1,1)</f>
        <v>42757.25</v>
      </c>
      <c r="N357">
        <v>1488520800</v>
      </c>
      <c r="O357" s="10">
        <f>(((N357/60)/60)/24)+DATE(1970,1,1)</f>
        <v>42797.25</v>
      </c>
      <c r="P357" t="b">
        <v>0</v>
      </c>
      <c r="Q357" t="b">
        <v>0</v>
      </c>
      <c r="R357" t="s">
        <v>65</v>
      </c>
      <c r="S357" t="str">
        <f>LEFT(R357, SEARCH("/",R357,1)-1)</f>
        <v>technology</v>
      </c>
      <c r="T357" t="str">
        <f>RIGHT(R357,LEN(R357)-SEARCH("/",R357,SEARCH("/",R357,1)))</f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 s="13">
        <v>3431</v>
      </c>
      <c r="F358" t="s">
        <v>14</v>
      </c>
      <c r="G358" s="4">
        <f>E358/D358</f>
        <v>0.36892473118279567</v>
      </c>
      <c r="H358">
        <v>40</v>
      </c>
      <c r="I358" s="6" t="str">
        <f>DOLLAR((E358/H358),0)</f>
        <v>$86</v>
      </c>
      <c r="J358" t="s">
        <v>107</v>
      </c>
      <c r="K358" t="s">
        <v>108</v>
      </c>
      <c r="L358">
        <v>1326520800</v>
      </c>
      <c r="M358" s="10">
        <f>(((L358/60)/60)/24)+DATE(1970,1,1)</f>
        <v>40922.25</v>
      </c>
      <c r="N358">
        <v>1327298400</v>
      </c>
      <c r="O358" s="10">
        <f>(((N358/60)/60)/24)+DATE(1970,1,1)</f>
        <v>40931.25</v>
      </c>
      <c r="P358" t="b">
        <v>0</v>
      </c>
      <c r="Q358" t="b">
        <v>0</v>
      </c>
      <c r="R358" t="s">
        <v>33</v>
      </c>
      <c r="S358" t="str">
        <f>LEFT(R358, SEARCH("/",R358,1)-1)</f>
        <v>theater</v>
      </c>
      <c r="T358" t="str">
        <f>RIGHT(R358,LEN(R358)-SEARCH("/",R358,SEARCH("/",R358,1)))</f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 s="7">
        <v>4253</v>
      </c>
      <c r="F359" t="s">
        <v>20</v>
      </c>
      <c r="G359" s="4">
        <f>E359/D359</f>
        <v>1.8491304347826087</v>
      </c>
      <c r="H359">
        <v>41</v>
      </c>
      <c r="I359" s="6" t="str">
        <f>DOLLAR((E359/H359),0)</f>
        <v>$104</v>
      </c>
      <c r="J359" t="s">
        <v>21</v>
      </c>
      <c r="K359" t="s">
        <v>22</v>
      </c>
      <c r="L359">
        <v>1441256400</v>
      </c>
      <c r="M359" s="10">
        <f>(((L359/60)/60)/24)+DATE(1970,1,1)</f>
        <v>42250.208333333328</v>
      </c>
      <c r="N359">
        <v>1443416400</v>
      </c>
      <c r="O359" s="10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 SEARCH("/",R359,1)-1)</f>
        <v>games</v>
      </c>
      <c r="T359" t="str">
        <f>RIGHT(R359,LEN(R359)-SEARCH("/",R359,SEARCH("/",R359,1)))</f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 s="7">
        <v>1146</v>
      </c>
      <c r="F360" t="s">
        <v>14</v>
      </c>
      <c r="G360" s="4">
        <f>E360/D360</f>
        <v>0.11814432989690722</v>
      </c>
      <c r="H360">
        <v>23</v>
      </c>
      <c r="I360" s="6" t="str">
        <f>DOLLAR((E360/H360),0)</f>
        <v>$50</v>
      </c>
      <c r="J360" t="s">
        <v>15</v>
      </c>
      <c r="K360" t="s">
        <v>16</v>
      </c>
      <c r="L360">
        <v>1533877200</v>
      </c>
      <c r="M360" s="10">
        <f>(((L360/60)/60)/24)+DATE(1970,1,1)</f>
        <v>43322.208333333328</v>
      </c>
      <c r="N360">
        <v>1534136400</v>
      </c>
      <c r="O360" s="10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 SEARCH("/",R360,1)-1)</f>
        <v>photography</v>
      </c>
      <c r="T360" t="str">
        <f>RIGHT(R360,LEN(R360)-SEARCH("/",R360,SEARCH("/",R360,1)))</f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 s="7">
        <v>11948</v>
      </c>
      <c r="F361" t="s">
        <v>20</v>
      </c>
      <c r="G361" s="4">
        <f>E361/D361</f>
        <v>2.9870000000000001</v>
      </c>
      <c r="H361">
        <v>187</v>
      </c>
      <c r="I361" s="6" t="str">
        <f>DOLLAR((E361/H361),0)</f>
        <v>$64</v>
      </c>
      <c r="J361" t="s">
        <v>21</v>
      </c>
      <c r="K361" t="s">
        <v>22</v>
      </c>
      <c r="L361">
        <v>1314421200</v>
      </c>
      <c r="M361" s="10">
        <f>(((L361/60)/60)/24)+DATE(1970,1,1)</f>
        <v>40782.208333333336</v>
      </c>
      <c r="N361">
        <v>1315026000</v>
      </c>
      <c r="O361" s="10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 SEARCH("/",R361,1)-1)</f>
        <v>film &amp; video</v>
      </c>
      <c r="T361" t="str">
        <f>RIGHT(R361,LEN(R361)-SEARCH("/",R361,SEARCH("/",R361,1)))</f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 s="13">
        <v>135132</v>
      </c>
      <c r="F362" t="s">
        <v>20</v>
      </c>
      <c r="G362" s="4">
        <f>E362/D362</f>
        <v>2.2635175879396985</v>
      </c>
      <c r="H362">
        <v>2875</v>
      </c>
      <c r="I362" s="6" t="str">
        <f>DOLLAR((E362/H362),0)</f>
        <v>$47</v>
      </c>
      <c r="J362" t="s">
        <v>40</v>
      </c>
      <c r="K362" t="s">
        <v>41</v>
      </c>
      <c r="L362">
        <v>1293861600</v>
      </c>
      <c r="M362" s="10">
        <f>(((L362/60)/60)/24)+DATE(1970,1,1)</f>
        <v>40544.25</v>
      </c>
      <c r="N362">
        <v>1295071200</v>
      </c>
      <c r="O362" s="10">
        <f>(((N362/60)/60)/24)+DATE(1970,1,1)</f>
        <v>40558.25</v>
      </c>
      <c r="P362" t="b">
        <v>0</v>
      </c>
      <c r="Q362" t="b">
        <v>1</v>
      </c>
      <c r="R362" t="s">
        <v>33</v>
      </c>
      <c r="S362" t="str">
        <f>LEFT(R362, SEARCH("/",R362,1)-1)</f>
        <v>theater</v>
      </c>
      <c r="T362" t="str">
        <f>RIGHT(R362,LEN(R362)-SEARCH("/",R362,SEARCH("/",R362,1)))</f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 s="13">
        <v>9546</v>
      </c>
      <c r="F363" t="s">
        <v>20</v>
      </c>
      <c r="G363" s="4">
        <f>E363/D363</f>
        <v>1.7356363636363636</v>
      </c>
      <c r="H363">
        <v>88</v>
      </c>
      <c r="I363" s="6" t="str">
        <f>DOLLAR((E363/H363),0)</f>
        <v>$108</v>
      </c>
      <c r="J363" t="s">
        <v>21</v>
      </c>
      <c r="K363" t="s">
        <v>22</v>
      </c>
      <c r="L363">
        <v>1507352400</v>
      </c>
      <c r="M363" s="10">
        <f>(((L363/60)/60)/24)+DATE(1970,1,1)</f>
        <v>43015.208333333328</v>
      </c>
      <c r="N363">
        <v>1509426000</v>
      </c>
      <c r="O363" s="10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 SEARCH("/",R363,1)-1)</f>
        <v>theater</v>
      </c>
      <c r="T363" t="str">
        <f>RIGHT(R363,LEN(R363)-SEARCH("/",R363,SEARCH("/",R363,1)))</f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 s="7">
        <v>13755</v>
      </c>
      <c r="F364" t="s">
        <v>20</v>
      </c>
      <c r="G364" s="4">
        <f>E364/D364</f>
        <v>3.7175675675675675</v>
      </c>
      <c r="H364">
        <v>191</v>
      </c>
      <c r="I364" s="6" t="str">
        <f>DOLLAR((E364/H364),0)</f>
        <v>$72</v>
      </c>
      <c r="J364" t="s">
        <v>21</v>
      </c>
      <c r="K364" t="s">
        <v>22</v>
      </c>
      <c r="L364">
        <v>1296108000</v>
      </c>
      <c r="M364" s="10">
        <f>(((L364/60)/60)/24)+DATE(1970,1,1)</f>
        <v>40570.25</v>
      </c>
      <c r="N364">
        <v>1299391200</v>
      </c>
      <c r="O364" s="10">
        <f>(((N364/60)/60)/24)+DATE(1970,1,1)</f>
        <v>40608.25</v>
      </c>
      <c r="P364" t="b">
        <v>0</v>
      </c>
      <c r="Q364" t="b">
        <v>0</v>
      </c>
      <c r="R364" t="s">
        <v>23</v>
      </c>
      <c r="S364" t="str">
        <f>LEFT(R364, SEARCH("/",R364,1)-1)</f>
        <v>music</v>
      </c>
      <c r="T364" t="str">
        <f>RIGHT(R364,LEN(R364)-SEARCH("/",R364,SEARCH("/",R364,1)))</f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 s="7">
        <v>8330</v>
      </c>
      <c r="F365" t="s">
        <v>20</v>
      </c>
      <c r="G365" s="4">
        <f>E365/D365</f>
        <v>1.601923076923077</v>
      </c>
      <c r="H365">
        <v>139</v>
      </c>
      <c r="I365" s="6" t="str">
        <f>DOLLAR((E365/H365),0)</f>
        <v>$60</v>
      </c>
      <c r="J365" t="s">
        <v>21</v>
      </c>
      <c r="K365" t="s">
        <v>22</v>
      </c>
      <c r="L365">
        <v>1324965600</v>
      </c>
      <c r="M365" s="10">
        <f>(((L365/60)/60)/24)+DATE(1970,1,1)</f>
        <v>40904.25</v>
      </c>
      <c r="N365">
        <v>1325052000</v>
      </c>
      <c r="O365" s="10">
        <f>(((N365/60)/60)/24)+DATE(1970,1,1)</f>
        <v>40905.25</v>
      </c>
      <c r="P365" t="b">
        <v>0</v>
      </c>
      <c r="Q365" t="b">
        <v>0</v>
      </c>
      <c r="R365" t="s">
        <v>23</v>
      </c>
      <c r="S365" t="str">
        <f>LEFT(R365, SEARCH("/",R365,1)-1)</f>
        <v>music</v>
      </c>
      <c r="T365" t="str">
        <f>RIGHT(R365,LEN(R365)-SEARCH("/",R365,SEARCH("/",R365,1)))</f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 s="7">
        <v>14547</v>
      </c>
      <c r="F366" t="s">
        <v>20</v>
      </c>
      <c r="G366" s="4">
        <f>E366/D366</f>
        <v>16.163333333333334</v>
      </c>
      <c r="H366">
        <v>186</v>
      </c>
      <c r="I366" s="6" t="str">
        <f>DOLLAR((E366/H366),0)</f>
        <v>$78</v>
      </c>
      <c r="J366" t="s">
        <v>21</v>
      </c>
      <c r="K366" t="s">
        <v>22</v>
      </c>
      <c r="L366">
        <v>1520229600</v>
      </c>
      <c r="M366" s="10">
        <f>(((L366/60)/60)/24)+DATE(1970,1,1)</f>
        <v>43164.25</v>
      </c>
      <c r="N366">
        <v>1522818000</v>
      </c>
      <c r="O366" s="10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 SEARCH("/",R366,1)-1)</f>
        <v>music</v>
      </c>
      <c r="T366" t="str">
        <f>RIGHT(R366,LEN(R366)-SEARCH("/",R366,SEARCH("/",R366,1)))</f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 s="13">
        <v>11735</v>
      </c>
      <c r="F367" t="s">
        <v>20</v>
      </c>
      <c r="G367" s="4">
        <f>E367/D367</f>
        <v>7.3343749999999996</v>
      </c>
      <c r="H367">
        <v>112</v>
      </c>
      <c r="I367" s="6" t="str">
        <f>DOLLAR((E367/H367),0)</f>
        <v>$105</v>
      </c>
      <c r="J367" t="s">
        <v>26</v>
      </c>
      <c r="K367" t="s">
        <v>27</v>
      </c>
      <c r="L367">
        <v>1482991200</v>
      </c>
      <c r="M367" s="10">
        <f>(((L367/60)/60)/24)+DATE(1970,1,1)</f>
        <v>42733.25</v>
      </c>
      <c r="N367">
        <v>1485324000</v>
      </c>
      <c r="O367" s="10">
        <f>(((N367/60)/60)/24)+DATE(1970,1,1)</f>
        <v>42760.25</v>
      </c>
      <c r="P367" t="b">
        <v>0</v>
      </c>
      <c r="Q367" t="b">
        <v>0</v>
      </c>
      <c r="R367" t="s">
        <v>33</v>
      </c>
      <c r="S367" t="str">
        <f>LEFT(R367, SEARCH("/",R367,1)-1)</f>
        <v>theater</v>
      </c>
      <c r="T367" t="str">
        <f>RIGHT(R367,LEN(R367)-SEARCH("/",R367,SEARCH("/",R367,1)))</f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 s="13">
        <v>10658</v>
      </c>
      <c r="F368" t="s">
        <v>20</v>
      </c>
      <c r="G368" s="4">
        <f>E368/D368</f>
        <v>5.9211111111111112</v>
      </c>
      <c r="H368">
        <v>101</v>
      </c>
      <c r="I368" s="6" t="str">
        <f>DOLLAR((E368/H368),0)</f>
        <v>$106</v>
      </c>
      <c r="J368" t="s">
        <v>21</v>
      </c>
      <c r="K368" t="s">
        <v>22</v>
      </c>
      <c r="L368">
        <v>1294034400</v>
      </c>
      <c r="M368" s="10">
        <f>(((L368/60)/60)/24)+DATE(1970,1,1)</f>
        <v>40546.25</v>
      </c>
      <c r="N368">
        <v>1294120800</v>
      </c>
      <c r="O368" s="10">
        <f>(((N368/60)/60)/24)+DATE(1970,1,1)</f>
        <v>40547.25</v>
      </c>
      <c r="P368" t="b">
        <v>0</v>
      </c>
      <c r="Q368" t="b">
        <v>1</v>
      </c>
      <c r="R368" t="s">
        <v>33</v>
      </c>
      <c r="S368" t="str">
        <f>LEFT(R368, SEARCH("/",R368,1)-1)</f>
        <v>theater</v>
      </c>
      <c r="T368" t="str">
        <f>RIGHT(R368,LEN(R368)-SEARCH("/",R368,SEARCH("/",R368,1)))</f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 s="13">
        <v>1870</v>
      </c>
      <c r="F369" t="s">
        <v>14</v>
      </c>
      <c r="G369" s="4">
        <f>E369/D369</f>
        <v>0.18888888888888888</v>
      </c>
      <c r="H369">
        <v>75</v>
      </c>
      <c r="I369" s="6" t="str">
        <f>DOLLAR((E369/H369),0)</f>
        <v>$25</v>
      </c>
      <c r="J369" t="s">
        <v>21</v>
      </c>
      <c r="K369" t="s">
        <v>22</v>
      </c>
      <c r="L369">
        <v>1413608400</v>
      </c>
      <c r="M369" s="10">
        <f>(((L369/60)/60)/24)+DATE(1970,1,1)</f>
        <v>41930.208333333336</v>
      </c>
      <c r="N369">
        <v>1415685600</v>
      </c>
      <c r="O369" s="10">
        <f>(((N369/60)/60)/24)+DATE(1970,1,1)</f>
        <v>41954.25</v>
      </c>
      <c r="P369" t="b">
        <v>0</v>
      </c>
      <c r="Q369" t="b">
        <v>1</v>
      </c>
      <c r="R369" t="s">
        <v>33</v>
      </c>
      <c r="S369" t="str">
        <f>LEFT(R369, SEARCH("/",R369,1)-1)</f>
        <v>theater</v>
      </c>
      <c r="T369" t="str">
        <f>RIGHT(R369,LEN(R369)-SEARCH("/",R369,SEARCH("/",R369,1)))</f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 s="7">
        <v>14394</v>
      </c>
      <c r="F370" t="s">
        <v>20</v>
      </c>
      <c r="G370" s="4">
        <f>E370/D370</f>
        <v>2.7680769230769231</v>
      </c>
      <c r="H370">
        <v>206</v>
      </c>
      <c r="I370" s="6" t="str">
        <f>DOLLAR((E370/H370),0)</f>
        <v>$70</v>
      </c>
      <c r="J370" t="s">
        <v>40</v>
      </c>
      <c r="K370" t="s">
        <v>41</v>
      </c>
      <c r="L370">
        <v>1286946000</v>
      </c>
      <c r="M370" s="10">
        <f>(((L370/60)/60)/24)+DATE(1970,1,1)</f>
        <v>40464.208333333336</v>
      </c>
      <c r="N370">
        <v>1288933200</v>
      </c>
      <c r="O370" s="10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 SEARCH("/",R370,1)-1)</f>
        <v>film &amp; video</v>
      </c>
      <c r="T370" t="str">
        <f>RIGHT(R370,LEN(R370)-SEARCH("/",R370,SEARCH("/",R370,1)))</f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 s="7">
        <v>14743</v>
      </c>
      <c r="F371" t="s">
        <v>20</v>
      </c>
      <c r="G371" s="4">
        <f>E371/D371</f>
        <v>2.730185185185185</v>
      </c>
      <c r="H371">
        <v>154</v>
      </c>
      <c r="I371" s="6" t="str">
        <f>DOLLAR((E371/H371),0)</f>
        <v>$96</v>
      </c>
      <c r="J371" t="s">
        <v>21</v>
      </c>
      <c r="K371" t="s">
        <v>22</v>
      </c>
      <c r="L371">
        <v>1359871200</v>
      </c>
      <c r="M371" s="10">
        <f>(((L371/60)/60)/24)+DATE(1970,1,1)</f>
        <v>41308.25</v>
      </c>
      <c r="N371">
        <v>1363237200</v>
      </c>
      <c r="O371" s="10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 SEARCH("/",R371,1)-1)</f>
        <v>film &amp; video</v>
      </c>
      <c r="T371" t="str">
        <f>RIGHT(R371,LEN(R371)-SEARCH("/",R371,SEARCH("/",R371,1)))</f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 s="13">
        <v>178965</v>
      </c>
      <c r="F372" t="s">
        <v>20</v>
      </c>
      <c r="G372" s="4">
        <f>E372/D372</f>
        <v>1.593633125556545</v>
      </c>
      <c r="H372">
        <v>5966</v>
      </c>
      <c r="I372" s="6" t="str">
        <f>DOLLAR((E372/H372),0)</f>
        <v>$30</v>
      </c>
      <c r="J372" t="s">
        <v>21</v>
      </c>
      <c r="K372" t="s">
        <v>22</v>
      </c>
      <c r="L372">
        <v>1555304400</v>
      </c>
      <c r="M372" s="10">
        <f>(((L372/60)/60)/24)+DATE(1970,1,1)</f>
        <v>43570.208333333328</v>
      </c>
      <c r="N372">
        <v>1555822800</v>
      </c>
      <c r="O372" s="10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 SEARCH("/",R372,1)-1)</f>
        <v>theater</v>
      </c>
      <c r="T372" t="str">
        <f>RIGHT(R372,LEN(R372)-SEARCH("/",R372,SEARCH("/",R372,1)))</f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 s="13">
        <v>128410</v>
      </c>
      <c r="F373" t="s">
        <v>14</v>
      </c>
      <c r="G373" s="4">
        <f>E373/D373</f>
        <v>0.67869978858350954</v>
      </c>
      <c r="H373">
        <v>2176</v>
      </c>
      <c r="I373" s="6" t="str">
        <f>DOLLAR((E373/H373),0)</f>
        <v>$59</v>
      </c>
      <c r="J373" t="s">
        <v>21</v>
      </c>
      <c r="K373" t="s">
        <v>22</v>
      </c>
      <c r="L373">
        <v>1423375200</v>
      </c>
      <c r="M373" s="10">
        <f>(((L373/60)/60)/24)+DATE(1970,1,1)</f>
        <v>42043.25</v>
      </c>
      <c r="N373">
        <v>1427778000</v>
      </c>
      <c r="O373" s="10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 SEARCH("/",R373,1)-1)</f>
        <v>theater</v>
      </c>
      <c r="T373" t="str">
        <f>RIGHT(R373,LEN(R373)-SEARCH("/",R373,SEARCH("/",R373,1)))</f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 s="7">
        <v>14324</v>
      </c>
      <c r="F374" t="s">
        <v>20</v>
      </c>
      <c r="G374" s="4">
        <f>E374/D374</f>
        <v>15.915555555555555</v>
      </c>
      <c r="H374">
        <v>169</v>
      </c>
      <c r="I374" s="6" t="str">
        <f>DOLLAR((E374/H374),0)</f>
        <v>$85</v>
      </c>
      <c r="J374" t="s">
        <v>21</v>
      </c>
      <c r="K374" t="s">
        <v>22</v>
      </c>
      <c r="L374">
        <v>1420696800</v>
      </c>
      <c r="M374" s="10">
        <f>(((L374/60)/60)/24)+DATE(1970,1,1)</f>
        <v>42012.25</v>
      </c>
      <c r="N374">
        <v>1422424800</v>
      </c>
      <c r="O374" s="10">
        <f>(((N374/60)/60)/24)+DATE(1970,1,1)</f>
        <v>42032.25</v>
      </c>
      <c r="P374" t="b">
        <v>0</v>
      </c>
      <c r="Q374" t="b">
        <v>1</v>
      </c>
      <c r="R374" t="s">
        <v>42</v>
      </c>
      <c r="S374" t="str">
        <f>LEFT(R374, SEARCH("/",R374,1)-1)</f>
        <v>film &amp; video</v>
      </c>
      <c r="T374" t="str">
        <f>RIGHT(R374,LEN(R374)-SEARCH("/",R374,SEARCH("/",R374,1)))</f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 s="13">
        <v>164291</v>
      </c>
      <c r="F375" t="s">
        <v>20</v>
      </c>
      <c r="G375" s="4">
        <f>E375/D375</f>
        <v>7.3018222222222224</v>
      </c>
      <c r="H375">
        <v>2106</v>
      </c>
      <c r="I375" s="6" t="str">
        <f>DOLLAR((E375/H375),0)</f>
        <v>$78</v>
      </c>
      <c r="J375" t="s">
        <v>21</v>
      </c>
      <c r="K375" t="s">
        <v>22</v>
      </c>
      <c r="L375">
        <v>1502946000</v>
      </c>
      <c r="M375" s="10">
        <f>(((L375/60)/60)/24)+DATE(1970,1,1)</f>
        <v>42964.208333333328</v>
      </c>
      <c r="N375">
        <v>1503637200</v>
      </c>
      <c r="O375" s="10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 SEARCH("/",R375,1)-1)</f>
        <v>theater</v>
      </c>
      <c r="T375" t="str">
        <f>RIGHT(R375,LEN(R375)-SEARCH("/",R375,SEARCH("/",R375,1)))</f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 s="7">
        <v>22073</v>
      </c>
      <c r="F376" t="s">
        <v>14</v>
      </c>
      <c r="G376" s="4">
        <f>E376/D376</f>
        <v>0.13185782556750297</v>
      </c>
      <c r="H376">
        <v>441</v>
      </c>
      <c r="I376" s="6" t="str">
        <f>DOLLAR((E376/H376),0)</f>
        <v>$50</v>
      </c>
      <c r="J376" t="s">
        <v>21</v>
      </c>
      <c r="K376" t="s">
        <v>22</v>
      </c>
      <c r="L376">
        <v>1547186400</v>
      </c>
      <c r="M376" s="10">
        <f>(((L376/60)/60)/24)+DATE(1970,1,1)</f>
        <v>43476.25</v>
      </c>
      <c r="N376">
        <v>1547618400</v>
      </c>
      <c r="O376" s="10">
        <f>(((N376/60)/60)/24)+DATE(1970,1,1)</f>
        <v>43481.25</v>
      </c>
      <c r="P376" t="b">
        <v>0</v>
      </c>
      <c r="Q376" t="b">
        <v>1</v>
      </c>
      <c r="R376" t="s">
        <v>42</v>
      </c>
      <c r="S376" t="str">
        <f>LEFT(R376, SEARCH("/",R376,1)-1)</f>
        <v>film &amp; video</v>
      </c>
      <c r="T376" t="str">
        <f>RIGHT(R376,LEN(R376)-SEARCH("/",R376,SEARCH("/",R376,1)))</f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 s="7">
        <v>1479</v>
      </c>
      <c r="F377" t="s">
        <v>14</v>
      </c>
      <c r="G377" s="4">
        <f>E377/D377</f>
        <v>0.54777777777777781</v>
      </c>
      <c r="H377">
        <v>25</v>
      </c>
      <c r="I377" s="6" t="str">
        <f>DOLLAR((E377/H377),0)</f>
        <v>$59</v>
      </c>
      <c r="J377" t="s">
        <v>21</v>
      </c>
      <c r="K377" t="s">
        <v>22</v>
      </c>
      <c r="L377">
        <v>1444971600</v>
      </c>
      <c r="M377" s="10">
        <f>(((L377/60)/60)/24)+DATE(1970,1,1)</f>
        <v>42293.208333333328</v>
      </c>
      <c r="N377">
        <v>1449900000</v>
      </c>
      <c r="O377" s="10">
        <f>(((N377/60)/60)/24)+DATE(1970,1,1)</f>
        <v>42350.25</v>
      </c>
      <c r="P377" t="b">
        <v>0</v>
      </c>
      <c r="Q377" t="b">
        <v>0</v>
      </c>
      <c r="R377" t="s">
        <v>60</v>
      </c>
      <c r="S377" t="str">
        <f>LEFT(R377, SEARCH("/",R377,1)-1)</f>
        <v>music</v>
      </c>
      <c r="T377" t="str">
        <f>RIGHT(R377,LEN(R377)-SEARCH("/",R377,SEARCH("/",R377,1)))</f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 s="7">
        <v>12275</v>
      </c>
      <c r="F378" t="s">
        <v>20</v>
      </c>
      <c r="G378" s="4">
        <f>E378/D378</f>
        <v>3.6102941176470589</v>
      </c>
      <c r="H378">
        <v>131</v>
      </c>
      <c r="I378" s="6" t="str">
        <f>DOLLAR((E378/H378),0)</f>
        <v>$94</v>
      </c>
      <c r="J378" t="s">
        <v>21</v>
      </c>
      <c r="K378" t="s">
        <v>22</v>
      </c>
      <c r="L378">
        <v>1404622800</v>
      </c>
      <c r="M378" s="10">
        <f>(((L378/60)/60)/24)+DATE(1970,1,1)</f>
        <v>41826.208333333336</v>
      </c>
      <c r="N378">
        <v>1405141200</v>
      </c>
      <c r="O378" s="10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 SEARCH("/",R378,1)-1)</f>
        <v>music</v>
      </c>
      <c r="T378" t="str">
        <f>RIGHT(R378,LEN(R378)-SEARCH("/",R378,SEARCH("/",R378,1)))</f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 s="13">
        <v>5098</v>
      </c>
      <c r="F379" t="s">
        <v>14</v>
      </c>
      <c r="G379" s="4">
        <f>E379/D379</f>
        <v>0.10257545271629778</v>
      </c>
      <c r="H379">
        <v>127</v>
      </c>
      <c r="I379" s="6" t="str">
        <f>DOLLAR((E379/H379),0)</f>
        <v>$40</v>
      </c>
      <c r="J379" t="s">
        <v>21</v>
      </c>
      <c r="K379" t="s">
        <v>22</v>
      </c>
      <c r="L379">
        <v>1571720400</v>
      </c>
      <c r="M379" s="10">
        <f>(((L379/60)/60)/24)+DATE(1970,1,1)</f>
        <v>43760.208333333328</v>
      </c>
      <c r="N379">
        <v>1572933600</v>
      </c>
      <c r="O379" s="10">
        <f>(((N379/60)/60)/24)+DATE(1970,1,1)</f>
        <v>43774.25</v>
      </c>
      <c r="P379" t="b">
        <v>0</v>
      </c>
      <c r="Q379" t="b">
        <v>0</v>
      </c>
      <c r="R379" t="s">
        <v>33</v>
      </c>
      <c r="S379" t="str">
        <f>LEFT(R379, SEARCH("/",R379,1)-1)</f>
        <v>theater</v>
      </c>
      <c r="T379" t="str">
        <f>RIGHT(R379,LEN(R379)-SEARCH("/",R379,SEARCH("/",R379,1)))</f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 s="7">
        <v>24882</v>
      </c>
      <c r="F380" t="s">
        <v>14</v>
      </c>
      <c r="G380" s="4">
        <f>E380/D380</f>
        <v>0.13962962962962963</v>
      </c>
      <c r="H380">
        <v>355</v>
      </c>
      <c r="I380" s="6" t="str">
        <f>DOLLAR((E380/H380),0)</f>
        <v>$70</v>
      </c>
      <c r="J380" t="s">
        <v>21</v>
      </c>
      <c r="K380" t="s">
        <v>22</v>
      </c>
      <c r="L380">
        <v>1526878800</v>
      </c>
      <c r="M380" s="10">
        <f>(((L380/60)/60)/24)+DATE(1970,1,1)</f>
        <v>43241.208333333328</v>
      </c>
      <c r="N380">
        <v>1530162000</v>
      </c>
      <c r="O380" s="10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 SEARCH("/",R380,1)-1)</f>
        <v>film &amp; video</v>
      </c>
      <c r="T380" t="str">
        <f>RIGHT(R380,LEN(R380)-SEARCH("/",R380,SEARCH("/",R380,1)))</f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 s="13">
        <v>2912</v>
      </c>
      <c r="F381" t="s">
        <v>14</v>
      </c>
      <c r="G381" s="4">
        <f>E381/D381</f>
        <v>0.40444444444444444</v>
      </c>
      <c r="H381">
        <v>44</v>
      </c>
      <c r="I381" s="6" t="str">
        <f>DOLLAR((E381/H381),0)</f>
        <v>$66</v>
      </c>
      <c r="J381" t="s">
        <v>40</v>
      </c>
      <c r="K381" t="s">
        <v>41</v>
      </c>
      <c r="L381">
        <v>1319691600</v>
      </c>
      <c r="M381" s="10">
        <f>(((L381/60)/60)/24)+DATE(1970,1,1)</f>
        <v>40843.208333333336</v>
      </c>
      <c r="N381">
        <v>1320904800</v>
      </c>
      <c r="O381" s="10">
        <f>(((N381/60)/60)/24)+DATE(1970,1,1)</f>
        <v>40857.25</v>
      </c>
      <c r="P381" t="b">
        <v>0</v>
      </c>
      <c r="Q381" t="b">
        <v>0</v>
      </c>
      <c r="R381" t="s">
        <v>33</v>
      </c>
      <c r="S381" t="str">
        <f>LEFT(R381, SEARCH("/",R381,1)-1)</f>
        <v>theater</v>
      </c>
      <c r="T381" t="str">
        <f>RIGHT(R381,LEN(R381)-SEARCH("/",R381,SEARCH("/",R381,1)))</f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 s="13">
        <v>4008</v>
      </c>
      <c r="F382" t="s">
        <v>20</v>
      </c>
      <c r="G382" s="4">
        <f>E382/D382</f>
        <v>1.6032</v>
      </c>
      <c r="H382">
        <v>84</v>
      </c>
      <c r="I382" s="6" t="str">
        <f>DOLLAR((E382/H382),0)</f>
        <v>$48</v>
      </c>
      <c r="J382" t="s">
        <v>21</v>
      </c>
      <c r="K382" t="s">
        <v>22</v>
      </c>
      <c r="L382">
        <v>1371963600</v>
      </c>
      <c r="M382" s="10">
        <f>(((L382/60)/60)/24)+DATE(1970,1,1)</f>
        <v>41448.208333333336</v>
      </c>
      <c r="N382">
        <v>1372395600</v>
      </c>
      <c r="O382" s="10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 SEARCH("/",R382,1)-1)</f>
        <v>theater</v>
      </c>
      <c r="T382" t="str">
        <f>RIGHT(R382,LEN(R382)-SEARCH("/",R382,SEARCH("/",R382,1)))</f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 s="13">
        <v>9749</v>
      </c>
      <c r="F383" t="s">
        <v>20</v>
      </c>
      <c r="G383" s="4">
        <f>E383/D383</f>
        <v>1.8394339622641509</v>
      </c>
      <c r="H383">
        <v>155</v>
      </c>
      <c r="I383" s="6" t="str">
        <f>DOLLAR((E383/H383),0)</f>
        <v>$63</v>
      </c>
      <c r="J383" t="s">
        <v>21</v>
      </c>
      <c r="K383" t="s">
        <v>22</v>
      </c>
      <c r="L383">
        <v>1433739600</v>
      </c>
      <c r="M383" s="10">
        <f>(((L383/60)/60)/24)+DATE(1970,1,1)</f>
        <v>42163.208333333328</v>
      </c>
      <c r="N383">
        <v>1437714000</v>
      </c>
      <c r="O383" s="10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 SEARCH("/",R383,1)-1)</f>
        <v>theater</v>
      </c>
      <c r="T383" t="str">
        <f>RIGHT(R383,LEN(R383)-SEARCH("/",R383,SEARCH("/",R383,1)))</f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 s="7">
        <v>5803</v>
      </c>
      <c r="F384" t="s">
        <v>14</v>
      </c>
      <c r="G384" s="4">
        <f>E384/D384</f>
        <v>0.63769230769230767</v>
      </c>
      <c r="H384">
        <v>67</v>
      </c>
      <c r="I384" s="6" t="str">
        <f>DOLLAR((E384/H384),0)</f>
        <v>$87</v>
      </c>
      <c r="J384" t="s">
        <v>21</v>
      </c>
      <c r="K384" t="s">
        <v>22</v>
      </c>
      <c r="L384">
        <v>1508130000</v>
      </c>
      <c r="M384" s="10">
        <f>(((L384/60)/60)/24)+DATE(1970,1,1)</f>
        <v>43024.208333333328</v>
      </c>
      <c r="N384">
        <v>1509771600</v>
      </c>
      <c r="O384" s="10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 SEARCH("/",R384,1)-1)</f>
        <v>photography</v>
      </c>
      <c r="T384" t="str">
        <f>RIGHT(R384,LEN(R384)-SEARCH("/",R384,SEARCH("/",R384,1)))</f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 s="7">
        <v>14199</v>
      </c>
      <c r="F385" t="s">
        <v>20</v>
      </c>
      <c r="G385" s="4">
        <f>E385/D385</f>
        <v>2.2538095238095237</v>
      </c>
      <c r="H385">
        <v>189</v>
      </c>
      <c r="I385" s="6" t="str">
        <f>DOLLAR((E385/H385),0)</f>
        <v>$75</v>
      </c>
      <c r="J385" t="s">
        <v>21</v>
      </c>
      <c r="K385" t="s">
        <v>22</v>
      </c>
      <c r="L385">
        <v>1550037600</v>
      </c>
      <c r="M385" s="10">
        <f>(((L385/60)/60)/24)+DATE(1970,1,1)</f>
        <v>43509.25</v>
      </c>
      <c r="N385">
        <v>1550556000</v>
      </c>
      <c r="O385" s="10">
        <f>(((N385/60)/60)/24)+DATE(1970,1,1)</f>
        <v>43515.25</v>
      </c>
      <c r="P385" t="b">
        <v>0</v>
      </c>
      <c r="Q385" t="b">
        <v>1</v>
      </c>
      <c r="R385" t="s">
        <v>17</v>
      </c>
      <c r="S385" t="str">
        <f>LEFT(R385, SEARCH("/",R385,1)-1)</f>
        <v>food</v>
      </c>
      <c r="T385" t="str">
        <f>RIGHT(R385,LEN(R385)-SEARCH("/",R385,SEARCH("/",R385,1)))</f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 s="7">
        <v>196779</v>
      </c>
      <c r="F386" t="s">
        <v>20</v>
      </c>
      <c r="G386" s="4">
        <f>E386/D386</f>
        <v>1.7200961538461539</v>
      </c>
      <c r="H386">
        <v>4799</v>
      </c>
      <c r="I386" s="6" t="str">
        <f>DOLLAR((E386/H386),0)</f>
        <v>$41</v>
      </c>
      <c r="J386" t="s">
        <v>21</v>
      </c>
      <c r="K386" t="s">
        <v>22</v>
      </c>
      <c r="L386">
        <v>1486706400</v>
      </c>
      <c r="M386" s="10">
        <f>(((L386/60)/60)/24)+DATE(1970,1,1)</f>
        <v>42776.25</v>
      </c>
      <c r="N386">
        <v>1489039200</v>
      </c>
      <c r="O386" s="10">
        <f>(((N386/60)/60)/24)+DATE(1970,1,1)</f>
        <v>42803.25</v>
      </c>
      <c r="P386" t="b">
        <v>1</v>
      </c>
      <c r="Q386" t="b">
        <v>1</v>
      </c>
      <c r="R386" t="s">
        <v>42</v>
      </c>
      <c r="S386" t="str">
        <f>LEFT(R386, SEARCH("/",R386,1)-1)</f>
        <v>film &amp; video</v>
      </c>
      <c r="T386" t="str">
        <f>RIGHT(R386,LEN(R386)-SEARCH("/",R386,SEARCH("/",R386,1)))</f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 s="7">
        <v>56859</v>
      </c>
      <c r="F387" t="s">
        <v>20</v>
      </c>
      <c r="G387" s="4">
        <f>E387/D387</f>
        <v>1.4616709511568124</v>
      </c>
      <c r="H387">
        <v>1137</v>
      </c>
      <c r="I387" s="6" t="str">
        <f>DOLLAR((E387/H387),0)</f>
        <v>$50</v>
      </c>
      <c r="J387" t="s">
        <v>21</v>
      </c>
      <c r="K387" t="s">
        <v>22</v>
      </c>
      <c r="L387">
        <v>1553835600</v>
      </c>
      <c r="M387" s="10">
        <f>(((L387/60)/60)/24)+DATE(1970,1,1)</f>
        <v>43553.208333333328</v>
      </c>
      <c r="N387">
        <v>1556600400</v>
      </c>
      <c r="O387" s="10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 SEARCH("/",R387,1)-1)</f>
        <v>publishing</v>
      </c>
      <c r="T387" t="str">
        <f>RIGHT(R387,LEN(R387)-SEARCH("/",R387,SEARCH("/",R387,1)))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 s="13">
        <v>103554</v>
      </c>
      <c r="F388" t="s">
        <v>14</v>
      </c>
      <c r="G388" s="4">
        <f>E388/D388</f>
        <v>0.76423616236162362</v>
      </c>
      <c r="H388">
        <v>1068</v>
      </c>
      <c r="I388" s="6" t="str">
        <f>DOLLAR((E388/H388),0)</f>
        <v>$97</v>
      </c>
      <c r="J388" t="s">
        <v>21</v>
      </c>
      <c r="K388" t="s">
        <v>22</v>
      </c>
      <c r="L388">
        <v>1277528400</v>
      </c>
      <c r="M388" s="10">
        <f>(((L388/60)/60)/24)+DATE(1970,1,1)</f>
        <v>40355.208333333336</v>
      </c>
      <c r="N388">
        <v>1278565200</v>
      </c>
      <c r="O388" s="10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 SEARCH("/",R388,1)-1)</f>
        <v>theater</v>
      </c>
      <c r="T388" t="str">
        <f>RIGHT(R388,LEN(R388)-SEARCH("/",R388,SEARCH("/",R388,1)))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 s="7">
        <v>42795</v>
      </c>
      <c r="F389" t="s">
        <v>14</v>
      </c>
      <c r="G389" s="4">
        <f>E389/D389</f>
        <v>0.39261467889908258</v>
      </c>
      <c r="H389">
        <v>424</v>
      </c>
      <c r="I389" s="6" t="str">
        <f>DOLLAR((E389/H389),0)</f>
        <v>$101</v>
      </c>
      <c r="J389" t="s">
        <v>21</v>
      </c>
      <c r="K389" t="s">
        <v>22</v>
      </c>
      <c r="L389">
        <v>1339477200</v>
      </c>
      <c r="M389" s="10">
        <f>(((L389/60)/60)/24)+DATE(1970,1,1)</f>
        <v>41072.208333333336</v>
      </c>
      <c r="N389">
        <v>1339909200</v>
      </c>
      <c r="O389" s="10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 SEARCH("/",R389,1)-1)</f>
        <v>technology</v>
      </c>
      <c r="T389" t="str">
        <f>RIGHT(R389,LEN(R389)-SEARCH("/",R389,SEARCH("/",R389,1)))</f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 s="7">
        <v>12938</v>
      </c>
      <c r="F390" t="s">
        <v>74</v>
      </c>
      <c r="G390" s="4">
        <f>E390/D390</f>
        <v>0.11270034843205574</v>
      </c>
      <c r="H390">
        <v>145</v>
      </c>
      <c r="I390" s="6" t="str">
        <f>DOLLAR((E390/H390),0)</f>
        <v>$89</v>
      </c>
      <c r="J390" t="s">
        <v>98</v>
      </c>
      <c r="K390" t="s">
        <v>99</v>
      </c>
      <c r="L390">
        <v>1325656800</v>
      </c>
      <c r="M390" s="10">
        <f>(((L390/60)/60)/24)+DATE(1970,1,1)</f>
        <v>40912.25</v>
      </c>
      <c r="N390">
        <v>1325829600</v>
      </c>
      <c r="O390" s="10">
        <f>(((N390/60)/60)/24)+DATE(1970,1,1)</f>
        <v>40914.25</v>
      </c>
      <c r="P390" t="b">
        <v>0</v>
      </c>
      <c r="Q390" t="b">
        <v>0</v>
      </c>
      <c r="R390" t="s">
        <v>60</v>
      </c>
      <c r="S390" t="str">
        <f>LEFT(R390, SEARCH("/",R390,1)-1)</f>
        <v>music</v>
      </c>
      <c r="T390" t="str">
        <f>RIGHT(R390,LEN(R390)-SEARCH("/",R390,SEARCH("/",R390,1)))</f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 s="13">
        <v>101352</v>
      </c>
      <c r="F391" t="s">
        <v>20</v>
      </c>
      <c r="G391" s="4">
        <f>E391/D391</f>
        <v>1.2211084337349398</v>
      </c>
      <c r="H391">
        <v>1152</v>
      </c>
      <c r="I391" s="6" t="str">
        <f>DOLLAR((E391/H391),0)</f>
        <v>$88</v>
      </c>
      <c r="J391" t="s">
        <v>21</v>
      </c>
      <c r="K391" t="s">
        <v>22</v>
      </c>
      <c r="L391">
        <v>1288242000</v>
      </c>
      <c r="M391" s="10">
        <f>(((L391/60)/60)/24)+DATE(1970,1,1)</f>
        <v>40479.208333333336</v>
      </c>
      <c r="N391">
        <v>1290578400</v>
      </c>
      <c r="O391" s="10">
        <f>(((N391/60)/60)/24)+DATE(1970,1,1)</f>
        <v>40506.25</v>
      </c>
      <c r="P391" t="b">
        <v>0</v>
      </c>
      <c r="Q391" t="b">
        <v>0</v>
      </c>
      <c r="R391" t="s">
        <v>33</v>
      </c>
      <c r="S391" t="str">
        <f>LEFT(R391, SEARCH("/",R391,1)-1)</f>
        <v>theater</v>
      </c>
      <c r="T391" t="str">
        <f>RIGHT(R391,LEN(R391)-SEARCH("/",R391,SEARCH("/",R391,1)))</f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 s="7">
        <v>4477</v>
      </c>
      <c r="F392" t="s">
        <v>20</v>
      </c>
      <c r="G392" s="4">
        <f>E392/D392</f>
        <v>1.8654166666666667</v>
      </c>
      <c r="H392">
        <v>50</v>
      </c>
      <c r="I392" s="6" t="str">
        <f>DOLLAR((E392/H392),0)</f>
        <v>$90</v>
      </c>
      <c r="J392" t="s">
        <v>21</v>
      </c>
      <c r="K392" t="s">
        <v>22</v>
      </c>
      <c r="L392">
        <v>1379048400</v>
      </c>
      <c r="M392" s="10">
        <f>(((L392/60)/60)/24)+DATE(1970,1,1)</f>
        <v>41530.208333333336</v>
      </c>
      <c r="N392">
        <v>1380344400</v>
      </c>
      <c r="O392" s="10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 SEARCH("/",R392,1)-1)</f>
        <v>photography</v>
      </c>
      <c r="T392" t="str">
        <f>RIGHT(R392,LEN(R392)-SEARCH("/",R392,SEARCH("/",R392,1)))</f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 s="7">
        <v>4393</v>
      </c>
      <c r="F393" t="s">
        <v>14</v>
      </c>
      <c r="G393" s="4">
        <f>E393/D393</f>
        <v>7.27317880794702E-2</v>
      </c>
      <c r="H393">
        <v>151</v>
      </c>
      <c r="I393" s="6" t="str">
        <f>DOLLAR((E393/H393),0)</f>
        <v>$29</v>
      </c>
      <c r="J393" t="s">
        <v>21</v>
      </c>
      <c r="K393" t="s">
        <v>22</v>
      </c>
      <c r="L393">
        <v>1389679200</v>
      </c>
      <c r="M393" s="10">
        <f>(((L393/60)/60)/24)+DATE(1970,1,1)</f>
        <v>41653.25</v>
      </c>
      <c r="N393">
        <v>1389852000</v>
      </c>
      <c r="O393" s="10">
        <f>(((N393/60)/60)/24)+DATE(1970,1,1)</f>
        <v>41655.25</v>
      </c>
      <c r="P393" t="b">
        <v>0</v>
      </c>
      <c r="Q393" t="b">
        <v>0</v>
      </c>
      <c r="R393" t="s">
        <v>68</v>
      </c>
      <c r="S393" t="str">
        <f>LEFT(R393, SEARCH("/",R393,1)-1)</f>
        <v>publishing</v>
      </c>
      <c r="T393" t="str">
        <f>RIGHT(R393,LEN(R393)-SEARCH("/",R393,SEARCH("/",R393,1)))</f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 s="7">
        <v>67546</v>
      </c>
      <c r="F394" t="s">
        <v>14</v>
      </c>
      <c r="G394" s="4">
        <f>E394/D394</f>
        <v>0.65642371234207963</v>
      </c>
      <c r="H394">
        <v>1608</v>
      </c>
      <c r="I394" s="6" t="str">
        <f>DOLLAR((E394/H394),0)</f>
        <v>$42</v>
      </c>
      <c r="J394" t="s">
        <v>21</v>
      </c>
      <c r="K394" t="s">
        <v>22</v>
      </c>
      <c r="L394">
        <v>1294293600</v>
      </c>
      <c r="M394" s="10">
        <f>(((L394/60)/60)/24)+DATE(1970,1,1)</f>
        <v>40549.25</v>
      </c>
      <c r="N394">
        <v>1294466400</v>
      </c>
      <c r="O394" s="10">
        <f>(((N394/60)/60)/24)+DATE(1970,1,1)</f>
        <v>40551.25</v>
      </c>
      <c r="P394" t="b">
        <v>0</v>
      </c>
      <c r="Q394" t="b">
        <v>0</v>
      </c>
      <c r="R394" t="s">
        <v>65</v>
      </c>
      <c r="S394" t="str">
        <f>LEFT(R394, SEARCH("/",R394,1)-1)</f>
        <v>technology</v>
      </c>
      <c r="T394" t="str">
        <f>RIGHT(R394,LEN(R394)-SEARCH("/",R394,SEARCH("/",R394,1)))</f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 s="7">
        <v>143788</v>
      </c>
      <c r="F395" t="s">
        <v>20</v>
      </c>
      <c r="G395" s="4">
        <f>E395/D395</f>
        <v>2.2896178343949045</v>
      </c>
      <c r="H395">
        <v>3059</v>
      </c>
      <c r="I395" s="6" t="str">
        <f>DOLLAR((E395/H395),0)</f>
        <v>$47</v>
      </c>
      <c r="J395" t="s">
        <v>15</v>
      </c>
      <c r="K395" t="s">
        <v>16</v>
      </c>
      <c r="L395">
        <v>1500267600</v>
      </c>
      <c r="M395" s="10">
        <f>(((L395/60)/60)/24)+DATE(1970,1,1)</f>
        <v>42933.208333333328</v>
      </c>
      <c r="N395">
        <v>1500354000</v>
      </c>
      <c r="O395" s="10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 SEARCH("/",R395,1)-1)</f>
        <v>music</v>
      </c>
      <c r="T395" t="str">
        <f>RIGHT(R395,LEN(R395)-SEARCH("/",R395,SEARCH("/",R395,1)))</f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 s="7">
        <v>3755</v>
      </c>
      <c r="F396" t="s">
        <v>20</v>
      </c>
      <c r="G396" s="4">
        <f>E396/D396</f>
        <v>4.6937499999999996</v>
      </c>
      <c r="H396">
        <v>34</v>
      </c>
      <c r="I396" s="6" t="str">
        <f>DOLLAR((E396/H396),0)</f>
        <v>$110</v>
      </c>
      <c r="J396" t="s">
        <v>21</v>
      </c>
      <c r="K396" t="s">
        <v>22</v>
      </c>
      <c r="L396">
        <v>1375074000</v>
      </c>
      <c r="M396" s="10">
        <f>(((L396/60)/60)/24)+DATE(1970,1,1)</f>
        <v>41484.208333333336</v>
      </c>
      <c r="N396">
        <v>1375938000</v>
      </c>
      <c r="O396" s="10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 SEARCH("/",R396,1)-1)</f>
        <v>film &amp; video</v>
      </c>
      <c r="T396" t="str">
        <f>RIGHT(R396,LEN(R396)-SEARCH("/",R396,SEARCH("/",R396,1)))</f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 s="13">
        <v>9238</v>
      </c>
      <c r="F397" t="s">
        <v>20</v>
      </c>
      <c r="G397" s="4">
        <f>E397/D397</f>
        <v>1.3011267605633803</v>
      </c>
      <c r="H397">
        <v>220</v>
      </c>
      <c r="I397" s="6" t="str">
        <f>DOLLAR((E397/H397),0)</f>
        <v>$42</v>
      </c>
      <c r="J397" t="s">
        <v>21</v>
      </c>
      <c r="K397" t="s">
        <v>22</v>
      </c>
      <c r="L397">
        <v>1323324000</v>
      </c>
      <c r="M397" s="10">
        <f>(((L397/60)/60)/24)+DATE(1970,1,1)</f>
        <v>40885.25</v>
      </c>
      <c r="N397">
        <v>1323410400</v>
      </c>
      <c r="O397" s="10">
        <f>(((N397/60)/60)/24)+DATE(1970,1,1)</f>
        <v>40886.25</v>
      </c>
      <c r="P397" t="b">
        <v>1</v>
      </c>
      <c r="Q397" t="b">
        <v>0</v>
      </c>
      <c r="R397" t="s">
        <v>33</v>
      </c>
      <c r="S397" t="str">
        <f>LEFT(R397, SEARCH("/",R397,1)-1)</f>
        <v>theater</v>
      </c>
      <c r="T397" t="str">
        <f>RIGHT(R397,LEN(R397)-SEARCH("/",R397,SEARCH("/",R397,1)))</f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 s="7">
        <v>77012</v>
      </c>
      <c r="F398" t="s">
        <v>20</v>
      </c>
      <c r="G398" s="4">
        <f>E398/D398</f>
        <v>1.6705422993492407</v>
      </c>
      <c r="H398">
        <v>1604</v>
      </c>
      <c r="I398" s="6" t="str">
        <f>DOLLAR((E398/H398),0)</f>
        <v>$48</v>
      </c>
      <c r="J398" t="s">
        <v>26</v>
      </c>
      <c r="K398" t="s">
        <v>27</v>
      </c>
      <c r="L398">
        <v>1538715600</v>
      </c>
      <c r="M398" s="10">
        <f>(((L398/60)/60)/24)+DATE(1970,1,1)</f>
        <v>43378.208333333328</v>
      </c>
      <c r="N398">
        <v>1539406800</v>
      </c>
      <c r="O398" s="10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 SEARCH("/",R398,1)-1)</f>
        <v>film &amp; video</v>
      </c>
      <c r="T398" t="str">
        <f>RIGHT(R398,LEN(R398)-SEARCH("/",R398,SEARCH("/",R398,1)))</f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 s="7">
        <v>14083</v>
      </c>
      <c r="F399" t="s">
        <v>20</v>
      </c>
      <c r="G399" s="4">
        <f>E399/D399</f>
        <v>1.738641975308642</v>
      </c>
      <c r="H399">
        <v>454</v>
      </c>
      <c r="I399" s="6" t="str">
        <f>DOLLAR((E399/H399),0)</f>
        <v>$31</v>
      </c>
      <c r="J399" t="s">
        <v>21</v>
      </c>
      <c r="K399" t="s">
        <v>22</v>
      </c>
      <c r="L399">
        <v>1369285200</v>
      </c>
      <c r="M399" s="10">
        <f>(((L399/60)/60)/24)+DATE(1970,1,1)</f>
        <v>41417.208333333336</v>
      </c>
      <c r="N399">
        <v>1369803600</v>
      </c>
      <c r="O399" s="10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 SEARCH("/",R399,1)-1)</f>
        <v>music</v>
      </c>
      <c r="T399" t="str">
        <f>RIGHT(R399,LEN(R399)-SEARCH("/",R399,SEARCH("/",R399,1)))</f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 s="7">
        <v>12202</v>
      </c>
      <c r="F400" t="s">
        <v>20</v>
      </c>
      <c r="G400" s="4">
        <f>E400/D400</f>
        <v>7.1776470588235295</v>
      </c>
      <c r="H400">
        <v>123</v>
      </c>
      <c r="I400" s="6" t="str">
        <f>DOLLAR((E400/H400),0)</f>
        <v>$99</v>
      </c>
      <c r="J400" t="s">
        <v>107</v>
      </c>
      <c r="K400" t="s">
        <v>108</v>
      </c>
      <c r="L400">
        <v>1525755600</v>
      </c>
      <c r="M400" s="10">
        <f>(((L400/60)/60)/24)+DATE(1970,1,1)</f>
        <v>43228.208333333328</v>
      </c>
      <c r="N400">
        <v>1525928400</v>
      </c>
      <c r="O400" s="10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 SEARCH("/",R400,1)-1)</f>
        <v>film &amp; video</v>
      </c>
      <c r="T400" t="str">
        <f>RIGHT(R400,LEN(R400)-SEARCH("/",R400,SEARCH("/",R400,1)))</f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 s="7">
        <v>62127</v>
      </c>
      <c r="F401" t="s">
        <v>14</v>
      </c>
      <c r="G401" s="4">
        <f>E401/D401</f>
        <v>0.63850976361767731</v>
      </c>
      <c r="H401">
        <v>941</v>
      </c>
      <c r="I401" s="6" t="str">
        <f>DOLLAR((E401/H401),0)</f>
        <v>$66</v>
      </c>
      <c r="J401" t="s">
        <v>21</v>
      </c>
      <c r="K401" t="s">
        <v>22</v>
      </c>
      <c r="L401">
        <v>1296626400</v>
      </c>
      <c r="M401" s="10">
        <f>(((L401/60)/60)/24)+DATE(1970,1,1)</f>
        <v>40576.25</v>
      </c>
      <c r="N401">
        <v>1297231200</v>
      </c>
      <c r="O401" s="10">
        <f>(((N401/60)/60)/24)+DATE(1970,1,1)</f>
        <v>40583.25</v>
      </c>
      <c r="P401" t="b">
        <v>0</v>
      </c>
      <c r="Q401" t="b">
        <v>0</v>
      </c>
      <c r="R401" t="s">
        <v>60</v>
      </c>
      <c r="S401" t="str">
        <f>LEFT(R401, SEARCH("/",R401,1)-1)</f>
        <v>music</v>
      </c>
      <c r="T401" t="str">
        <f>RIGHT(R401,LEN(R401)-SEARCH("/",R401,SEARCH("/",R401,1)))</f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 s="7">
        <v>2</v>
      </c>
      <c r="F402" t="s">
        <v>14</v>
      </c>
      <c r="G402" s="4">
        <f>E402/D402</f>
        <v>0.02</v>
      </c>
      <c r="H402">
        <v>1</v>
      </c>
      <c r="I402" s="6" t="str">
        <f>DOLLAR((E402/H402),0)</f>
        <v>$2</v>
      </c>
      <c r="J402" t="s">
        <v>21</v>
      </c>
      <c r="K402" t="s">
        <v>22</v>
      </c>
      <c r="L402">
        <v>1376629200</v>
      </c>
      <c r="M402" s="10">
        <f>(((L402/60)/60)/24)+DATE(1970,1,1)</f>
        <v>41502.208333333336</v>
      </c>
      <c r="N402">
        <v>1378530000</v>
      </c>
      <c r="O402" s="10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 SEARCH("/",R402,1)-1)</f>
        <v>photography</v>
      </c>
      <c r="T402" t="str">
        <f>RIGHT(R402,LEN(R402)-SEARCH("/",R402,SEARCH("/",R402,1)))</f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 s="13">
        <v>13772</v>
      </c>
      <c r="F403" t="s">
        <v>20</v>
      </c>
      <c r="G403" s="4">
        <f>E403/D403</f>
        <v>15.302222222222222</v>
      </c>
      <c r="H403">
        <v>299</v>
      </c>
      <c r="I403" s="6" t="str">
        <f>DOLLAR((E403/H403),0)</f>
        <v>$46</v>
      </c>
      <c r="J403" t="s">
        <v>21</v>
      </c>
      <c r="K403" t="s">
        <v>22</v>
      </c>
      <c r="L403">
        <v>1572152400</v>
      </c>
      <c r="M403" s="10">
        <f>(((L403/60)/60)/24)+DATE(1970,1,1)</f>
        <v>43765.208333333328</v>
      </c>
      <c r="N403">
        <v>1572152400</v>
      </c>
      <c r="O403" s="10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 SEARCH("/",R403,1)-1)</f>
        <v>theater</v>
      </c>
      <c r="T403" t="str">
        <f>RIGHT(R403,LEN(R403)-SEARCH("/",R403,SEARCH("/",R403,1)))</f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 s="7">
        <v>2946</v>
      </c>
      <c r="F404" t="s">
        <v>14</v>
      </c>
      <c r="G404" s="4">
        <f>E404/D404</f>
        <v>0.40356164383561643</v>
      </c>
      <c r="H404">
        <v>40</v>
      </c>
      <c r="I404" s="6" t="str">
        <f>DOLLAR((E404/H404),0)</f>
        <v>$74</v>
      </c>
      <c r="J404" t="s">
        <v>21</v>
      </c>
      <c r="K404" t="s">
        <v>22</v>
      </c>
      <c r="L404">
        <v>1325829600</v>
      </c>
      <c r="M404" s="10">
        <f>(((L404/60)/60)/24)+DATE(1970,1,1)</f>
        <v>40914.25</v>
      </c>
      <c r="N404">
        <v>1329890400</v>
      </c>
      <c r="O404" s="10">
        <f>(((N404/60)/60)/24)+DATE(1970,1,1)</f>
        <v>40961.25</v>
      </c>
      <c r="P404" t="b">
        <v>0</v>
      </c>
      <c r="Q404" t="b">
        <v>1</v>
      </c>
      <c r="R404" t="s">
        <v>100</v>
      </c>
      <c r="S404" t="str">
        <f>LEFT(R404, SEARCH("/",R404,1)-1)</f>
        <v>film &amp; video</v>
      </c>
      <c r="T404" t="str">
        <f>RIGHT(R404,LEN(R404)-SEARCH("/",R404,SEARCH("/",R404,1)))</f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 s="13">
        <v>168820</v>
      </c>
      <c r="F405" t="s">
        <v>14</v>
      </c>
      <c r="G405" s="4">
        <f>E405/D405</f>
        <v>0.86220633299284988</v>
      </c>
      <c r="H405">
        <v>3015</v>
      </c>
      <c r="I405" s="6" t="str">
        <f>DOLLAR((E405/H405),0)</f>
        <v>$56</v>
      </c>
      <c r="J405" t="s">
        <v>15</v>
      </c>
      <c r="K405" t="s">
        <v>16</v>
      </c>
      <c r="L405">
        <v>1273640400</v>
      </c>
      <c r="M405" s="10">
        <f>(((L405/60)/60)/24)+DATE(1970,1,1)</f>
        <v>40310.208333333336</v>
      </c>
      <c r="N405">
        <v>1276750800</v>
      </c>
      <c r="O405" s="10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 SEARCH("/",R405,1)-1)</f>
        <v>theater</v>
      </c>
      <c r="T405" t="str">
        <f>RIGHT(R405,LEN(R405)-SEARCH("/",R405,SEARCH("/",R405,1)))</f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 s="13">
        <v>154321</v>
      </c>
      <c r="F406" t="s">
        <v>20</v>
      </c>
      <c r="G406" s="4">
        <f>E406/D406</f>
        <v>3.1558486707566464</v>
      </c>
      <c r="H406">
        <v>2237</v>
      </c>
      <c r="I406" s="6" t="str">
        <f>DOLLAR((E406/H406),0)</f>
        <v>$69</v>
      </c>
      <c r="J406" t="s">
        <v>21</v>
      </c>
      <c r="K406" t="s">
        <v>22</v>
      </c>
      <c r="L406">
        <v>1510639200</v>
      </c>
      <c r="M406" s="10">
        <f>(((L406/60)/60)/24)+DATE(1970,1,1)</f>
        <v>43053.25</v>
      </c>
      <c r="N406">
        <v>1510898400</v>
      </c>
      <c r="O406" s="10">
        <f>(((N406/60)/60)/24)+DATE(1970,1,1)</f>
        <v>43056.25</v>
      </c>
      <c r="P406" t="b">
        <v>0</v>
      </c>
      <c r="Q406" t="b">
        <v>0</v>
      </c>
      <c r="R406" t="s">
        <v>33</v>
      </c>
      <c r="S406" t="str">
        <f>LEFT(R406, SEARCH("/",R406,1)-1)</f>
        <v>theater</v>
      </c>
      <c r="T406" t="str">
        <f>RIGHT(R406,LEN(R406)-SEARCH("/",R406,SEARCH("/",R406,1)))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 s="13">
        <v>26527</v>
      </c>
      <c r="F407" t="s">
        <v>14</v>
      </c>
      <c r="G407" s="4">
        <f>E407/D407</f>
        <v>0.89618243243243245</v>
      </c>
      <c r="H407">
        <v>435</v>
      </c>
      <c r="I407" s="6" t="str">
        <f>DOLLAR((E407/H407),0)</f>
        <v>$61</v>
      </c>
      <c r="J407" t="s">
        <v>21</v>
      </c>
      <c r="K407" t="s">
        <v>22</v>
      </c>
      <c r="L407">
        <v>1528088400</v>
      </c>
      <c r="M407" s="10">
        <f>(((L407/60)/60)/24)+DATE(1970,1,1)</f>
        <v>43255.208333333328</v>
      </c>
      <c r="N407">
        <v>1532408400</v>
      </c>
      <c r="O407" s="10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 SEARCH("/",R407,1)-1)</f>
        <v>theater</v>
      </c>
      <c r="T407" t="str">
        <f>RIGHT(R407,LEN(R407)-SEARCH("/",R407,SEARCH("/",R407,1)))</f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 s="7">
        <v>71583</v>
      </c>
      <c r="F408" t="s">
        <v>20</v>
      </c>
      <c r="G408" s="4">
        <f>E408/D408</f>
        <v>1.8214503816793892</v>
      </c>
      <c r="H408">
        <v>645</v>
      </c>
      <c r="I408" s="6" t="str">
        <f>DOLLAR((E408/H408),0)</f>
        <v>$111</v>
      </c>
      <c r="J408" t="s">
        <v>21</v>
      </c>
      <c r="K408" t="s">
        <v>22</v>
      </c>
      <c r="L408">
        <v>1359525600</v>
      </c>
      <c r="M408" s="10">
        <f>(((L408/60)/60)/24)+DATE(1970,1,1)</f>
        <v>41304.25</v>
      </c>
      <c r="N408">
        <v>1360562400</v>
      </c>
      <c r="O408" s="10">
        <f>(((N408/60)/60)/24)+DATE(1970,1,1)</f>
        <v>41316.25</v>
      </c>
      <c r="P408" t="b">
        <v>1</v>
      </c>
      <c r="Q408" t="b">
        <v>0</v>
      </c>
      <c r="R408" t="s">
        <v>42</v>
      </c>
      <c r="S408" t="str">
        <f>LEFT(R408, SEARCH("/",R408,1)-1)</f>
        <v>film &amp; video</v>
      </c>
      <c r="T408" t="str">
        <f>RIGHT(R408,LEN(R408)-SEARCH("/",R408,SEARCH("/",R408,1)))</f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 s="13">
        <v>12100</v>
      </c>
      <c r="F409" t="s">
        <v>20</v>
      </c>
      <c r="G409" s="4">
        <f>E409/D409</f>
        <v>3.5588235294117645</v>
      </c>
      <c r="H409">
        <v>484</v>
      </c>
      <c r="I409" s="6" t="str">
        <f>DOLLAR((E409/H409),0)</f>
        <v>$25</v>
      </c>
      <c r="J409" t="s">
        <v>36</v>
      </c>
      <c r="K409" t="s">
        <v>37</v>
      </c>
      <c r="L409">
        <v>1570942800</v>
      </c>
      <c r="M409" s="10">
        <f>(((L409/60)/60)/24)+DATE(1970,1,1)</f>
        <v>43751.208333333328</v>
      </c>
      <c r="N409">
        <v>1571547600</v>
      </c>
      <c r="O409" s="10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 SEARCH("/",R409,1)-1)</f>
        <v>theater</v>
      </c>
      <c r="T409" t="str">
        <f>RIGHT(R409,LEN(R409)-SEARCH("/",R409,SEARCH("/",R409,1)))</f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 s="7">
        <v>12129</v>
      </c>
      <c r="F410" t="s">
        <v>20</v>
      </c>
      <c r="G410" s="4">
        <f>E410/D410</f>
        <v>1.3183695652173912</v>
      </c>
      <c r="H410">
        <v>154</v>
      </c>
      <c r="I410" s="6" t="str">
        <f>DOLLAR((E410/H410),0)</f>
        <v>$79</v>
      </c>
      <c r="J410" t="s">
        <v>15</v>
      </c>
      <c r="K410" t="s">
        <v>16</v>
      </c>
      <c r="L410">
        <v>1466398800</v>
      </c>
      <c r="M410" s="10">
        <f>(((L410/60)/60)/24)+DATE(1970,1,1)</f>
        <v>42541.208333333328</v>
      </c>
      <c r="N410">
        <v>1468126800</v>
      </c>
      <c r="O410" s="10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 SEARCH("/",R410,1)-1)</f>
        <v>film &amp; video</v>
      </c>
      <c r="T410" t="str">
        <f>RIGHT(R410,LEN(R410)-SEARCH("/",R410,SEARCH("/",R410,1)))</f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 s="7">
        <v>62804</v>
      </c>
      <c r="F411" t="s">
        <v>14</v>
      </c>
      <c r="G411" s="4">
        <f>E411/D411</f>
        <v>0.46315634218289087</v>
      </c>
      <c r="H411">
        <v>714</v>
      </c>
      <c r="I411" s="6" t="str">
        <f>DOLLAR((E411/H411),0)</f>
        <v>$88</v>
      </c>
      <c r="J411" t="s">
        <v>21</v>
      </c>
      <c r="K411" t="s">
        <v>22</v>
      </c>
      <c r="L411">
        <v>1492491600</v>
      </c>
      <c r="M411" s="10">
        <f>(((L411/60)/60)/24)+DATE(1970,1,1)</f>
        <v>42843.208333333328</v>
      </c>
      <c r="N411">
        <v>1492837200</v>
      </c>
      <c r="O411" s="10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 SEARCH("/",R411,1)-1)</f>
        <v>music</v>
      </c>
      <c r="T411" t="str">
        <f>RIGHT(R411,LEN(R411)-SEARCH("/",R411,SEARCH("/",R411,1)))</f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 s="7">
        <v>55536</v>
      </c>
      <c r="F412" t="s">
        <v>47</v>
      </c>
      <c r="G412" s="4">
        <f>E412/D412</f>
        <v>0.36132726089785294</v>
      </c>
      <c r="H412">
        <v>1111</v>
      </c>
      <c r="I412" s="6" t="str">
        <f>DOLLAR((E412/H412),0)</f>
        <v>$50</v>
      </c>
      <c r="J412" t="s">
        <v>21</v>
      </c>
      <c r="K412" t="s">
        <v>22</v>
      </c>
      <c r="L412">
        <v>1430197200</v>
      </c>
      <c r="M412" s="10">
        <f>(((L412/60)/60)/24)+DATE(1970,1,1)</f>
        <v>42122.208333333328</v>
      </c>
      <c r="N412">
        <v>1430197200</v>
      </c>
      <c r="O412" s="10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 SEARCH("/",R412,1)-1)</f>
        <v>games</v>
      </c>
      <c r="T412" t="str">
        <f>RIGHT(R412,LEN(R412)-SEARCH("/",R412,SEARCH("/",R412,1)))</f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 s="13">
        <v>8161</v>
      </c>
      <c r="F413" t="s">
        <v>20</v>
      </c>
      <c r="G413" s="4">
        <f>E413/D413</f>
        <v>1.0462820512820512</v>
      </c>
      <c r="H413">
        <v>82</v>
      </c>
      <c r="I413" s="6" t="str">
        <f>DOLLAR((E413/H413),0)</f>
        <v>$100</v>
      </c>
      <c r="J413" t="s">
        <v>21</v>
      </c>
      <c r="K413" t="s">
        <v>22</v>
      </c>
      <c r="L413">
        <v>1496034000</v>
      </c>
      <c r="M413" s="10">
        <f>(((L413/60)/60)/24)+DATE(1970,1,1)</f>
        <v>42884.208333333328</v>
      </c>
      <c r="N413">
        <v>1496206800</v>
      </c>
      <c r="O413" s="10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 SEARCH("/",R413,1)-1)</f>
        <v>theater</v>
      </c>
      <c r="T413" t="str">
        <f>RIGHT(R413,LEN(R413)-SEARCH("/",R413,SEARCH("/",R413,1)))</f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 s="7">
        <v>14046</v>
      </c>
      <c r="F414" t="s">
        <v>20</v>
      </c>
      <c r="G414" s="4">
        <f>E414/D414</f>
        <v>6.6885714285714286</v>
      </c>
      <c r="H414">
        <v>134</v>
      </c>
      <c r="I414" s="6" t="str">
        <f>DOLLAR((E414/H414),0)</f>
        <v>$105</v>
      </c>
      <c r="J414" t="s">
        <v>21</v>
      </c>
      <c r="K414" t="s">
        <v>22</v>
      </c>
      <c r="L414">
        <v>1388728800</v>
      </c>
      <c r="M414" s="10">
        <f>(((L414/60)/60)/24)+DATE(1970,1,1)</f>
        <v>41642.25</v>
      </c>
      <c r="N414">
        <v>1389592800</v>
      </c>
      <c r="O414" s="10">
        <f>(((N414/60)/60)/24)+DATE(1970,1,1)</f>
        <v>41652.25</v>
      </c>
      <c r="P414" t="b">
        <v>0</v>
      </c>
      <c r="Q414" t="b">
        <v>0</v>
      </c>
      <c r="R414" t="s">
        <v>119</v>
      </c>
      <c r="S414" t="str">
        <f>LEFT(R414, SEARCH("/",R414,1)-1)</f>
        <v>publishing</v>
      </c>
      <c r="T414" t="str">
        <f>RIGHT(R414,LEN(R414)-SEARCH("/",R414,SEARCH("/",R414,1)))</f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 s="7">
        <v>117628</v>
      </c>
      <c r="F415" t="s">
        <v>47</v>
      </c>
      <c r="G415" s="4">
        <f>E415/D415</f>
        <v>0.62072823218997364</v>
      </c>
      <c r="H415">
        <v>1089</v>
      </c>
      <c r="I415" s="6" t="str">
        <f>DOLLAR((E415/H415),0)</f>
        <v>$108</v>
      </c>
      <c r="J415" t="s">
        <v>21</v>
      </c>
      <c r="K415" t="s">
        <v>22</v>
      </c>
      <c r="L415">
        <v>1543298400</v>
      </c>
      <c r="M415" s="10">
        <f>(((L415/60)/60)/24)+DATE(1970,1,1)</f>
        <v>43431.25</v>
      </c>
      <c r="N415">
        <v>1545631200</v>
      </c>
      <c r="O415" s="10">
        <f>(((N415/60)/60)/24)+DATE(1970,1,1)</f>
        <v>43458.25</v>
      </c>
      <c r="P415" t="b">
        <v>0</v>
      </c>
      <c r="Q415" t="b">
        <v>0</v>
      </c>
      <c r="R415" t="s">
        <v>71</v>
      </c>
      <c r="S415" t="str">
        <f>LEFT(R415, SEARCH("/",R415,1)-1)</f>
        <v>film &amp; video</v>
      </c>
      <c r="T415" t="str">
        <f>RIGHT(R415,LEN(R415)-SEARCH("/",R415,SEARCH("/",R415,1)))</f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 s="7">
        <v>159405</v>
      </c>
      <c r="F416" t="s">
        <v>14</v>
      </c>
      <c r="G416" s="4">
        <f>E416/D416</f>
        <v>0.84699787460148779</v>
      </c>
      <c r="H416">
        <v>5497</v>
      </c>
      <c r="I416" s="6" t="str">
        <f>DOLLAR((E416/H416),0)</f>
        <v>$29</v>
      </c>
      <c r="J416" t="s">
        <v>21</v>
      </c>
      <c r="K416" t="s">
        <v>22</v>
      </c>
      <c r="L416">
        <v>1271739600</v>
      </c>
      <c r="M416" s="10">
        <f>(((L416/60)/60)/24)+DATE(1970,1,1)</f>
        <v>40288.208333333336</v>
      </c>
      <c r="N416">
        <v>1272430800</v>
      </c>
      <c r="O416" s="10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 SEARCH("/",R416,1)-1)</f>
        <v>food</v>
      </c>
      <c r="T416" t="str">
        <f>RIGHT(R416,LEN(R416)-SEARCH("/",R416,SEARCH("/",R416,1)))</f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 s="13">
        <v>12552</v>
      </c>
      <c r="F417" t="s">
        <v>14</v>
      </c>
      <c r="G417" s="4">
        <f>E417/D417</f>
        <v>0.11059030837004405</v>
      </c>
      <c r="H417">
        <v>418</v>
      </c>
      <c r="I417" s="6" t="str">
        <f>DOLLAR((E417/H417),0)</f>
        <v>$30</v>
      </c>
      <c r="J417" t="s">
        <v>21</v>
      </c>
      <c r="K417" t="s">
        <v>22</v>
      </c>
      <c r="L417">
        <v>1326434400</v>
      </c>
      <c r="M417" s="10">
        <f>(((L417/60)/60)/24)+DATE(1970,1,1)</f>
        <v>40921.25</v>
      </c>
      <c r="N417">
        <v>1327903200</v>
      </c>
      <c r="O417" s="10">
        <f>(((N417/60)/60)/24)+DATE(1970,1,1)</f>
        <v>40938.25</v>
      </c>
      <c r="P417" t="b">
        <v>0</v>
      </c>
      <c r="Q417" t="b">
        <v>0</v>
      </c>
      <c r="R417" t="s">
        <v>33</v>
      </c>
      <c r="S417" t="str">
        <f>LEFT(R417, SEARCH("/",R417,1)-1)</f>
        <v>theater</v>
      </c>
      <c r="T417" t="str">
        <f>RIGHT(R417,LEN(R417)-SEARCH("/",R417,SEARCH("/",R417,1)))</f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 s="7">
        <v>59007</v>
      </c>
      <c r="F418" t="s">
        <v>14</v>
      </c>
      <c r="G418" s="4">
        <f>E418/D418</f>
        <v>0.43838781575037145</v>
      </c>
      <c r="H418">
        <v>1439</v>
      </c>
      <c r="I418" s="6" t="str">
        <f>DOLLAR((E418/H418),0)</f>
        <v>$41</v>
      </c>
      <c r="J418" t="s">
        <v>21</v>
      </c>
      <c r="K418" t="s">
        <v>22</v>
      </c>
      <c r="L418">
        <v>1295244000</v>
      </c>
      <c r="M418" s="10">
        <f>(((L418/60)/60)/24)+DATE(1970,1,1)</f>
        <v>40560.25</v>
      </c>
      <c r="N418">
        <v>1296021600</v>
      </c>
      <c r="O418" s="10">
        <f>(((N418/60)/60)/24)+DATE(1970,1,1)</f>
        <v>40569.25</v>
      </c>
      <c r="P418" t="b">
        <v>0</v>
      </c>
      <c r="Q418" t="b">
        <v>1</v>
      </c>
      <c r="R418" t="s">
        <v>42</v>
      </c>
      <c r="S418" t="str">
        <f>LEFT(R418, SEARCH("/",R418,1)-1)</f>
        <v>film &amp; video</v>
      </c>
      <c r="T418" t="str">
        <f>RIGHT(R418,LEN(R418)-SEARCH("/",R418,SEARCH("/",R418,1)))</f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 s="13">
        <v>943</v>
      </c>
      <c r="F419" t="s">
        <v>14</v>
      </c>
      <c r="G419" s="4">
        <f>E419/D419</f>
        <v>0.55470588235294116</v>
      </c>
      <c r="H419">
        <v>15</v>
      </c>
      <c r="I419" s="6" t="str">
        <f>DOLLAR((E419/H419),0)</f>
        <v>$63</v>
      </c>
      <c r="J419" t="s">
        <v>21</v>
      </c>
      <c r="K419" t="s">
        <v>22</v>
      </c>
      <c r="L419">
        <v>1541221200</v>
      </c>
      <c r="M419" s="10">
        <f>(((L419/60)/60)/24)+DATE(1970,1,1)</f>
        <v>43407.208333333328</v>
      </c>
      <c r="N419">
        <v>1543298400</v>
      </c>
      <c r="O419" s="10">
        <f>(((N419/60)/60)/24)+DATE(1970,1,1)</f>
        <v>43431.25</v>
      </c>
      <c r="P419" t="b">
        <v>0</v>
      </c>
      <c r="Q419" t="b">
        <v>0</v>
      </c>
      <c r="R419" t="s">
        <v>33</v>
      </c>
      <c r="S419" t="str">
        <f>LEFT(R419, SEARCH("/",R419,1)-1)</f>
        <v>theater</v>
      </c>
      <c r="T419" t="str">
        <f>RIGHT(R419,LEN(R419)-SEARCH("/",R419,SEARCH("/",R419,1)))</f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 s="7">
        <v>93963</v>
      </c>
      <c r="F420" t="s">
        <v>14</v>
      </c>
      <c r="G420" s="4">
        <f>E420/D420</f>
        <v>0.57399511301160655</v>
      </c>
      <c r="H420">
        <v>1999</v>
      </c>
      <c r="I420" s="6" t="str">
        <f>DOLLAR((E420/H420),0)</f>
        <v>$47</v>
      </c>
      <c r="J420" t="s">
        <v>15</v>
      </c>
      <c r="K420" t="s">
        <v>16</v>
      </c>
      <c r="L420">
        <v>1336280400</v>
      </c>
      <c r="M420" s="10">
        <f>(((L420/60)/60)/24)+DATE(1970,1,1)</f>
        <v>41035.208333333336</v>
      </c>
      <c r="N420">
        <v>1336366800</v>
      </c>
      <c r="O420" s="10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 SEARCH("/",R420,1)-1)</f>
        <v>film &amp; video</v>
      </c>
      <c r="T420" t="str">
        <f>RIGHT(R420,LEN(R420)-SEARCH("/",R420,SEARCH("/",R420,1)))</f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 s="7">
        <v>140469</v>
      </c>
      <c r="F421" t="s">
        <v>20</v>
      </c>
      <c r="G421" s="4">
        <f>E421/D421</f>
        <v>1.2343497363796134</v>
      </c>
      <c r="H421">
        <v>5203</v>
      </c>
      <c r="I421" s="6" t="str">
        <f>DOLLAR((E421/H421),0)</f>
        <v>$27</v>
      </c>
      <c r="J421" t="s">
        <v>21</v>
      </c>
      <c r="K421" t="s">
        <v>22</v>
      </c>
      <c r="L421">
        <v>1324533600</v>
      </c>
      <c r="M421" s="10">
        <f>(((L421/60)/60)/24)+DATE(1970,1,1)</f>
        <v>40899.25</v>
      </c>
      <c r="N421">
        <v>1325052000</v>
      </c>
      <c r="O421" s="10">
        <f>(((N421/60)/60)/24)+DATE(1970,1,1)</f>
        <v>40905.25</v>
      </c>
      <c r="P421" t="b">
        <v>0</v>
      </c>
      <c r="Q421" t="b">
        <v>0</v>
      </c>
      <c r="R421" t="s">
        <v>28</v>
      </c>
      <c r="S421" t="str">
        <f>LEFT(R421, SEARCH("/",R421,1)-1)</f>
        <v>technology</v>
      </c>
      <c r="T421" t="str">
        <f>RIGHT(R421,LEN(R421)-SEARCH("/",R421,SEARCH("/",R421,1)))</f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 s="13">
        <v>6423</v>
      </c>
      <c r="F422" t="s">
        <v>20</v>
      </c>
      <c r="G422" s="4">
        <f>E422/D422</f>
        <v>1.2846</v>
      </c>
      <c r="H422">
        <v>94</v>
      </c>
      <c r="I422" s="6" t="str">
        <f>DOLLAR((E422/H422),0)</f>
        <v>$68</v>
      </c>
      <c r="J422" t="s">
        <v>21</v>
      </c>
      <c r="K422" t="s">
        <v>22</v>
      </c>
      <c r="L422">
        <v>1498366800</v>
      </c>
      <c r="M422" s="10">
        <f>(((L422/60)/60)/24)+DATE(1970,1,1)</f>
        <v>42911.208333333328</v>
      </c>
      <c r="N422">
        <v>1499576400</v>
      </c>
      <c r="O422" s="10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 SEARCH("/",R422,1)-1)</f>
        <v>theater</v>
      </c>
      <c r="T422" t="str">
        <f>RIGHT(R422,LEN(R422)-SEARCH("/",R422,SEARCH("/",R422,1)))</f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 s="7">
        <v>6015</v>
      </c>
      <c r="F423" t="s">
        <v>14</v>
      </c>
      <c r="G423" s="4">
        <f>E423/D423</f>
        <v>0.63989361702127656</v>
      </c>
      <c r="H423">
        <v>118</v>
      </c>
      <c r="I423" s="6" t="str">
        <f>DOLLAR((E423/H423),0)</f>
        <v>$51</v>
      </c>
      <c r="J423" t="s">
        <v>21</v>
      </c>
      <c r="K423" t="s">
        <v>22</v>
      </c>
      <c r="L423">
        <v>1498712400</v>
      </c>
      <c r="M423" s="10">
        <f>(((L423/60)/60)/24)+DATE(1970,1,1)</f>
        <v>42915.208333333328</v>
      </c>
      <c r="N423">
        <v>1501304400</v>
      </c>
      <c r="O423" s="10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 SEARCH("/",R423,1)-1)</f>
        <v>technology</v>
      </c>
      <c r="T423" t="str">
        <f>RIGHT(R423,LEN(R423)-SEARCH("/",R423,SEARCH("/",R423,1)))</f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 s="13">
        <v>11075</v>
      </c>
      <c r="F424" t="s">
        <v>20</v>
      </c>
      <c r="G424" s="4">
        <f>E424/D424</f>
        <v>1.2729885057471264</v>
      </c>
      <c r="H424">
        <v>205</v>
      </c>
      <c r="I424" s="6" t="str">
        <f>DOLLAR((E424/H424),0)</f>
        <v>$54</v>
      </c>
      <c r="J424" t="s">
        <v>21</v>
      </c>
      <c r="K424" t="s">
        <v>22</v>
      </c>
      <c r="L424">
        <v>1271480400</v>
      </c>
      <c r="M424" s="10">
        <f>(((L424/60)/60)/24)+DATE(1970,1,1)</f>
        <v>40285.208333333336</v>
      </c>
      <c r="N424">
        <v>1273208400</v>
      </c>
      <c r="O424" s="10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 SEARCH("/",R424,1)-1)</f>
        <v>theater</v>
      </c>
      <c r="T424" t="str">
        <f>RIGHT(R424,LEN(R424)-SEARCH("/",R424,SEARCH("/",R424,1)))</f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 s="7">
        <v>15723</v>
      </c>
      <c r="F425" t="s">
        <v>14</v>
      </c>
      <c r="G425" s="4">
        <f>E425/D425</f>
        <v>0.10638024357239513</v>
      </c>
      <c r="H425">
        <v>162</v>
      </c>
      <c r="I425" s="6" t="str">
        <f>DOLLAR((E425/H425),0)</f>
        <v>$97</v>
      </c>
      <c r="J425" t="s">
        <v>21</v>
      </c>
      <c r="K425" t="s">
        <v>22</v>
      </c>
      <c r="L425">
        <v>1316667600</v>
      </c>
      <c r="M425" s="10">
        <f>(((L425/60)/60)/24)+DATE(1970,1,1)</f>
        <v>40808.208333333336</v>
      </c>
      <c r="N425">
        <v>1316840400</v>
      </c>
      <c r="O425" s="10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 SEARCH("/",R425,1)-1)</f>
        <v>food</v>
      </c>
      <c r="T425" t="str">
        <f>RIGHT(R425,LEN(R425)-SEARCH("/",R425,SEARCH("/",R425,1)))</f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 s="7">
        <v>2064</v>
      </c>
      <c r="F426" t="s">
        <v>14</v>
      </c>
      <c r="G426" s="4">
        <f>E426/D426</f>
        <v>0.40470588235294119</v>
      </c>
      <c r="H426">
        <v>83</v>
      </c>
      <c r="I426" s="6" t="str">
        <f>DOLLAR((E426/H426),0)</f>
        <v>$25</v>
      </c>
      <c r="J426" t="s">
        <v>21</v>
      </c>
      <c r="K426" t="s">
        <v>22</v>
      </c>
      <c r="L426">
        <v>1524027600</v>
      </c>
      <c r="M426" s="10">
        <f>(((L426/60)/60)/24)+DATE(1970,1,1)</f>
        <v>43208.208333333328</v>
      </c>
      <c r="N426">
        <v>1524546000</v>
      </c>
      <c r="O426" s="10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 SEARCH("/",R426,1)-1)</f>
        <v>music</v>
      </c>
      <c r="T426" t="str">
        <f>RIGHT(R426,LEN(R426)-SEARCH("/",R426,SEARCH("/",R426,1)))</f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 s="7">
        <v>7767</v>
      </c>
      <c r="F427" t="s">
        <v>20</v>
      </c>
      <c r="G427" s="4">
        <f>E427/D427</f>
        <v>2.8766666666666665</v>
      </c>
      <c r="H427">
        <v>92</v>
      </c>
      <c r="I427" s="6" t="str">
        <f>DOLLAR((E427/H427),0)</f>
        <v>$84</v>
      </c>
      <c r="J427" t="s">
        <v>21</v>
      </c>
      <c r="K427" t="s">
        <v>22</v>
      </c>
      <c r="L427">
        <v>1438059600</v>
      </c>
      <c r="M427" s="10">
        <f>(((L427/60)/60)/24)+DATE(1970,1,1)</f>
        <v>42213.208333333328</v>
      </c>
      <c r="N427">
        <v>1438578000</v>
      </c>
      <c r="O427" s="10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 SEARCH("/",R427,1)-1)</f>
        <v>photography</v>
      </c>
      <c r="T427" t="str">
        <f>RIGHT(R427,LEN(R427)-SEARCH("/",R427,SEARCH("/",R427,1)))</f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 s="13">
        <v>10313</v>
      </c>
      <c r="F428" t="s">
        <v>20</v>
      </c>
      <c r="G428" s="4">
        <f>E428/D428</f>
        <v>5.7294444444444448</v>
      </c>
      <c r="H428">
        <v>219</v>
      </c>
      <c r="I428" s="6" t="str">
        <f>DOLLAR((E428/H428),0)</f>
        <v>$47</v>
      </c>
      <c r="J428" t="s">
        <v>21</v>
      </c>
      <c r="K428" t="s">
        <v>22</v>
      </c>
      <c r="L428">
        <v>1361944800</v>
      </c>
      <c r="M428" s="10">
        <f>(((L428/60)/60)/24)+DATE(1970,1,1)</f>
        <v>41332.25</v>
      </c>
      <c r="N428">
        <v>1362549600</v>
      </c>
      <c r="O428" s="10">
        <f>(((N428/60)/60)/24)+DATE(1970,1,1)</f>
        <v>41339.25</v>
      </c>
      <c r="P428" t="b">
        <v>0</v>
      </c>
      <c r="Q428" t="b">
        <v>0</v>
      </c>
      <c r="R428" t="s">
        <v>33</v>
      </c>
      <c r="S428" t="str">
        <f>LEFT(R428, SEARCH("/",R428,1)-1)</f>
        <v>theater</v>
      </c>
      <c r="T428" t="str">
        <f>RIGHT(R428,LEN(R428)-SEARCH("/",R428,SEARCH("/",R428,1)))</f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 s="13">
        <v>197018</v>
      </c>
      <c r="F429" t="s">
        <v>20</v>
      </c>
      <c r="G429" s="4">
        <f>E429/D429</f>
        <v>1.1290429799426933</v>
      </c>
      <c r="H429">
        <v>2526</v>
      </c>
      <c r="I429" s="6" t="str">
        <f>DOLLAR((E429/H429),0)</f>
        <v>$78</v>
      </c>
      <c r="J429" t="s">
        <v>21</v>
      </c>
      <c r="K429" t="s">
        <v>22</v>
      </c>
      <c r="L429">
        <v>1410584400</v>
      </c>
      <c r="M429" s="10">
        <f>(((L429/60)/60)/24)+DATE(1970,1,1)</f>
        <v>41895.208333333336</v>
      </c>
      <c r="N429">
        <v>1413349200</v>
      </c>
      <c r="O429" s="10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 SEARCH("/",R429,1)-1)</f>
        <v>theater</v>
      </c>
      <c r="T429" t="str">
        <f>RIGHT(R429,LEN(R429)-SEARCH("/",R429,SEARCH("/",R429,1)))</f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 s="7">
        <v>47037</v>
      </c>
      <c r="F430" t="s">
        <v>14</v>
      </c>
      <c r="G430" s="4">
        <f>E430/D430</f>
        <v>0.46387573964497042</v>
      </c>
      <c r="H430">
        <v>747</v>
      </c>
      <c r="I430" s="6" t="str">
        <f>DOLLAR((E430/H430),0)</f>
        <v>$63</v>
      </c>
      <c r="J430" t="s">
        <v>21</v>
      </c>
      <c r="K430" t="s">
        <v>22</v>
      </c>
      <c r="L430">
        <v>1297404000</v>
      </c>
      <c r="M430" s="10">
        <f>(((L430/60)/60)/24)+DATE(1970,1,1)</f>
        <v>40585.25</v>
      </c>
      <c r="N430">
        <v>1298008800</v>
      </c>
      <c r="O430" s="10">
        <f>(((N430/60)/60)/24)+DATE(1970,1,1)</f>
        <v>40592.25</v>
      </c>
      <c r="P430" t="b">
        <v>0</v>
      </c>
      <c r="Q430" t="b">
        <v>0</v>
      </c>
      <c r="R430" t="s">
        <v>71</v>
      </c>
      <c r="S430" t="str">
        <f>LEFT(R430, SEARCH("/",R430,1)-1)</f>
        <v>film &amp; video</v>
      </c>
      <c r="T430" t="str">
        <f>RIGHT(R430,LEN(R430)-SEARCH("/",R430,SEARCH("/",R430,1)))</f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 s="7">
        <v>173191</v>
      </c>
      <c r="F431" t="s">
        <v>74</v>
      </c>
      <c r="G431" s="4">
        <f>E431/D431</f>
        <v>0.90675916230366493</v>
      </c>
      <c r="H431">
        <v>2138</v>
      </c>
      <c r="I431" s="6" t="str">
        <f>DOLLAR((E431/H431),0)</f>
        <v>$81</v>
      </c>
      <c r="J431" t="s">
        <v>21</v>
      </c>
      <c r="K431" t="s">
        <v>22</v>
      </c>
      <c r="L431">
        <v>1392012000</v>
      </c>
      <c r="M431" s="10">
        <f>(((L431/60)/60)/24)+DATE(1970,1,1)</f>
        <v>41680.25</v>
      </c>
      <c r="N431">
        <v>1394427600</v>
      </c>
      <c r="O431" s="10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 SEARCH("/",R431,1)-1)</f>
        <v>photography</v>
      </c>
      <c r="T431" t="str">
        <f>RIGHT(R431,LEN(R431)-SEARCH("/",R431,SEARCH("/",R431,1)))</f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 s="13">
        <v>5487</v>
      </c>
      <c r="F432" t="s">
        <v>14</v>
      </c>
      <c r="G432" s="4">
        <f>E432/D432</f>
        <v>0.67740740740740746</v>
      </c>
      <c r="H432">
        <v>84</v>
      </c>
      <c r="I432" s="6" t="str">
        <f>DOLLAR((E432/H432),0)</f>
        <v>$65</v>
      </c>
      <c r="J432" t="s">
        <v>21</v>
      </c>
      <c r="K432" t="s">
        <v>22</v>
      </c>
      <c r="L432">
        <v>1569733200</v>
      </c>
      <c r="M432" s="10">
        <f>(((L432/60)/60)/24)+DATE(1970,1,1)</f>
        <v>43737.208333333328</v>
      </c>
      <c r="N432">
        <v>1572670800</v>
      </c>
      <c r="O432" s="10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 SEARCH("/",R432,1)-1)</f>
        <v>theater</v>
      </c>
      <c r="T432" t="str">
        <f>RIGHT(R432,LEN(R432)-SEARCH("/",R432,SEARCH("/",R432,1)))</f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 s="13">
        <v>9817</v>
      </c>
      <c r="F433" t="s">
        <v>20</v>
      </c>
      <c r="G433" s="4">
        <f>E433/D433</f>
        <v>1.9249019607843136</v>
      </c>
      <c r="H433">
        <v>94</v>
      </c>
      <c r="I433" s="6" t="str">
        <f>DOLLAR((E433/H433),0)</f>
        <v>$104</v>
      </c>
      <c r="J433" t="s">
        <v>21</v>
      </c>
      <c r="K433" t="s">
        <v>22</v>
      </c>
      <c r="L433">
        <v>1529643600</v>
      </c>
      <c r="M433" s="10">
        <f>(((L433/60)/60)/24)+DATE(1970,1,1)</f>
        <v>43273.208333333328</v>
      </c>
      <c r="N433">
        <v>1531112400</v>
      </c>
      <c r="O433" s="10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 SEARCH("/",R433,1)-1)</f>
        <v>theater</v>
      </c>
      <c r="T433" t="str">
        <f>RIGHT(R433,LEN(R433)-SEARCH("/",R433,SEARCH("/",R433,1)))</f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 s="13">
        <v>6369</v>
      </c>
      <c r="F434" t="s">
        <v>14</v>
      </c>
      <c r="G434" s="4">
        <f>E434/D434</f>
        <v>0.82714285714285718</v>
      </c>
      <c r="H434">
        <v>91</v>
      </c>
      <c r="I434" s="6" t="str">
        <f>DOLLAR((E434/H434),0)</f>
        <v>$70</v>
      </c>
      <c r="J434" t="s">
        <v>21</v>
      </c>
      <c r="K434" t="s">
        <v>22</v>
      </c>
      <c r="L434">
        <v>1399006800</v>
      </c>
      <c r="M434" s="10">
        <f>(((L434/60)/60)/24)+DATE(1970,1,1)</f>
        <v>41761.208333333336</v>
      </c>
      <c r="N434">
        <v>1400734800</v>
      </c>
      <c r="O434" s="10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 SEARCH("/",R434,1)-1)</f>
        <v>theater</v>
      </c>
      <c r="T434" t="str">
        <f>RIGHT(R434,LEN(R434)-SEARCH("/",R434,SEARCH("/",R434,1)))</f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 s="7">
        <v>65755</v>
      </c>
      <c r="F435" t="s">
        <v>14</v>
      </c>
      <c r="G435" s="4">
        <f>E435/D435</f>
        <v>0.54163920922570019</v>
      </c>
      <c r="H435">
        <v>792</v>
      </c>
      <c r="I435" s="6" t="str">
        <f>DOLLAR((E435/H435),0)</f>
        <v>$83</v>
      </c>
      <c r="J435" t="s">
        <v>21</v>
      </c>
      <c r="K435" t="s">
        <v>22</v>
      </c>
      <c r="L435">
        <v>1385359200</v>
      </c>
      <c r="M435" s="10">
        <f>(((L435/60)/60)/24)+DATE(1970,1,1)</f>
        <v>41603.25</v>
      </c>
      <c r="N435">
        <v>1386741600</v>
      </c>
      <c r="O435" s="10">
        <f>(((N435/60)/60)/24)+DATE(1970,1,1)</f>
        <v>41619.25</v>
      </c>
      <c r="P435" t="b">
        <v>0</v>
      </c>
      <c r="Q435" t="b">
        <v>1</v>
      </c>
      <c r="R435" t="s">
        <v>42</v>
      </c>
      <c r="S435" t="str">
        <f>LEFT(R435, SEARCH("/",R435,1)-1)</f>
        <v>film &amp; video</v>
      </c>
      <c r="T435" t="str">
        <f>RIGHT(R435,LEN(R435)-SEARCH("/",R435,SEARCH("/",R435,1)))</f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 s="13">
        <v>903</v>
      </c>
      <c r="F436" t="s">
        <v>74</v>
      </c>
      <c r="G436" s="4">
        <f>E436/D436</f>
        <v>0.16722222222222222</v>
      </c>
      <c r="H436">
        <v>10</v>
      </c>
      <c r="I436" s="6" t="str">
        <f>DOLLAR((E436/H436),0)</f>
        <v>$90</v>
      </c>
      <c r="J436" t="s">
        <v>15</v>
      </c>
      <c r="K436" t="s">
        <v>16</v>
      </c>
      <c r="L436">
        <v>1480572000</v>
      </c>
      <c r="M436" s="10">
        <f>(((L436/60)/60)/24)+DATE(1970,1,1)</f>
        <v>42705.25</v>
      </c>
      <c r="N436">
        <v>1481781600</v>
      </c>
      <c r="O436" s="10">
        <f>(((N436/60)/60)/24)+DATE(1970,1,1)</f>
        <v>42719.25</v>
      </c>
      <c r="P436" t="b">
        <v>1</v>
      </c>
      <c r="Q436" t="b">
        <v>0</v>
      </c>
      <c r="R436" t="s">
        <v>33</v>
      </c>
      <c r="S436" t="str">
        <f>LEFT(R436, SEARCH("/",R436,1)-1)</f>
        <v>theater</v>
      </c>
      <c r="T436" t="str">
        <f>RIGHT(R436,LEN(R436)-SEARCH("/",R436,SEARCH("/",R436,1)))</f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 s="13">
        <v>178120</v>
      </c>
      <c r="F437" t="s">
        <v>20</v>
      </c>
      <c r="G437" s="4">
        <f>E437/D437</f>
        <v>1.168766404199475</v>
      </c>
      <c r="H437">
        <v>1713</v>
      </c>
      <c r="I437" s="6" t="str">
        <f>DOLLAR((E437/H437),0)</f>
        <v>$104</v>
      </c>
      <c r="J437" t="s">
        <v>107</v>
      </c>
      <c r="K437" t="s">
        <v>108</v>
      </c>
      <c r="L437">
        <v>1418623200</v>
      </c>
      <c r="M437" s="10">
        <f>(((L437/60)/60)/24)+DATE(1970,1,1)</f>
        <v>41988.25</v>
      </c>
      <c r="N437">
        <v>1419660000</v>
      </c>
      <c r="O437" s="10">
        <f>(((N437/60)/60)/24)+DATE(1970,1,1)</f>
        <v>42000.25</v>
      </c>
      <c r="P437" t="b">
        <v>0</v>
      </c>
      <c r="Q437" t="b">
        <v>1</v>
      </c>
      <c r="R437" t="s">
        <v>33</v>
      </c>
      <c r="S437" t="str">
        <f>LEFT(R437, SEARCH("/",R437,1)-1)</f>
        <v>theater</v>
      </c>
      <c r="T437" t="str">
        <f>RIGHT(R437,LEN(R437)-SEARCH("/",R437,SEARCH("/",R437,1)))</f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 s="7">
        <v>13678</v>
      </c>
      <c r="F438" t="s">
        <v>20</v>
      </c>
      <c r="G438" s="4">
        <f>E438/D438</f>
        <v>10.521538461538462</v>
      </c>
      <c r="H438">
        <v>249</v>
      </c>
      <c r="I438" s="6" t="str">
        <f>DOLLAR((E438/H438),0)</f>
        <v>$55</v>
      </c>
      <c r="J438" t="s">
        <v>21</v>
      </c>
      <c r="K438" t="s">
        <v>22</v>
      </c>
      <c r="L438">
        <v>1555736400</v>
      </c>
      <c r="M438" s="10">
        <f>(((L438/60)/60)/24)+DATE(1970,1,1)</f>
        <v>43575.208333333328</v>
      </c>
      <c r="N438">
        <v>1555822800</v>
      </c>
      <c r="O438" s="10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 SEARCH("/",R438,1)-1)</f>
        <v>music</v>
      </c>
      <c r="T438" t="str">
        <f>RIGHT(R438,LEN(R438)-SEARCH("/",R438,SEARCH("/",R438,1)))</f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 s="7">
        <v>9969</v>
      </c>
      <c r="F439" t="s">
        <v>20</v>
      </c>
      <c r="G439" s="4">
        <f>E439/D439</f>
        <v>1.2307407407407407</v>
      </c>
      <c r="H439">
        <v>192</v>
      </c>
      <c r="I439" s="6" t="str">
        <f>DOLLAR((E439/H439),0)</f>
        <v>$52</v>
      </c>
      <c r="J439" t="s">
        <v>21</v>
      </c>
      <c r="K439" t="s">
        <v>22</v>
      </c>
      <c r="L439">
        <v>1442120400</v>
      </c>
      <c r="M439" s="10">
        <f>(((L439/60)/60)/24)+DATE(1970,1,1)</f>
        <v>42260.208333333328</v>
      </c>
      <c r="N439">
        <v>1442379600</v>
      </c>
      <c r="O439" s="10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 SEARCH("/",R439,1)-1)</f>
        <v>film &amp; video</v>
      </c>
      <c r="T439" t="str">
        <f>RIGHT(R439,LEN(R439)-SEARCH("/",R439,SEARCH("/",R439,1)))</f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 s="13">
        <v>14827</v>
      </c>
      <c r="F440" t="s">
        <v>20</v>
      </c>
      <c r="G440" s="4">
        <f>E440/D440</f>
        <v>1.7863855421686747</v>
      </c>
      <c r="H440">
        <v>247</v>
      </c>
      <c r="I440" s="6" t="str">
        <f>DOLLAR((E440/H440),0)</f>
        <v>$60</v>
      </c>
      <c r="J440" t="s">
        <v>21</v>
      </c>
      <c r="K440" t="s">
        <v>22</v>
      </c>
      <c r="L440">
        <v>1362376800</v>
      </c>
      <c r="M440" s="10">
        <f>(((L440/60)/60)/24)+DATE(1970,1,1)</f>
        <v>41337.25</v>
      </c>
      <c r="N440">
        <v>1364965200</v>
      </c>
      <c r="O440" s="10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 SEARCH("/",R440,1)-1)</f>
        <v>theater</v>
      </c>
      <c r="T440" t="str">
        <f>RIGHT(R440,LEN(R440)-SEARCH("/",R440,SEARCH("/",R440,1)))</f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 s="7">
        <v>100900</v>
      </c>
      <c r="F441" t="s">
        <v>20</v>
      </c>
      <c r="G441" s="4">
        <f>E441/D441</f>
        <v>3.5528169014084505</v>
      </c>
      <c r="H441">
        <v>2293</v>
      </c>
      <c r="I441" s="6" t="str">
        <f>DOLLAR((E441/H441),0)</f>
        <v>$44</v>
      </c>
      <c r="J441" t="s">
        <v>21</v>
      </c>
      <c r="K441" t="s">
        <v>22</v>
      </c>
      <c r="L441">
        <v>1478408400</v>
      </c>
      <c r="M441" s="10">
        <f>(((L441/60)/60)/24)+DATE(1970,1,1)</f>
        <v>42680.208333333328</v>
      </c>
      <c r="N441">
        <v>1479016800</v>
      </c>
      <c r="O441" s="10">
        <f>(((N441/60)/60)/24)+DATE(1970,1,1)</f>
        <v>42687.25</v>
      </c>
      <c r="P441" t="b">
        <v>0</v>
      </c>
      <c r="Q441" t="b">
        <v>0</v>
      </c>
      <c r="R441" t="s">
        <v>474</v>
      </c>
      <c r="S441" t="str">
        <f>LEFT(R441, SEARCH("/",R441,1)-1)</f>
        <v>film &amp; video</v>
      </c>
      <c r="T441" t="str">
        <f>RIGHT(R441,LEN(R441)-SEARCH("/",R441,SEARCH("/",R441,1)))</f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 s="7">
        <v>165954</v>
      </c>
      <c r="F442" t="s">
        <v>20</v>
      </c>
      <c r="G442" s="4">
        <f>E442/D442</f>
        <v>1.6190634146341463</v>
      </c>
      <c r="H442">
        <v>3131</v>
      </c>
      <c r="I442" s="6" t="str">
        <f>DOLLAR((E442/H442),0)</f>
        <v>$53</v>
      </c>
      <c r="J442" t="s">
        <v>21</v>
      </c>
      <c r="K442" t="s">
        <v>22</v>
      </c>
      <c r="L442">
        <v>1498798800</v>
      </c>
      <c r="M442" s="10">
        <f>(((L442/60)/60)/24)+DATE(1970,1,1)</f>
        <v>42916.208333333328</v>
      </c>
      <c r="N442">
        <v>1499662800</v>
      </c>
      <c r="O442" s="10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 SEARCH("/",R442,1)-1)</f>
        <v>film &amp; video</v>
      </c>
      <c r="T442" t="str">
        <f>RIGHT(R442,LEN(R442)-SEARCH("/",R442,SEARCH("/",R442,1)))</f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 s="7">
        <v>1744</v>
      </c>
      <c r="F443" t="s">
        <v>14</v>
      </c>
      <c r="G443" s="4">
        <f>E443/D443</f>
        <v>0.24914285714285714</v>
      </c>
      <c r="H443">
        <v>32</v>
      </c>
      <c r="I443" s="6" t="str">
        <f>DOLLAR((E443/H443),0)</f>
        <v>$55</v>
      </c>
      <c r="J443" t="s">
        <v>21</v>
      </c>
      <c r="K443" t="s">
        <v>22</v>
      </c>
      <c r="L443">
        <v>1335416400</v>
      </c>
      <c r="M443" s="10">
        <f>(((L443/60)/60)/24)+DATE(1970,1,1)</f>
        <v>41025.208333333336</v>
      </c>
      <c r="N443">
        <v>1337835600</v>
      </c>
      <c r="O443" s="10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 SEARCH("/",R443,1)-1)</f>
        <v>technology</v>
      </c>
      <c r="T443" t="str">
        <f>RIGHT(R443,LEN(R443)-SEARCH("/",R443,SEARCH("/",R443,1)))</f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 s="13">
        <v>10731</v>
      </c>
      <c r="F444" t="s">
        <v>20</v>
      </c>
      <c r="G444" s="4">
        <f>E444/D444</f>
        <v>1.9872222222222222</v>
      </c>
      <c r="H444">
        <v>143</v>
      </c>
      <c r="I444" s="6" t="str">
        <f>DOLLAR((E444/H444),0)</f>
        <v>$75</v>
      </c>
      <c r="J444" t="s">
        <v>107</v>
      </c>
      <c r="K444" t="s">
        <v>108</v>
      </c>
      <c r="L444">
        <v>1504328400</v>
      </c>
      <c r="M444" s="10">
        <f>(((L444/60)/60)/24)+DATE(1970,1,1)</f>
        <v>42980.208333333328</v>
      </c>
      <c r="N444">
        <v>1505710800</v>
      </c>
      <c r="O444" s="10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 SEARCH("/",R444,1)-1)</f>
        <v>theater</v>
      </c>
      <c r="T444" t="str">
        <f>RIGHT(R444,LEN(R444)-SEARCH("/",R444,SEARCH("/",R444,1)))</f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 s="13">
        <v>3232</v>
      </c>
      <c r="F445" t="s">
        <v>74</v>
      </c>
      <c r="G445" s="4">
        <f>E445/D445</f>
        <v>0.34752688172043011</v>
      </c>
      <c r="H445">
        <v>90</v>
      </c>
      <c r="I445" s="6" t="str">
        <f>DOLLAR((E445/H445),0)</f>
        <v>$36</v>
      </c>
      <c r="J445" t="s">
        <v>21</v>
      </c>
      <c r="K445" t="s">
        <v>22</v>
      </c>
      <c r="L445">
        <v>1285822800</v>
      </c>
      <c r="M445" s="10">
        <f>(((L445/60)/60)/24)+DATE(1970,1,1)</f>
        <v>40451.208333333336</v>
      </c>
      <c r="N445">
        <v>1287464400</v>
      </c>
      <c r="O445" s="10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 SEARCH("/",R445,1)-1)</f>
        <v>theater</v>
      </c>
      <c r="T445" t="str">
        <f>RIGHT(R445,LEN(R445)-SEARCH("/",R445,SEARCH("/",R445,1)))</f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 s="7">
        <v>10938</v>
      </c>
      <c r="F446" t="s">
        <v>20</v>
      </c>
      <c r="G446" s="4">
        <f>E446/D446</f>
        <v>1.7641935483870967</v>
      </c>
      <c r="H446">
        <v>296</v>
      </c>
      <c r="I446" s="6" t="str">
        <f>DOLLAR((E446/H446),0)</f>
        <v>$37</v>
      </c>
      <c r="J446" t="s">
        <v>21</v>
      </c>
      <c r="K446" t="s">
        <v>22</v>
      </c>
      <c r="L446">
        <v>1311483600</v>
      </c>
      <c r="M446" s="10">
        <f>(((L446/60)/60)/24)+DATE(1970,1,1)</f>
        <v>40748.208333333336</v>
      </c>
      <c r="N446">
        <v>1311656400</v>
      </c>
      <c r="O446" s="10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 SEARCH("/",R446,1)-1)</f>
        <v>music</v>
      </c>
      <c r="T446" t="str">
        <f>RIGHT(R446,LEN(R446)-SEARCH("/",R446,SEARCH("/",R446,1)))</f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 s="13">
        <v>10739</v>
      </c>
      <c r="F447" t="s">
        <v>20</v>
      </c>
      <c r="G447" s="4">
        <f>E447/D447</f>
        <v>5.1138095238095236</v>
      </c>
      <c r="H447">
        <v>170</v>
      </c>
      <c r="I447" s="6" t="str">
        <f>DOLLAR((E447/H447),0)</f>
        <v>$63</v>
      </c>
      <c r="J447" t="s">
        <v>21</v>
      </c>
      <c r="K447" t="s">
        <v>22</v>
      </c>
      <c r="L447">
        <v>1291356000</v>
      </c>
      <c r="M447" s="10">
        <f>(((L447/60)/60)/24)+DATE(1970,1,1)</f>
        <v>40515.25</v>
      </c>
      <c r="N447">
        <v>1293170400</v>
      </c>
      <c r="O447" s="10">
        <f>(((N447/60)/60)/24)+DATE(1970,1,1)</f>
        <v>40536.25</v>
      </c>
      <c r="P447" t="b">
        <v>0</v>
      </c>
      <c r="Q447" t="b">
        <v>1</v>
      </c>
      <c r="R447" t="s">
        <v>33</v>
      </c>
      <c r="S447" t="str">
        <f>LEFT(R447, SEARCH("/",R447,1)-1)</f>
        <v>theater</v>
      </c>
      <c r="T447" t="str">
        <f>RIGHT(R447,LEN(R447)-SEARCH("/",R447,SEARCH("/",R447,1)))</f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 s="7">
        <v>5579</v>
      </c>
      <c r="F448" t="s">
        <v>14</v>
      </c>
      <c r="G448" s="4">
        <f>E448/D448</f>
        <v>0.82044117647058823</v>
      </c>
      <c r="H448">
        <v>186</v>
      </c>
      <c r="I448" s="6" t="str">
        <f>DOLLAR((E448/H448),0)</f>
        <v>$30</v>
      </c>
      <c r="J448" t="s">
        <v>21</v>
      </c>
      <c r="K448" t="s">
        <v>22</v>
      </c>
      <c r="L448">
        <v>1355810400</v>
      </c>
      <c r="M448" s="10">
        <f>(((L448/60)/60)/24)+DATE(1970,1,1)</f>
        <v>41261.25</v>
      </c>
      <c r="N448">
        <v>1355983200</v>
      </c>
      <c r="O448" s="10">
        <f>(((N448/60)/60)/24)+DATE(1970,1,1)</f>
        <v>41263.25</v>
      </c>
      <c r="P448" t="b">
        <v>0</v>
      </c>
      <c r="Q448" t="b">
        <v>0</v>
      </c>
      <c r="R448" t="s">
        <v>65</v>
      </c>
      <c r="S448" t="str">
        <f>LEFT(R448, SEARCH("/",R448,1)-1)</f>
        <v>technology</v>
      </c>
      <c r="T448" t="str">
        <f>RIGHT(R448,LEN(R448)-SEARCH("/",R448,SEARCH("/",R448,1)))</f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 s="7">
        <v>37754</v>
      </c>
      <c r="F449" t="s">
        <v>74</v>
      </c>
      <c r="G449" s="4">
        <f>E449/D449</f>
        <v>0.24326030927835052</v>
      </c>
      <c r="H449">
        <v>439</v>
      </c>
      <c r="I449" s="6" t="str">
        <f>DOLLAR((E449/H449),0)</f>
        <v>$86</v>
      </c>
      <c r="J449" t="s">
        <v>40</v>
      </c>
      <c r="K449" t="s">
        <v>41</v>
      </c>
      <c r="L449">
        <v>1513663200</v>
      </c>
      <c r="M449" s="10">
        <f>(((L449/60)/60)/24)+DATE(1970,1,1)</f>
        <v>43088.25</v>
      </c>
      <c r="N449">
        <v>1515045600</v>
      </c>
      <c r="O449" s="10">
        <f>(((N449/60)/60)/24)+DATE(1970,1,1)</f>
        <v>43104.25</v>
      </c>
      <c r="P449" t="b">
        <v>0</v>
      </c>
      <c r="Q449" t="b">
        <v>0</v>
      </c>
      <c r="R449" t="s">
        <v>269</v>
      </c>
      <c r="S449" t="str">
        <f>LEFT(R449, SEARCH("/",R449,1)-1)</f>
        <v>film &amp; video</v>
      </c>
      <c r="T449" t="str">
        <f>RIGHT(R449,LEN(R449)-SEARCH("/",R449,SEARCH("/",R449,1)))</f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 s="7">
        <v>45384</v>
      </c>
      <c r="F450" t="s">
        <v>14</v>
      </c>
      <c r="G450" s="4">
        <f>E450/D450</f>
        <v>0.50482758620689661</v>
      </c>
      <c r="H450">
        <v>605</v>
      </c>
      <c r="I450" s="6" t="str">
        <f>DOLLAR((E450/H450),0)</f>
        <v>$75</v>
      </c>
      <c r="J450" t="s">
        <v>21</v>
      </c>
      <c r="K450" t="s">
        <v>22</v>
      </c>
      <c r="L450">
        <v>1365915600</v>
      </c>
      <c r="M450" s="10">
        <f>(((L450/60)/60)/24)+DATE(1970,1,1)</f>
        <v>41378.208333333336</v>
      </c>
      <c r="N450">
        <v>1366088400</v>
      </c>
      <c r="O450" s="10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 SEARCH("/",R450,1)-1)</f>
        <v>games</v>
      </c>
      <c r="T450" t="str">
        <f>RIGHT(R450,LEN(R450)-SEARCH("/",R450,SEARCH("/",R450,1)))</f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 s="7">
        <v>8703</v>
      </c>
      <c r="F451" t="s">
        <v>20</v>
      </c>
      <c r="G451" s="4">
        <f>E451/D451</f>
        <v>9.67</v>
      </c>
      <c r="H451">
        <v>86</v>
      </c>
      <c r="I451" s="6" t="str">
        <f>DOLLAR((E451/H451),0)</f>
        <v>$101</v>
      </c>
      <c r="J451" t="s">
        <v>36</v>
      </c>
      <c r="K451" t="s">
        <v>37</v>
      </c>
      <c r="L451">
        <v>1551852000</v>
      </c>
      <c r="M451" s="10">
        <f>(((L451/60)/60)/24)+DATE(1970,1,1)</f>
        <v>43530.25</v>
      </c>
      <c r="N451">
        <v>1553317200</v>
      </c>
      <c r="O451" s="10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 SEARCH("/",R451,1)-1)</f>
        <v>games</v>
      </c>
      <c r="T451" t="str">
        <f>RIGHT(R451,LEN(R451)-SEARCH("/",R451,SEARCH("/",R451,1)))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 s="7">
        <v>4</v>
      </c>
      <c r="F452" t="s">
        <v>14</v>
      </c>
      <c r="G452" s="4">
        <f>E452/D452</f>
        <v>0.04</v>
      </c>
      <c r="H452">
        <v>1</v>
      </c>
      <c r="I452" s="6" t="str">
        <f>DOLLAR((E452/H452),0)</f>
        <v>$4</v>
      </c>
      <c r="J452" t="s">
        <v>15</v>
      </c>
      <c r="K452" t="s">
        <v>16</v>
      </c>
      <c r="L452">
        <v>1540098000</v>
      </c>
      <c r="M452" s="10">
        <f>(((L452/60)/60)/24)+DATE(1970,1,1)</f>
        <v>43394.208333333328</v>
      </c>
      <c r="N452">
        <v>1542088800</v>
      </c>
      <c r="O452" s="10">
        <f>(((N452/60)/60)/24)+DATE(1970,1,1)</f>
        <v>43417.25</v>
      </c>
      <c r="P452" t="b">
        <v>0</v>
      </c>
      <c r="Q452" t="b">
        <v>0</v>
      </c>
      <c r="R452" t="s">
        <v>71</v>
      </c>
      <c r="S452" t="str">
        <f>LEFT(R452, SEARCH("/",R452,1)-1)</f>
        <v>film &amp; video</v>
      </c>
      <c r="T452" t="str">
        <f>RIGHT(R452,LEN(R452)-SEARCH("/",R452,SEARCH("/",R452,1)))</f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 s="7">
        <v>182302</v>
      </c>
      <c r="F453" t="s">
        <v>20</v>
      </c>
      <c r="G453" s="4">
        <f>E453/D453</f>
        <v>1.2284501347708894</v>
      </c>
      <c r="H453">
        <v>6286</v>
      </c>
      <c r="I453" s="6" t="str">
        <f>DOLLAR((E453/H453),0)</f>
        <v>$29</v>
      </c>
      <c r="J453" t="s">
        <v>21</v>
      </c>
      <c r="K453" t="s">
        <v>22</v>
      </c>
      <c r="L453">
        <v>1500440400</v>
      </c>
      <c r="M453" s="10">
        <f>(((L453/60)/60)/24)+DATE(1970,1,1)</f>
        <v>42935.208333333328</v>
      </c>
      <c r="N453">
        <v>1503118800</v>
      </c>
      <c r="O453" s="10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 SEARCH("/",R453,1)-1)</f>
        <v>music</v>
      </c>
      <c r="T453" t="str">
        <f>RIGHT(R453,LEN(R453)-SEARCH("/",R453,SEARCH("/",R453,1)))</f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 s="7">
        <v>3045</v>
      </c>
      <c r="F454" t="s">
        <v>14</v>
      </c>
      <c r="G454" s="4">
        <f>E454/D454</f>
        <v>0.63437500000000002</v>
      </c>
      <c r="H454">
        <v>31</v>
      </c>
      <c r="I454" s="6" t="str">
        <f>DOLLAR((E454/H454),0)</f>
        <v>$98</v>
      </c>
      <c r="J454" t="s">
        <v>21</v>
      </c>
      <c r="K454" t="s">
        <v>22</v>
      </c>
      <c r="L454">
        <v>1278392400</v>
      </c>
      <c r="M454" s="10">
        <f>(((L454/60)/60)/24)+DATE(1970,1,1)</f>
        <v>40365.208333333336</v>
      </c>
      <c r="N454">
        <v>1278478800</v>
      </c>
      <c r="O454" s="10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 SEARCH("/",R454,1)-1)</f>
        <v>film &amp; video</v>
      </c>
      <c r="T454" t="str">
        <f>RIGHT(R454,LEN(R454)-SEARCH("/",R454,SEARCH("/",R454,1)))</f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 s="7">
        <v>102749</v>
      </c>
      <c r="F455" t="s">
        <v>14</v>
      </c>
      <c r="G455" s="4">
        <f>E455/D455</f>
        <v>0.56331688596491225</v>
      </c>
      <c r="H455">
        <v>1181</v>
      </c>
      <c r="I455" s="6" t="str">
        <f>DOLLAR((E455/H455),0)</f>
        <v>$87</v>
      </c>
      <c r="J455" t="s">
        <v>21</v>
      </c>
      <c r="K455" t="s">
        <v>22</v>
      </c>
      <c r="L455">
        <v>1480572000</v>
      </c>
      <c r="M455" s="10">
        <f>(((L455/60)/60)/24)+DATE(1970,1,1)</f>
        <v>42705.25</v>
      </c>
      <c r="N455">
        <v>1484114400</v>
      </c>
      <c r="O455" s="10">
        <f>(((N455/60)/60)/24)+DATE(1970,1,1)</f>
        <v>42746.25</v>
      </c>
      <c r="P455" t="b">
        <v>0</v>
      </c>
      <c r="Q455" t="b">
        <v>0</v>
      </c>
      <c r="R455" t="s">
        <v>474</v>
      </c>
      <c r="S455" t="str">
        <f>LEFT(R455, SEARCH("/",R455,1)-1)</f>
        <v>film &amp; video</v>
      </c>
      <c r="T455" t="str">
        <f>RIGHT(R455,LEN(R455)-SEARCH("/",R455,SEARCH("/",R455,1)))</f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 s="7">
        <v>1763</v>
      </c>
      <c r="F456" t="s">
        <v>14</v>
      </c>
      <c r="G456" s="4">
        <f>E456/D456</f>
        <v>0.44074999999999998</v>
      </c>
      <c r="H456">
        <v>39</v>
      </c>
      <c r="I456" s="6" t="str">
        <f>DOLLAR((E456/H456),0)</f>
        <v>$45</v>
      </c>
      <c r="J456" t="s">
        <v>21</v>
      </c>
      <c r="K456" t="s">
        <v>22</v>
      </c>
      <c r="L456">
        <v>1382331600</v>
      </c>
      <c r="M456" s="10">
        <f>(((L456/60)/60)/24)+DATE(1970,1,1)</f>
        <v>41568.208333333336</v>
      </c>
      <c r="N456">
        <v>1385445600</v>
      </c>
      <c r="O456" s="10">
        <f>(((N456/60)/60)/24)+DATE(1970,1,1)</f>
        <v>41604.25</v>
      </c>
      <c r="P456" t="b">
        <v>0</v>
      </c>
      <c r="Q456" t="b">
        <v>1</v>
      </c>
      <c r="R456" t="s">
        <v>53</v>
      </c>
      <c r="S456" t="str">
        <f>LEFT(R456, SEARCH("/",R456,1)-1)</f>
        <v>film &amp; video</v>
      </c>
      <c r="T456" t="str">
        <f>RIGHT(R456,LEN(R456)-SEARCH("/",R456,SEARCH("/",R456,1)))</f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 s="13">
        <v>137904</v>
      </c>
      <c r="F457" t="s">
        <v>20</v>
      </c>
      <c r="G457" s="4">
        <f>E457/D457</f>
        <v>1.1837253218884121</v>
      </c>
      <c r="H457">
        <v>3727</v>
      </c>
      <c r="I457" s="6" t="str">
        <f>DOLLAR((E457/H457),0)</f>
        <v>$37</v>
      </c>
      <c r="J457" t="s">
        <v>21</v>
      </c>
      <c r="K457" t="s">
        <v>22</v>
      </c>
      <c r="L457">
        <v>1316754000</v>
      </c>
      <c r="M457" s="10">
        <f>(((L457/60)/60)/24)+DATE(1970,1,1)</f>
        <v>40809.208333333336</v>
      </c>
      <c r="N457">
        <v>1318741200</v>
      </c>
      <c r="O457" s="10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 SEARCH("/",R457,1)-1)</f>
        <v>theater</v>
      </c>
      <c r="T457" t="str">
        <f>RIGHT(R457,LEN(R457)-SEARCH("/",R457,SEARCH("/",R457,1)))</f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 s="7">
        <v>152438</v>
      </c>
      <c r="F458" t="s">
        <v>20</v>
      </c>
      <c r="G458" s="4">
        <f>E458/D458</f>
        <v>1.041243169398907</v>
      </c>
      <c r="H458">
        <v>1605</v>
      </c>
      <c r="I458" s="6" t="str">
        <f>DOLLAR((E458/H458),0)</f>
        <v>$95</v>
      </c>
      <c r="J458" t="s">
        <v>21</v>
      </c>
      <c r="K458" t="s">
        <v>22</v>
      </c>
      <c r="L458">
        <v>1518242400</v>
      </c>
      <c r="M458" s="10">
        <f>(((L458/60)/60)/24)+DATE(1970,1,1)</f>
        <v>43141.25</v>
      </c>
      <c r="N458">
        <v>1518242400</v>
      </c>
      <c r="O458" s="10">
        <f>(((N458/60)/60)/24)+DATE(1970,1,1)</f>
        <v>43141.25</v>
      </c>
      <c r="P458" t="b">
        <v>0</v>
      </c>
      <c r="Q458" t="b">
        <v>1</v>
      </c>
      <c r="R458" t="s">
        <v>60</v>
      </c>
      <c r="S458" t="str">
        <f>LEFT(R458, SEARCH("/",R458,1)-1)</f>
        <v>music</v>
      </c>
      <c r="T458" t="str">
        <f>RIGHT(R458,LEN(R458)-SEARCH("/",R458,SEARCH("/",R458,1)))</f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 s="13">
        <v>1332</v>
      </c>
      <c r="F459" t="s">
        <v>14</v>
      </c>
      <c r="G459" s="4">
        <f>E459/D459</f>
        <v>0.26640000000000003</v>
      </c>
      <c r="H459">
        <v>46</v>
      </c>
      <c r="I459" s="6" t="str">
        <f>DOLLAR((E459/H459),0)</f>
        <v>$29</v>
      </c>
      <c r="J459" t="s">
        <v>21</v>
      </c>
      <c r="K459" t="s">
        <v>22</v>
      </c>
      <c r="L459">
        <v>1476421200</v>
      </c>
      <c r="M459" s="10">
        <f>(((L459/60)/60)/24)+DATE(1970,1,1)</f>
        <v>42657.208333333328</v>
      </c>
      <c r="N459">
        <v>1476594000</v>
      </c>
      <c r="O459" s="10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 SEARCH("/",R459,1)-1)</f>
        <v>theater</v>
      </c>
      <c r="T459" t="str">
        <f>RIGHT(R459,LEN(R459)-SEARCH("/",R459,SEARCH("/",R459,1)))</f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 s="13">
        <v>118706</v>
      </c>
      <c r="F460" t="s">
        <v>20</v>
      </c>
      <c r="G460" s="4">
        <f>E460/D460</f>
        <v>3.5120118343195266</v>
      </c>
      <c r="H460">
        <v>2120</v>
      </c>
      <c r="I460" s="6" t="str">
        <f>DOLLAR((E460/H460),0)</f>
        <v>$56</v>
      </c>
      <c r="J460" t="s">
        <v>21</v>
      </c>
      <c r="K460" t="s">
        <v>22</v>
      </c>
      <c r="L460">
        <v>1269752400</v>
      </c>
      <c r="M460" s="10">
        <f>(((L460/60)/60)/24)+DATE(1970,1,1)</f>
        <v>40265.208333333336</v>
      </c>
      <c r="N460">
        <v>1273554000</v>
      </c>
      <c r="O460" s="10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 SEARCH("/",R460,1)-1)</f>
        <v>theater</v>
      </c>
      <c r="T460" t="str">
        <f>RIGHT(R460,LEN(R460)-SEARCH("/",R460,SEARCH("/",R460,1)))</f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 s="7">
        <v>5674</v>
      </c>
      <c r="F461" t="s">
        <v>14</v>
      </c>
      <c r="G461" s="4">
        <f>E461/D461</f>
        <v>0.90063492063492068</v>
      </c>
      <c r="H461">
        <v>105</v>
      </c>
      <c r="I461" s="6" t="str">
        <f>DOLLAR((E461/H461),0)</f>
        <v>$54</v>
      </c>
      <c r="J461" t="s">
        <v>21</v>
      </c>
      <c r="K461" t="s">
        <v>22</v>
      </c>
      <c r="L461">
        <v>1419746400</v>
      </c>
      <c r="M461" s="10">
        <f>(((L461/60)/60)/24)+DATE(1970,1,1)</f>
        <v>42001.25</v>
      </c>
      <c r="N461">
        <v>1421906400</v>
      </c>
      <c r="O461" s="10">
        <f>(((N461/60)/60)/24)+DATE(1970,1,1)</f>
        <v>42026.25</v>
      </c>
      <c r="P461" t="b">
        <v>0</v>
      </c>
      <c r="Q461" t="b">
        <v>0</v>
      </c>
      <c r="R461" t="s">
        <v>42</v>
      </c>
      <c r="S461" t="str">
        <f>LEFT(R461, SEARCH("/",R461,1)-1)</f>
        <v>film &amp; video</v>
      </c>
      <c r="T461" t="str">
        <f>RIGHT(R461,LEN(R461)-SEARCH("/",R461,SEARCH("/",R461,1)))</f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 s="13">
        <v>4119</v>
      </c>
      <c r="F462" t="s">
        <v>20</v>
      </c>
      <c r="G462" s="4">
        <f>E462/D462</f>
        <v>1.7162500000000001</v>
      </c>
      <c r="H462">
        <v>50</v>
      </c>
      <c r="I462" s="6" t="str">
        <f>DOLLAR((E462/H462),0)</f>
        <v>$82</v>
      </c>
      <c r="J462" t="s">
        <v>21</v>
      </c>
      <c r="K462" t="s">
        <v>22</v>
      </c>
      <c r="L462">
        <v>1281330000</v>
      </c>
      <c r="M462" s="10">
        <f>(((L462/60)/60)/24)+DATE(1970,1,1)</f>
        <v>40399.208333333336</v>
      </c>
      <c r="N462">
        <v>1281589200</v>
      </c>
      <c r="O462" s="10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 SEARCH("/",R462,1)-1)</f>
        <v>theater</v>
      </c>
      <c r="T462" t="str">
        <f>RIGHT(R462,LEN(R462)-SEARCH("/",R462,SEARCH("/",R462,1)))</f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 s="7">
        <v>139354</v>
      </c>
      <c r="F463" t="s">
        <v>20</v>
      </c>
      <c r="G463" s="4">
        <f>E463/D463</f>
        <v>1.4104655870445344</v>
      </c>
      <c r="H463">
        <v>2080</v>
      </c>
      <c r="I463" s="6" t="str">
        <f>DOLLAR((E463/H463),0)</f>
        <v>$67</v>
      </c>
      <c r="J463" t="s">
        <v>21</v>
      </c>
      <c r="K463" t="s">
        <v>22</v>
      </c>
      <c r="L463">
        <v>1398661200</v>
      </c>
      <c r="M463" s="10">
        <f>(((L463/60)/60)/24)+DATE(1970,1,1)</f>
        <v>41757.208333333336</v>
      </c>
      <c r="N463">
        <v>1400389200</v>
      </c>
      <c r="O463" s="10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 SEARCH("/",R463,1)-1)</f>
        <v>film &amp; video</v>
      </c>
      <c r="T463" t="str">
        <f>RIGHT(R463,LEN(R463)-SEARCH("/",R463,SEARCH("/",R463,1)))</f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 s="7">
        <v>57734</v>
      </c>
      <c r="F464" t="s">
        <v>14</v>
      </c>
      <c r="G464" s="4">
        <f>E464/D464</f>
        <v>0.30579449152542371</v>
      </c>
      <c r="H464">
        <v>535</v>
      </c>
      <c r="I464" s="6" t="str">
        <f>DOLLAR((E464/H464),0)</f>
        <v>$108</v>
      </c>
      <c r="J464" t="s">
        <v>21</v>
      </c>
      <c r="K464" t="s">
        <v>22</v>
      </c>
      <c r="L464">
        <v>1359525600</v>
      </c>
      <c r="M464" s="10">
        <f>(((L464/60)/60)/24)+DATE(1970,1,1)</f>
        <v>41304.25</v>
      </c>
      <c r="N464">
        <v>1362808800</v>
      </c>
      <c r="O464" s="10">
        <f>(((N464/60)/60)/24)+DATE(1970,1,1)</f>
        <v>41342.25</v>
      </c>
      <c r="P464" t="b">
        <v>0</v>
      </c>
      <c r="Q464" t="b">
        <v>0</v>
      </c>
      <c r="R464" t="s">
        <v>292</v>
      </c>
      <c r="S464" t="str">
        <f>LEFT(R464, SEARCH("/",R464,1)-1)</f>
        <v>games</v>
      </c>
      <c r="T464" t="str">
        <f>RIGHT(R464,LEN(R464)-SEARCH("/",R464,SEARCH("/",R464,1)))</f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 s="7">
        <v>145265</v>
      </c>
      <c r="F465" t="s">
        <v>20</v>
      </c>
      <c r="G465" s="4">
        <f>E465/D465</f>
        <v>1.0816455696202532</v>
      </c>
      <c r="H465">
        <v>2105</v>
      </c>
      <c r="I465" s="6" t="str">
        <f>DOLLAR((E465/H465),0)</f>
        <v>$69</v>
      </c>
      <c r="J465" t="s">
        <v>21</v>
      </c>
      <c r="K465" t="s">
        <v>22</v>
      </c>
      <c r="L465">
        <v>1388469600</v>
      </c>
      <c r="M465" s="10">
        <f>(((L465/60)/60)/24)+DATE(1970,1,1)</f>
        <v>41639.25</v>
      </c>
      <c r="N465">
        <v>1388815200</v>
      </c>
      <c r="O465" s="10">
        <f>(((N465/60)/60)/24)+DATE(1970,1,1)</f>
        <v>41643.25</v>
      </c>
      <c r="P465" t="b">
        <v>0</v>
      </c>
      <c r="Q465" t="b">
        <v>0</v>
      </c>
      <c r="R465" t="s">
        <v>71</v>
      </c>
      <c r="S465" t="str">
        <f>LEFT(R465, SEARCH("/",R465,1)-1)</f>
        <v>film &amp; video</v>
      </c>
      <c r="T465" t="str">
        <f>RIGHT(R465,LEN(R465)-SEARCH("/",R465,SEARCH("/",R465,1)))</f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 s="13">
        <v>95020</v>
      </c>
      <c r="F466" t="s">
        <v>20</v>
      </c>
      <c r="G466" s="4">
        <f>E466/D466</f>
        <v>1.3345505617977529</v>
      </c>
      <c r="H466">
        <v>2436</v>
      </c>
      <c r="I466" s="6" t="str">
        <f>DOLLAR((E466/H466),0)</f>
        <v>$39</v>
      </c>
      <c r="J466" t="s">
        <v>21</v>
      </c>
      <c r="K466" t="s">
        <v>22</v>
      </c>
      <c r="L466">
        <v>1518328800</v>
      </c>
      <c r="M466" s="10">
        <f>(((L466/60)/60)/24)+DATE(1970,1,1)</f>
        <v>43142.25</v>
      </c>
      <c r="N466">
        <v>1519538400</v>
      </c>
      <c r="O466" s="10">
        <f>(((N466/60)/60)/24)+DATE(1970,1,1)</f>
        <v>43156.25</v>
      </c>
      <c r="P466" t="b">
        <v>0</v>
      </c>
      <c r="Q466" t="b">
        <v>0</v>
      </c>
      <c r="R466" t="s">
        <v>33</v>
      </c>
      <c r="S466" t="str">
        <f>LEFT(R466, SEARCH("/",R466,1)-1)</f>
        <v>theater</v>
      </c>
      <c r="T466" t="str">
        <f>RIGHT(R466,LEN(R466)-SEARCH("/",R466,SEARCH("/",R466,1)))</f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 s="7">
        <v>8829</v>
      </c>
      <c r="F467" t="s">
        <v>20</v>
      </c>
      <c r="G467" s="4">
        <f>E467/D467</f>
        <v>1.8785106382978722</v>
      </c>
      <c r="H467">
        <v>80</v>
      </c>
      <c r="I467" s="6" t="str">
        <f>DOLLAR((E467/H467),0)</f>
        <v>$110</v>
      </c>
      <c r="J467" t="s">
        <v>21</v>
      </c>
      <c r="K467" t="s">
        <v>22</v>
      </c>
      <c r="L467">
        <v>1517032800</v>
      </c>
      <c r="M467" s="10">
        <f>(((L467/60)/60)/24)+DATE(1970,1,1)</f>
        <v>43127.25</v>
      </c>
      <c r="N467">
        <v>1517810400</v>
      </c>
      <c r="O467" s="10">
        <f>(((N467/60)/60)/24)+DATE(1970,1,1)</f>
        <v>43136.25</v>
      </c>
      <c r="P467" t="b">
        <v>0</v>
      </c>
      <c r="Q467" t="b">
        <v>0</v>
      </c>
      <c r="R467" t="s">
        <v>206</v>
      </c>
      <c r="S467" t="str">
        <f>LEFT(R467, SEARCH("/",R467,1)-1)</f>
        <v>publishing</v>
      </c>
      <c r="T467" t="str">
        <f>RIGHT(R467,LEN(R467)-SEARCH("/",R467,SEARCH("/",R467,1)))</f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 s="7">
        <v>3984</v>
      </c>
      <c r="F468" t="s">
        <v>20</v>
      </c>
      <c r="G468" s="4">
        <f>E468/D468</f>
        <v>3.32</v>
      </c>
      <c r="H468">
        <v>42</v>
      </c>
      <c r="I468" s="6" t="str">
        <f>DOLLAR((E468/H468),0)</f>
        <v>$95</v>
      </c>
      <c r="J468" t="s">
        <v>21</v>
      </c>
      <c r="K468" t="s">
        <v>22</v>
      </c>
      <c r="L468">
        <v>1368594000</v>
      </c>
      <c r="M468" s="10">
        <f>(((L468/60)/60)/24)+DATE(1970,1,1)</f>
        <v>41409.208333333336</v>
      </c>
      <c r="N468">
        <v>1370581200</v>
      </c>
      <c r="O468" s="10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 SEARCH("/",R468,1)-1)</f>
        <v>technology</v>
      </c>
      <c r="T468" t="str">
        <f>RIGHT(R468,LEN(R468)-SEARCH("/",R468,SEARCH("/",R468,1)))</f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 s="7">
        <v>8053</v>
      </c>
      <c r="F469" t="s">
        <v>20</v>
      </c>
      <c r="G469" s="4">
        <f>E469/D469</f>
        <v>5.7521428571428572</v>
      </c>
      <c r="H469">
        <v>139</v>
      </c>
      <c r="I469" s="6" t="str">
        <f>DOLLAR((E469/H469),0)</f>
        <v>$58</v>
      </c>
      <c r="J469" t="s">
        <v>15</v>
      </c>
      <c r="K469" t="s">
        <v>16</v>
      </c>
      <c r="L469">
        <v>1448258400</v>
      </c>
      <c r="M469" s="10">
        <f>(((L469/60)/60)/24)+DATE(1970,1,1)</f>
        <v>42331.25</v>
      </c>
      <c r="N469">
        <v>1448863200</v>
      </c>
      <c r="O469" s="10">
        <f>(((N469/60)/60)/24)+DATE(1970,1,1)</f>
        <v>42338.25</v>
      </c>
      <c r="P469" t="b">
        <v>0</v>
      </c>
      <c r="Q469" t="b">
        <v>1</v>
      </c>
      <c r="R469" t="s">
        <v>28</v>
      </c>
      <c r="S469" t="str">
        <f>LEFT(R469, SEARCH("/",R469,1)-1)</f>
        <v>technology</v>
      </c>
      <c r="T469" t="str">
        <f>RIGHT(R469,LEN(R469)-SEARCH("/",R469,SEARCH("/",R469,1)))</f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 s="13">
        <v>1620</v>
      </c>
      <c r="F470" t="s">
        <v>14</v>
      </c>
      <c r="G470" s="4">
        <f>E470/D470</f>
        <v>0.40500000000000003</v>
      </c>
      <c r="H470">
        <v>16</v>
      </c>
      <c r="I470" s="6" t="str">
        <f>DOLLAR((E470/H470),0)</f>
        <v>$101</v>
      </c>
      <c r="J470" t="s">
        <v>21</v>
      </c>
      <c r="K470" t="s">
        <v>22</v>
      </c>
      <c r="L470">
        <v>1555218000</v>
      </c>
      <c r="M470" s="10">
        <f>(((L470/60)/60)/24)+DATE(1970,1,1)</f>
        <v>43569.208333333328</v>
      </c>
      <c r="N470">
        <v>1556600400</v>
      </c>
      <c r="O470" s="10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 SEARCH("/",R470,1)-1)</f>
        <v>theater</v>
      </c>
      <c r="T470" t="str">
        <f>RIGHT(R470,LEN(R470)-SEARCH("/",R470,SEARCH("/",R470,1)))</f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 s="7">
        <v>10328</v>
      </c>
      <c r="F471" t="s">
        <v>20</v>
      </c>
      <c r="G471" s="4">
        <f>E471/D471</f>
        <v>1.8442857142857143</v>
      </c>
      <c r="H471">
        <v>159</v>
      </c>
      <c r="I471" s="6" t="str">
        <f>DOLLAR((E471/H471),0)</f>
        <v>$65</v>
      </c>
      <c r="J471" t="s">
        <v>21</v>
      </c>
      <c r="K471" t="s">
        <v>22</v>
      </c>
      <c r="L471">
        <v>1431925200</v>
      </c>
      <c r="M471" s="10">
        <f>(((L471/60)/60)/24)+DATE(1970,1,1)</f>
        <v>42142.208333333328</v>
      </c>
      <c r="N471">
        <v>1432098000</v>
      </c>
      <c r="O471" s="10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 SEARCH("/",R471,1)-1)</f>
        <v>film &amp; video</v>
      </c>
      <c r="T471" t="str">
        <f>RIGHT(R471,LEN(R471)-SEARCH("/",R471,SEARCH("/",R471,1)))</f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 s="7">
        <v>10289</v>
      </c>
      <c r="F472" t="s">
        <v>20</v>
      </c>
      <c r="G472" s="4">
        <f>E472/D472</f>
        <v>2.8580555555555556</v>
      </c>
      <c r="H472">
        <v>381</v>
      </c>
      <c r="I472" s="6" t="str">
        <f>DOLLAR((E472/H472),0)</f>
        <v>$27</v>
      </c>
      <c r="J472" t="s">
        <v>21</v>
      </c>
      <c r="K472" t="s">
        <v>22</v>
      </c>
      <c r="L472">
        <v>1481522400</v>
      </c>
      <c r="M472" s="10">
        <f>(((L472/60)/60)/24)+DATE(1970,1,1)</f>
        <v>42716.25</v>
      </c>
      <c r="N472">
        <v>1482127200</v>
      </c>
      <c r="O472" s="10">
        <f>(((N472/60)/60)/24)+DATE(1970,1,1)</f>
        <v>42723.25</v>
      </c>
      <c r="P472" t="b">
        <v>0</v>
      </c>
      <c r="Q472" t="b">
        <v>0</v>
      </c>
      <c r="R472" t="s">
        <v>65</v>
      </c>
      <c r="S472" t="str">
        <f>LEFT(R472, SEARCH("/",R472,1)-1)</f>
        <v>technology</v>
      </c>
      <c r="T472" t="str">
        <f>RIGHT(R472,LEN(R472)-SEARCH("/",R472,SEARCH("/",R472,1)))</f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 s="7">
        <v>9889</v>
      </c>
      <c r="F473" t="s">
        <v>20</v>
      </c>
      <c r="G473" s="4">
        <f>E473/D473</f>
        <v>3.19</v>
      </c>
      <c r="H473">
        <v>194</v>
      </c>
      <c r="I473" s="6" t="str">
        <f>DOLLAR((E473/H473),0)</f>
        <v>$51</v>
      </c>
      <c r="J473" t="s">
        <v>40</v>
      </c>
      <c r="K473" t="s">
        <v>41</v>
      </c>
      <c r="L473">
        <v>1335934800</v>
      </c>
      <c r="M473" s="10">
        <f>(((L473/60)/60)/24)+DATE(1970,1,1)</f>
        <v>41031.208333333336</v>
      </c>
      <c r="N473">
        <v>1335934800</v>
      </c>
      <c r="O473" s="10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 SEARCH("/",R473,1)-1)</f>
        <v>food</v>
      </c>
      <c r="T473" t="str">
        <f>RIGHT(R473,LEN(R473)-SEARCH("/",R473,SEARCH("/",R473,1)))</f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 s="7">
        <v>60342</v>
      </c>
      <c r="F474" t="s">
        <v>14</v>
      </c>
      <c r="G474" s="4">
        <f>E474/D474</f>
        <v>0.39234070221066319</v>
      </c>
      <c r="H474">
        <v>575</v>
      </c>
      <c r="I474" s="6" t="str">
        <f>DOLLAR((E474/H474),0)</f>
        <v>$105</v>
      </c>
      <c r="J474" t="s">
        <v>21</v>
      </c>
      <c r="K474" t="s">
        <v>22</v>
      </c>
      <c r="L474">
        <v>1552280400</v>
      </c>
      <c r="M474" s="10">
        <f>(((L474/60)/60)/24)+DATE(1970,1,1)</f>
        <v>43535.208333333328</v>
      </c>
      <c r="N474">
        <v>1556946000</v>
      </c>
      <c r="O474" s="10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 SEARCH("/",R474,1)-1)</f>
        <v>music</v>
      </c>
      <c r="T474" t="str">
        <f>RIGHT(R474,LEN(R474)-SEARCH("/",R474,SEARCH("/",R474,1)))</f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 s="7">
        <v>8907</v>
      </c>
      <c r="F475" t="s">
        <v>20</v>
      </c>
      <c r="G475" s="4">
        <f>E475/D475</f>
        <v>1.7814000000000001</v>
      </c>
      <c r="H475">
        <v>106</v>
      </c>
      <c r="I475" s="6" t="str">
        <f>DOLLAR((E475/H475),0)</f>
        <v>$84</v>
      </c>
      <c r="J475" t="s">
        <v>21</v>
      </c>
      <c r="K475" t="s">
        <v>22</v>
      </c>
      <c r="L475">
        <v>1529989200</v>
      </c>
      <c r="M475" s="10">
        <f>(((L475/60)/60)/24)+DATE(1970,1,1)</f>
        <v>43277.208333333328</v>
      </c>
      <c r="N475">
        <v>1530075600</v>
      </c>
      <c r="O475" s="10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 SEARCH("/",R475,1)-1)</f>
        <v>music</v>
      </c>
      <c r="T475" t="str">
        <f>RIGHT(R475,LEN(R475)-SEARCH("/",R475,SEARCH("/",R475,1)))</f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 s="7">
        <v>14606</v>
      </c>
      <c r="F476" t="s">
        <v>20</v>
      </c>
      <c r="G476" s="4">
        <f>E476/D476</f>
        <v>3.6515</v>
      </c>
      <c r="H476">
        <v>142</v>
      </c>
      <c r="I476" s="6" t="str">
        <f>DOLLAR((E476/H476),0)</f>
        <v>$103</v>
      </c>
      <c r="J476" t="s">
        <v>21</v>
      </c>
      <c r="K476" t="s">
        <v>22</v>
      </c>
      <c r="L476">
        <v>1418709600</v>
      </c>
      <c r="M476" s="10">
        <f>(((L476/60)/60)/24)+DATE(1970,1,1)</f>
        <v>41989.25</v>
      </c>
      <c r="N476">
        <v>1418796000</v>
      </c>
      <c r="O476" s="10">
        <f>(((N476/60)/60)/24)+DATE(1970,1,1)</f>
        <v>41990.25</v>
      </c>
      <c r="P476" t="b">
        <v>0</v>
      </c>
      <c r="Q476" t="b">
        <v>0</v>
      </c>
      <c r="R476" t="s">
        <v>269</v>
      </c>
      <c r="S476" t="str">
        <f>LEFT(R476, SEARCH("/",R476,1)-1)</f>
        <v>film &amp; video</v>
      </c>
      <c r="T476" t="str">
        <f>RIGHT(R476,LEN(R476)-SEARCH("/",R476,SEARCH("/",R476,1)))</f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 s="7">
        <v>8432</v>
      </c>
      <c r="F477" t="s">
        <v>20</v>
      </c>
      <c r="G477" s="4">
        <f>E477/D477</f>
        <v>1.1394594594594594</v>
      </c>
      <c r="H477">
        <v>211</v>
      </c>
      <c r="I477" s="6" t="str">
        <f>DOLLAR((E477/H477),0)</f>
        <v>$40</v>
      </c>
      <c r="J477" t="s">
        <v>21</v>
      </c>
      <c r="K477" t="s">
        <v>22</v>
      </c>
      <c r="L477">
        <v>1372136400</v>
      </c>
      <c r="M477" s="10">
        <f>(((L477/60)/60)/24)+DATE(1970,1,1)</f>
        <v>41450.208333333336</v>
      </c>
      <c r="N477">
        <v>1372482000</v>
      </c>
      <c r="O477" s="10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 SEARCH("/",R477,1)-1)</f>
        <v>publishing</v>
      </c>
      <c r="T477" t="str">
        <f>RIGHT(R477,LEN(R477)-SEARCH("/",R477,SEARCH("/",R477,1)))</f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 s="7">
        <v>57122</v>
      </c>
      <c r="F478" t="s">
        <v>14</v>
      </c>
      <c r="G478" s="4">
        <f>E478/D478</f>
        <v>0.29828720626631855</v>
      </c>
      <c r="H478">
        <v>1120</v>
      </c>
      <c r="I478" s="6" t="str">
        <f>DOLLAR((E478/H478),0)</f>
        <v>$51</v>
      </c>
      <c r="J478" t="s">
        <v>21</v>
      </c>
      <c r="K478" t="s">
        <v>22</v>
      </c>
      <c r="L478">
        <v>1533877200</v>
      </c>
      <c r="M478" s="10">
        <f>(((L478/60)/60)/24)+DATE(1970,1,1)</f>
        <v>43322.208333333328</v>
      </c>
      <c r="N478">
        <v>1534395600</v>
      </c>
      <c r="O478" s="10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 SEARCH("/",R478,1)-1)</f>
        <v>publishing</v>
      </c>
      <c r="T478" t="str">
        <f>RIGHT(R478,LEN(R478)-SEARCH("/",R478,SEARCH("/",R478,1)))</f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 s="7">
        <v>4613</v>
      </c>
      <c r="F479" t="s">
        <v>14</v>
      </c>
      <c r="G479" s="4">
        <f>E479/D479</f>
        <v>0.54270588235294115</v>
      </c>
      <c r="H479">
        <v>113</v>
      </c>
      <c r="I479" s="6" t="str">
        <f>DOLLAR((E479/H479),0)</f>
        <v>$41</v>
      </c>
      <c r="J479" t="s">
        <v>21</v>
      </c>
      <c r="K479" t="s">
        <v>22</v>
      </c>
      <c r="L479">
        <v>1309064400</v>
      </c>
      <c r="M479" s="10">
        <f>(((L479/60)/60)/24)+DATE(1970,1,1)</f>
        <v>40720.208333333336</v>
      </c>
      <c r="N479">
        <v>1311397200</v>
      </c>
      <c r="O479" s="10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 SEARCH("/",R479,1)-1)</f>
        <v>film &amp; video</v>
      </c>
      <c r="T479" t="str">
        <f>RIGHT(R479,LEN(R479)-SEARCH("/",R479,SEARCH("/",R479,1)))</f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 s="7">
        <v>162603</v>
      </c>
      <c r="F480" t="s">
        <v>20</v>
      </c>
      <c r="G480" s="4">
        <f>E480/D480</f>
        <v>2.3634156976744185</v>
      </c>
      <c r="H480">
        <v>2756</v>
      </c>
      <c r="I480" s="6" t="str">
        <f>DOLLAR((E480/H480),0)</f>
        <v>$59</v>
      </c>
      <c r="J480" t="s">
        <v>21</v>
      </c>
      <c r="K480" t="s">
        <v>22</v>
      </c>
      <c r="L480">
        <v>1425877200</v>
      </c>
      <c r="M480" s="10">
        <f>(((L480/60)/60)/24)+DATE(1970,1,1)</f>
        <v>42072.208333333328</v>
      </c>
      <c r="N480">
        <v>1426914000</v>
      </c>
      <c r="O480" s="10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 SEARCH("/",R480,1)-1)</f>
        <v>technology</v>
      </c>
      <c r="T480" t="str">
        <f>RIGHT(R480,LEN(R480)-SEARCH("/",R480,SEARCH("/",R480,1)))</f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 s="7">
        <v>12310</v>
      </c>
      <c r="F481" t="s">
        <v>20</v>
      </c>
      <c r="G481" s="4">
        <f>E481/D481</f>
        <v>5.1291666666666664</v>
      </c>
      <c r="H481">
        <v>173</v>
      </c>
      <c r="I481" s="6" t="str">
        <f>DOLLAR((E481/H481),0)</f>
        <v>$71</v>
      </c>
      <c r="J481" t="s">
        <v>40</v>
      </c>
      <c r="K481" t="s">
        <v>41</v>
      </c>
      <c r="L481">
        <v>1501304400</v>
      </c>
      <c r="M481" s="10">
        <f>(((L481/60)/60)/24)+DATE(1970,1,1)</f>
        <v>42945.208333333328</v>
      </c>
      <c r="N481">
        <v>1501477200</v>
      </c>
      <c r="O481" s="10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 SEARCH("/",R481,1)-1)</f>
        <v>food</v>
      </c>
      <c r="T481" t="str">
        <f>RIGHT(R481,LEN(R481)-SEARCH("/",R481,SEARCH("/",R481,1)))</f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 s="7">
        <v>8656</v>
      </c>
      <c r="F482" t="s">
        <v>20</v>
      </c>
      <c r="G482" s="4">
        <f>E482/D482</f>
        <v>1.0065116279069768</v>
      </c>
      <c r="H482">
        <v>87</v>
      </c>
      <c r="I482" s="6" t="str">
        <f>DOLLAR((E482/H482),0)</f>
        <v>$99</v>
      </c>
      <c r="J482" t="s">
        <v>21</v>
      </c>
      <c r="K482" t="s">
        <v>22</v>
      </c>
      <c r="L482">
        <v>1268287200</v>
      </c>
      <c r="M482" s="10">
        <f>(((L482/60)/60)/24)+DATE(1970,1,1)</f>
        <v>40248.25</v>
      </c>
      <c r="N482">
        <v>1269061200</v>
      </c>
      <c r="O482" s="10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 SEARCH("/",R482,1)-1)</f>
        <v>photography</v>
      </c>
      <c r="T482" t="str">
        <f>RIGHT(R482,LEN(R482)-SEARCH("/",R482,SEARCH("/",R482,1)))</f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 s="13">
        <v>159931</v>
      </c>
      <c r="F483" t="s">
        <v>14</v>
      </c>
      <c r="G483" s="4">
        <f>E483/D483</f>
        <v>0.81348423194303154</v>
      </c>
      <c r="H483">
        <v>1538</v>
      </c>
      <c r="I483" s="6" t="str">
        <f>DOLLAR((E483/H483),0)</f>
        <v>$104</v>
      </c>
      <c r="J483" t="s">
        <v>21</v>
      </c>
      <c r="K483" t="s">
        <v>22</v>
      </c>
      <c r="L483">
        <v>1412139600</v>
      </c>
      <c r="M483" s="10">
        <f>(((L483/60)/60)/24)+DATE(1970,1,1)</f>
        <v>41913.208333333336</v>
      </c>
      <c r="N483">
        <v>1415772000</v>
      </c>
      <c r="O483" s="10">
        <f>(((N483/60)/60)/24)+DATE(1970,1,1)</f>
        <v>41955.25</v>
      </c>
      <c r="P483" t="b">
        <v>0</v>
      </c>
      <c r="Q483" t="b">
        <v>1</v>
      </c>
      <c r="R483" t="s">
        <v>33</v>
      </c>
      <c r="S483" t="str">
        <f>LEFT(R483, SEARCH("/",R483,1)-1)</f>
        <v>theater</v>
      </c>
      <c r="T483" t="str">
        <f>RIGHT(R483,LEN(R483)-SEARCH("/",R483,SEARCH("/",R483,1)))</f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 s="7">
        <v>689</v>
      </c>
      <c r="F484" t="s">
        <v>14</v>
      </c>
      <c r="G484" s="4">
        <f>E484/D484</f>
        <v>0.16404761904761905</v>
      </c>
      <c r="H484">
        <v>9</v>
      </c>
      <c r="I484" s="6" t="str">
        <f>DOLLAR((E484/H484),0)</f>
        <v>$77</v>
      </c>
      <c r="J484" t="s">
        <v>21</v>
      </c>
      <c r="K484" t="s">
        <v>22</v>
      </c>
      <c r="L484">
        <v>1330063200</v>
      </c>
      <c r="M484" s="10">
        <f>(((L484/60)/60)/24)+DATE(1970,1,1)</f>
        <v>40963.25</v>
      </c>
      <c r="N484">
        <v>1331013600</v>
      </c>
      <c r="O484" s="10">
        <f>(((N484/60)/60)/24)+DATE(1970,1,1)</f>
        <v>40974.25</v>
      </c>
      <c r="P484" t="b">
        <v>0</v>
      </c>
      <c r="Q484" t="b">
        <v>1</v>
      </c>
      <c r="R484" t="s">
        <v>119</v>
      </c>
      <c r="S484" t="str">
        <f>LEFT(R484, SEARCH("/",R484,1)-1)</f>
        <v>publishing</v>
      </c>
      <c r="T484" t="str">
        <f>RIGHT(R484,LEN(R484)-SEARCH("/",R484,SEARCH("/",R484,1)))</f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 s="13">
        <v>48236</v>
      </c>
      <c r="F485" t="s">
        <v>14</v>
      </c>
      <c r="G485" s="4">
        <f>E485/D485</f>
        <v>0.52774617067833696</v>
      </c>
      <c r="H485">
        <v>554</v>
      </c>
      <c r="I485" s="6" t="str">
        <f>DOLLAR((E485/H485),0)</f>
        <v>$87</v>
      </c>
      <c r="J485" t="s">
        <v>21</v>
      </c>
      <c r="K485" t="s">
        <v>22</v>
      </c>
      <c r="L485">
        <v>1576130400</v>
      </c>
      <c r="M485" s="10">
        <f>(((L485/60)/60)/24)+DATE(1970,1,1)</f>
        <v>43811.25</v>
      </c>
      <c r="N485">
        <v>1576735200</v>
      </c>
      <c r="O485" s="10">
        <f>(((N485/60)/60)/24)+DATE(1970,1,1)</f>
        <v>43818.25</v>
      </c>
      <c r="P485" t="b">
        <v>0</v>
      </c>
      <c r="Q485" t="b">
        <v>0</v>
      </c>
      <c r="R485" t="s">
        <v>33</v>
      </c>
      <c r="S485" t="str">
        <f>LEFT(R485, SEARCH("/",R485,1)-1)</f>
        <v>theater</v>
      </c>
      <c r="T485" t="str">
        <f>RIGHT(R485,LEN(R485)-SEARCH("/",R485,SEARCH("/",R485,1)))</f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 s="7">
        <v>77021</v>
      </c>
      <c r="F486" t="s">
        <v>20</v>
      </c>
      <c r="G486" s="4">
        <f>E486/D486</f>
        <v>2.6020608108108108</v>
      </c>
      <c r="H486">
        <v>1572</v>
      </c>
      <c r="I486" s="6" t="str">
        <f>DOLLAR((E486/H486),0)</f>
        <v>$49</v>
      </c>
      <c r="J486" t="s">
        <v>40</v>
      </c>
      <c r="K486" t="s">
        <v>41</v>
      </c>
      <c r="L486">
        <v>1407128400</v>
      </c>
      <c r="M486" s="10">
        <f>(((L486/60)/60)/24)+DATE(1970,1,1)</f>
        <v>41855.208333333336</v>
      </c>
      <c r="N486">
        <v>1411362000</v>
      </c>
      <c r="O486" s="10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 SEARCH("/",R486,1)-1)</f>
        <v>food</v>
      </c>
      <c r="T486" t="str">
        <f>RIGHT(R486,LEN(R486)-SEARCH("/",R486,SEARCH("/",R486,1)))</f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 s="13">
        <v>27844</v>
      </c>
      <c r="F487" t="s">
        <v>14</v>
      </c>
      <c r="G487" s="4">
        <f>E487/D487</f>
        <v>0.30732891832229581</v>
      </c>
      <c r="H487">
        <v>648</v>
      </c>
      <c r="I487" s="6" t="str">
        <f>DOLLAR((E487/H487),0)</f>
        <v>$43</v>
      </c>
      <c r="J487" t="s">
        <v>40</v>
      </c>
      <c r="K487" t="s">
        <v>41</v>
      </c>
      <c r="L487">
        <v>1560142800</v>
      </c>
      <c r="M487" s="10">
        <f>(((L487/60)/60)/24)+DATE(1970,1,1)</f>
        <v>43626.208333333328</v>
      </c>
      <c r="N487">
        <v>1563685200</v>
      </c>
      <c r="O487" s="10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 SEARCH("/",R487,1)-1)</f>
        <v>theater</v>
      </c>
      <c r="T487" t="str">
        <f>RIGHT(R487,LEN(R487)-SEARCH("/",R487,SEARCH("/",R487,1)))</f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 s="7">
        <v>702</v>
      </c>
      <c r="F488" t="s">
        <v>14</v>
      </c>
      <c r="G488" s="4">
        <f>E488/D488</f>
        <v>0.13500000000000001</v>
      </c>
      <c r="H488">
        <v>21</v>
      </c>
      <c r="I488" s="6" t="str">
        <f>DOLLAR((E488/H488),0)</f>
        <v>$33</v>
      </c>
      <c r="J488" t="s">
        <v>40</v>
      </c>
      <c r="K488" t="s">
        <v>41</v>
      </c>
      <c r="L488">
        <v>1520575200</v>
      </c>
      <c r="M488" s="10">
        <f>(((L488/60)/60)/24)+DATE(1970,1,1)</f>
        <v>43168.25</v>
      </c>
      <c r="N488">
        <v>1521867600</v>
      </c>
      <c r="O488" s="10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 SEARCH("/",R488,1)-1)</f>
        <v>publishing</v>
      </c>
      <c r="T488" t="str">
        <f>RIGHT(R488,LEN(R488)-SEARCH("/",R488,SEARCH("/",R488,1)))</f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 s="13">
        <v>197024</v>
      </c>
      <c r="F489" t="s">
        <v>20</v>
      </c>
      <c r="G489" s="4">
        <f>E489/D489</f>
        <v>1.7862556663644606</v>
      </c>
      <c r="H489">
        <v>2346</v>
      </c>
      <c r="I489" s="6" t="str">
        <f>DOLLAR((E489/H489),0)</f>
        <v>$84</v>
      </c>
      <c r="J489" t="s">
        <v>21</v>
      </c>
      <c r="K489" t="s">
        <v>22</v>
      </c>
      <c r="L489">
        <v>1492664400</v>
      </c>
      <c r="M489" s="10">
        <f>(((L489/60)/60)/24)+DATE(1970,1,1)</f>
        <v>42845.208333333328</v>
      </c>
      <c r="N489">
        <v>1495515600</v>
      </c>
      <c r="O489" s="10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 SEARCH("/",R489,1)-1)</f>
        <v>theater</v>
      </c>
      <c r="T489" t="str">
        <f>RIGHT(R489,LEN(R489)-SEARCH("/",R489,SEARCH("/",R489,1)))</f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 s="13">
        <v>11663</v>
      </c>
      <c r="F490" t="s">
        <v>20</v>
      </c>
      <c r="G490" s="4">
        <f>E490/D490</f>
        <v>2.2005660377358489</v>
      </c>
      <c r="H490">
        <v>115</v>
      </c>
      <c r="I490" s="6" t="str">
        <f>DOLLAR((E490/H490),0)</f>
        <v>$101</v>
      </c>
      <c r="J490" t="s">
        <v>21</v>
      </c>
      <c r="K490" t="s">
        <v>22</v>
      </c>
      <c r="L490">
        <v>1454479200</v>
      </c>
      <c r="M490" s="10">
        <f>(((L490/60)/60)/24)+DATE(1970,1,1)</f>
        <v>42403.25</v>
      </c>
      <c r="N490">
        <v>1455948000</v>
      </c>
      <c r="O490" s="10">
        <f>(((N490/60)/60)/24)+DATE(1970,1,1)</f>
        <v>42420.25</v>
      </c>
      <c r="P490" t="b">
        <v>0</v>
      </c>
      <c r="Q490" t="b">
        <v>0</v>
      </c>
      <c r="R490" t="s">
        <v>33</v>
      </c>
      <c r="S490" t="str">
        <f>LEFT(R490, SEARCH("/",R490,1)-1)</f>
        <v>theater</v>
      </c>
      <c r="T490" t="str">
        <f>RIGHT(R490,LEN(R490)-SEARCH("/",R490,SEARCH("/",R490,1)))</f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 s="7">
        <v>9339</v>
      </c>
      <c r="F491" t="s">
        <v>20</v>
      </c>
      <c r="G491" s="4">
        <f>E491/D491</f>
        <v>1.015108695652174</v>
      </c>
      <c r="H491">
        <v>85</v>
      </c>
      <c r="I491" s="6" t="str">
        <f>DOLLAR((E491/H491),0)</f>
        <v>$110</v>
      </c>
      <c r="J491" t="s">
        <v>107</v>
      </c>
      <c r="K491" t="s">
        <v>108</v>
      </c>
      <c r="L491">
        <v>1281934800</v>
      </c>
      <c r="M491" s="10">
        <f>(((L491/60)/60)/24)+DATE(1970,1,1)</f>
        <v>40406.208333333336</v>
      </c>
      <c r="N491">
        <v>1282366800</v>
      </c>
      <c r="O491" s="10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 SEARCH("/",R491,1)-1)</f>
        <v>technology</v>
      </c>
      <c r="T491" t="str">
        <f>RIGHT(R491,LEN(R491)-SEARCH("/",R491,SEARCH("/",R491,1)))</f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 s="7">
        <v>4596</v>
      </c>
      <c r="F492" t="s">
        <v>20</v>
      </c>
      <c r="G492" s="4">
        <f>E492/D492</f>
        <v>1.915</v>
      </c>
      <c r="H492">
        <v>144</v>
      </c>
      <c r="I492" s="6" t="str">
        <f>DOLLAR((E492/H492),0)</f>
        <v>$32</v>
      </c>
      <c r="J492" t="s">
        <v>21</v>
      </c>
      <c r="K492" t="s">
        <v>22</v>
      </c>
      <c r="L492">
        <v>1573970400</v>
      </c>
      <c r="M492" s="10">
        <f>(((L492/60)/60)/24)+DATE(1970,1,1)</f>
        <v>43786.25</v>
      </c>
      <c r="N492">
        <v>1574575200</v>
      </c>
      <c r="O492" s="10">
        <f>(((N492/60)/60)/24)+DATE(1970,1,1)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 SEARCH("/",R492,1)-1)</f>
        <v>journalism</v>
      </c>
      <c r="T492" t="str">
        <f>RIGHT(R492,LEN(R492)-SEARCH("/",R492,SEARCH("/",R492,1)))</f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 s="7">
        <v>173437</v>
      </c>
      <c r="F493" t="s">
        <v>20</v>
      </c>
      <c r="G493" s="4">
        <f>E493/D493</f>
        <v>3.0534683098591549</v>
      </c>
      <c r="H493">
        <v>2443</v>
      </c>
      <c r="I493" s="6" t="str">
        <f>DOLLAR((E493/H493),0)</f>
        <v>$71</v>
      </c>
      <c r="J493" t="s">
        <v>21</v>
      </c>
      <c r="K493" t="s">
        <v>22</v>
      </c>
      <c r="L493">
        <v>1372654800</v>
      </c>
      <c r="M493" s="10">
        <f>(((L493/60)/60)/24)+DATE(1970,1,1)</f>
        <v>41456.208333333336</v>
      </c>
      <c r="N493">
        <v>1374901200</v>
      </c>
      <c r="O493" s="10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 SEARCH("/",R493,1)-1)</f>
        <v>food</v>
      </c>
      <c r="T493" t="str">
        <f>RIGHT(R493,LEN(R493)-SEARCH("/",R493,SEARCH("/",R493,1)))</f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 s="7">
        <v>45831</v>
      </c>
      <c r="F494" t="s">
        <v>74</v>
      </c>
      <c r="G494" s="4">
        <f>E494/D494</f>
        <v>0.23995287958115183</v>
      </c>
      <c r="H494">
        <v>595</v>
      </c>
      <c r="I494" s="6" t="str">
        <f>DOLLAR((E494/H494),0)</f>
        <v>$77</v>
      </c>
      <c r="J494" t="s">
        <v>21</v>
      </c>
      <c r="K494" t="s">
        <v>22</v>
      </c>
      <c r="L494">
        <v>1275886800</v>
      </c>
      <c r="M494" s="10">
        <f>(((L494/60)/60)/24)+DATE(1970,1,1)</f>
        <v>40336.208333333336</v>
      </c>
      <c r="N494">
        <v>1278910800</v>
      </c>
      <c r="O494" s="10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 SEARCH("/",R494,1)-1)</f>
        <v>film &amp; video</v>
      </c>
      <c r="T494" t="str">
        <f>RIGHT(R494,LEN(R494)-SEARCH("/",R494,SEARCH("/",R494,1)))</f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 s="7">
        <v>6514</v>
      </c>
      <c r="F495" t="s">
        <v>20</v>
      </c>
      <c r="G495" s="4">
        <f>E495/D495</f>
        <v>7.2377777777777776</v>
      </c>
      <c r="H495">
        <v>64</v>
      </c>
      <c r="I495" s="6" t="str">
        <f>DOLLAR((E495/H495),0)</f>
        <v>$102</v>
      </c>
      <c r="J495" t="s">
        <v>21</v>
      </c>
      <c r="K495" t="s">
        <v>22</v>
      </c>
      <c r="L495">
        <v>1561784400</v>
      </c>
      <c r="M495" s="10">
        <f>(((L495/60)/60)/24)+DATE(1970,1,1)</f>
        <v>43645.208333333328</v>
      </c>
      <c r="N495">
        <v>1562907600</v>
      </c>
      <c r="O495" s="10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 SEARCH("/",R495,1)-1)</f>
        <v>photography</v>
      </c>
      <c r="T495" t="str">
        <f>RIGHT(R495,LEN(R495)-SEARCH("/",R495,SEARCH("/",R495,1)))</f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 s="7">
        <v>13684</v>
      </c>
      <c r="F496" t="s">
        <v>20</v>
      </c>
      <c r="G496" s="4">
        <f>E496/D496</f>
        <v>5.4736000000000002</v>
      </c>
      <c r="H496">
        <v>268</v>
      </c>
      <c r="I496" s="6" t="str">
        <f>DOLLAR((E496/H496),0)</f>
        <v>$51</v>
      </c>
      <c r="J496" t="s">
        <v>21</v>
      </c>
      <c r="K496" t="s">
        <v>22</v>
      </c>
      <c r="L496">
        <v>1332392400</v>
      </c>
      <c r="M496" s="10">
        <f>(((L496/60)/60)/24)+DATE(1970,1,1)</f>
        <v>40990.208333333336</v>
      </c>
      <c r="N496">
        <v>1332478800</v>
      </c>
      <c r="O496" s="10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 SEARCH("/",R496,1)-1)</f>
        <v>technology</v>
      </c>
      <c r="T496" t="str">
        <f>RIGHT(R496,LEN(R496)-SEARCH("/",R496,SEARCH("/",R496,1)))</f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 s="13">
        <v>13264</v>
      </c>
      <c r="F497" t="s">
        <v>20</v>
      </c>
      <c r="G497" s="4">
        <f>E497/D497</f>
        <v>4.1449999999999996</v>
      </c>
      <c r="H497">
        <v>195</v>
      </c>
      <c r="I497" s="6" t="str">
        <f>DOLLAR((E497/H497),0)</f>
        <v>$68</v>
      </c>
      <c r="J497" t="s">
        <v>36</v>
      </c>
      <c r="K497" t="s">
        <v>37</v>
      </c>
      <c r="L497">
        <v>1402376400</v>
      </c>
      <c r="M497" s="10">
        <f>(((L497/60)/60)/24)+DATE(1970,1,1)</f>
        <v>41800.208333333336</v>
      </c>
      <c r="N497">
        <v>1402722000</v>
      </c>
      <c r="O497" s="10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 SEARCH("/",R497,1)-1)</f>
        <v>theater</v>
      </c>
      <c r="T497" t="str">
        <f>RIGHT(R497,LEN(R497)-SEARCH("/",R497,SEARCH("/",R497,1)))</f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 s="7">
        <v>1667</v>
      </c>
      <c r="F498" t="s">
        <v>14</v>
      </c>
      <c r="G498" s="4">
        <f>E498/D498</f>
        <v>9.0696409140369975E-3</v>
      </c>
      <c r="H498">
        <v>54</v>
      </c>
      <c r="I498" s="6" t="str">
        <f>DOLLAR((E498/H498),0)</f>
        <v>$31</v>
      </c>
      <c r="J498" t="s">
        <v>21</v>
      </c>
      <c r="K498" t="s">
        <v>22</v>
      </c>
      <c r="L498">
        <v>1495342800</v>
      </c>
      <c r="M498" s="10">
        <f>(((L498/60)/60)/24)+DATE(1970,1,1)</f>
        <v>42876.208333333328</v>
      </c>
      <c r="N498">
        <v>1496811600</v>
      </c>
      <c r="O498" s="10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 SEARCH("/",R498,1)-1)</f>
        <v>film &amp; video</v>
      </c>
      <c r="T498" t="str">
        <f>RIGHT(R498,LEN(R498)-SEARCH("/",R498,SEARCH("/",R498,1)))</f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 s="7">
        <v>3349</v>
      </c>
      <c r="F499" t="s">
        <v>14</v>
      </c>
      <c r="G499" s="4">
        <f>E499/D499</f>
        <v>0.34173469387755101</v>
      </c>
      <c r="H499">
        <v>120</v>
      </c>
      <c r="I499" s="6" t="str">
        <f>DOLLAR((E499/H499),0)</f>
        <v>$28</v>
      </c>
      <c r="J499" t="s">
        <v>21</v>
      </c>
      <c r="K499" t="s">
        <v>22</v>
      </c>
      <c r="L499">
        <v>1482213600</v>
      </c>
      <c r="M499" s="10">
        <f>(((L499/60)/60)/24)+DATE(1970,1,1)</f>
        <v>42724.25</v>
      </c>
      <c r="N499">
        <v>1482213600</v>
      </c>
      <c r="O499" s="10">
        <f>(((N499/60)/60)/24)+DATE(1970,1,1)</f>
        <v>42724.25</v>
      </c>
      <c r="P499" t="b">
        <v>0</v>
      </c>
      <c r="Q499" t="b">
        <v>1</v>
      </c>
      <c r="R499" t="s">
        <v>65</v>
      </c>
      <c r="S499" t="str">
        <f>LEFT(R499, SEARCH("/",R499,1)-1)</f>
        <v>technology</v>
      </c>
      <c r="T499" t="str">
        <f>RIGHT(R499,LEN(R499)-SEARCH("/",R499,SEARCH("/",R499,1)))</f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 s="7">
        <v>46317</v>
      </c>
      <c r="F500" t="s">
        <v>14</v>
      </c>
      <c r="G500" s="4">
        <f>E500/D500</f>
        <v>0.239488107549121</v>
      </c>
      <c r="H500">
        <v>579</v>
      </c>
      <c r="I500" s="6" t="str">
        <f>DOLLAR((E500/H500),0)</f>
        <v>$80</v>
      </c>
      <c r="J500" t="s">
        <v>36</v>
      </c>
      <c r="K500" t="s">
        <v>37</v>
      </c>
      <c r="L500">
        <v>1420092000</v>
      </c>
      <c r="M500" s="10">
        <f>(((L500/60)/60)/24)+DATE(1970,1,1)</f>
        <v>42005.25</v>
      </c>
      <c r="N500">
        <v>1420264800</v>
      </c>
      <c r="O500" s="10">
        <f>(((N500/60)/60)/24)+DATE(1970,1,1)</f>
        <v>42007.25</v>
      </c>
      <c r="P500" t="b">
        <v>0</v>
      </c>
      <c r="Q500" t="b">
        <v>0</v>
      </c>
      <c r="R500" t="s">
        <v>28</v>
      </c>
      <c r="S500" t="str">
        <f>LEFT(R500, SEARCH("/",R500,1)-1)</f>
        <v>technology</v>
      </c>
      <c r="T500" t="str">
        <f>RIGHT(R500,LEN(R500)-SEARCH("/",R500,SEARCH("/",R500,1)))</f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 s="7">
        <v>78743</v>
      </c>
      <c r="F501" t="s">
        <v>14</v>
      </c>
      <c r="G501" s="4">
        <f>E501/D501</f>
        <v>0.48072649572649573</v>
      </c>
      <c r="H501">
        <v>2072</v>
      </c>
      <c r="I501" s="6" t="str">
        <f>DOLLAR((E501/H501),0)</f>
        <v>$38</v>
      </c>
      <c r="J501" t="s">
        <v>21</v>
      </c>
      <c r="K501" t="s">
        <v>22</v>
      </c>
      <c r="L501">
        <v>1458018000</v>
      </c>
      <c r="M501" s="10">
        <f>(((L501/60)/60)/24)+DATE(1970,1,1)</f>
        <v>42444.208333333328</v>
      </c>
      <c r="N501">
        <v>1458450000</v>
      </c>
      <c r="O501" s="10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 SEARCH("/",R501,1)-1)</f>
        <v>film &amp; video</v>
      </c>
      <c r="T501" t="str">
        <f>RIGHT(R501,LEN(R501)-SEARCH("/",R501,SEARCH("/",R501,1)))</f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 s="13">
        <v>0</v>
      </c>
      <c r="F502" t="s">
        <v>14</v>
      </c>
      <c r="G502" s="4">
        <f>E502/D502</f>
        <v>0</v>
      </c>
      <c r="H502">
        <v>0</v>
      </c>
      <c r="I502" s="6" t="e">
        <f>DOLLAR((E502/H502),0)</f>
        <v>#DIV/0!</v>
      </c>
      <c r="J502" t="s">
        <v>21</v>
      </c>
      <c r="K502" t="s">
        <v>22</v>
      </c>
      <c r="L502">
        <v>1367384400</v>
      </c>
      <c r="M502" s="10">
        <f>(((L502/60)/60)/24)+DATE(1970,1,1)</f>
        <v>41395.208333333336</v>
      </c>
      <c r="N502">
        <v>1369803600</v>
      </c>
      <c r="O502" s="10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 SEARCH("/",R502,1)-1)</f>
        <v>theater</v>
      </c>
      <c r="T502" t="str">
        <f>RIGHT(R502,LEN(R502)-SEARCH("/",R502,SEARCH("/",R502,1)))</f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 s="7">
        <v>107743</v>
      </c>
      <c r="F503" t="s">
        <v>14</v>
      </c>
      <c r="G503" s="4">
        <f>E503/D503</f>
        <v>0.70145182291666663</v>
      </c>
      <c r="H503">
        <v>1796</v>
      </c>
      <c r="I503" s="6" t="str">
        <f>DOLLAR((E503/H503),0)</f>
        <v>$60</v>
      </c>
      <c r="J503" t="s">
        <v>21</v>
      </c>
      <c r="K503" t="s">
        <v>22</v>
      </c>
      <c r="L503">
        <v>1363064400</v>
      </c>
      <c r="M503" s="10">
        <f>(((L503/60)/60)/24)+DATE(1970,1,1)</f>
        <v>41345.208333333336</v>
      </c>
      <c r="N503">
        <v>1363237200</v>
      </c>
      <c r="O503" s="10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 SEARCH("/",R503,1)-1)</f>
        <v>film &amp; video</v>
      </c>
      <c r="T503" t="str">
        <f>RIGHT(R503,LEN(R503)-SEARCH("/",R503,SEARCH("/",R503,1)))</f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 s="7">
        <v>6889</v>
      </c>
      <c r="F504" t="s">
        <v>20</v>
      </c>
      <c r="G504" s="4">
        <f>E504/D504</f>
        <v>5.2992307692307694</v>
      </c>
      <c r="H504">
        <v>186</v>
      </c>
      <c r="I504" s="6" t="str">
        <f>DOLLAR((E504/H504),0)</f>
        <v>$37</v>
      </c>
      <c r="J504" t="s">
        <v>26</v>
      </c>
      <c r="K504" t="s">
        <v>27</v>
      </c>
      <c r="L504">
        <v>1343365200</v>
      </c>
      <c r="M504" s="10">
        <f>(((L504/60)/60)/24)+DATE(1970,1,1)</f>
        <v>41117.208333333336</v>
      </c>
      <c r="N504">
        <v>1345870800</v>
      </c>
      <c r="O504" s="10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 SEARCH("/",R504,1)-1)</f>
        <v>games</v>
      </c>
      <c r="T504" t="str">
        <f>RIGHT(R504,LEN(R504)-SEARCH("/",R504,SEARCH("/",R504,1)))</f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 s="7">
        <v>45983</v>
      </c>
      <c r="F505" t="s">
        <v>20</v>
      </c>
      <c r="G505" s="4">
        <f>E505/D505</f>
        <v>1.8032549019607844</v>
      </c>
      <c r="H505">
        <v>460</v>
      </c>
      <c r="I505" s="6" t="str">
        <f>DOLLAR((E505/H505),0)</f>
        <v>$100</v>
      </c>
      <c r="J505" t="s">
        <v>21</v>
      </c>
      <c r="K505" t="s">
        <v>22</v>
      </c>
      <c r="L505">
        <v>1435726800</v>
      </c>
      <c r="M505" s="10">
        <f>(((L505/60)/60)/24)+DATE(1970,1,1)</f>
        <v>42186.208333333328</v>
      </c>
      <c r="N505">
        <v>1437454800</v>
      </c>
      <c r="O505" s="10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 SEARCH("/",R505,1)-1)</f>
        <v>film &amp; video</v>
      </c>
      <c r="T505" t="str">
        <f>RIGHT(R505,LEN(R505)-SEARCH("/",R505,SEARCH("/",R505,1)))</f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 s="7">
        <v>6924</v>
      </c>
      <c r="F506" t="s">
        <v>14</v>
      </c>
      <c r="G506" s="4">
        <f>E506/D506</f>
        <v>0.92320000000000002</v>
      </c>
      <c r="H506">
        <v>62</v>
      </c>
      <c r="I506" s="6" t="str">
        <f>DOLLAR((E506/H506),0)</f>
        <v>$112</v>
      </c>
      <c r="J506" t="s">
        <v>107</v>
      </c>
      <c r="K506" t="s">
        <v>108</v>
      </c>
      <c r="L506">
        <v>1431925200</v>
      </c>
      <c r="M506" s="10">
        <f>(((L506/60)/60)/24)+DATE(1970,1,1)</f>
        <v>42142.208333333328</v>
      </c>
      <c r="N506">
        <v>1432011600</v>
      </c>
      <c r="O506" s="10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 SEARCH("/",R506,1)-1)</f>
        <v>music</v>
      </c>
      <c r="T506" t="str">
        <f>RIGHT(R506,LEN(R506)-SEARCH("/",R506,SEARCH("/",R506,1)))</f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 s="7">
        <v>12497</v>
      </c>
      <c r="F507" t="s">
        <v>14</v>
      </c>
      <c r="G507" s="4">
        <f>E507/D507</f>
        <v>0.13901001112347053</v>
      </c>
      <c r="H507">
        <v>347</v>
      </c>
      <c r="I507" s="6" t="str">
        <f>DOLLAR((E507/H507),0)</f>
        <v>$36</v>
      </c>
      <c r="J507" t="s">
        <v>21</v>
      </c>
      <c r="K507" t="s">
        <v>22</v>
      </c>
      <c r="L507">
        <v>1362722400</v>
      </c>
      <c r="M507" s="10">
        <f>(((L507/60)/60)/24)+DATE(1970,1,1)</f>
        <v>41341.25</v>
      </c>
      <c r="N507">
        <v>1366347600</v>
      </c>
      <c r="O507" s="10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 SEARCH("/",R507,1)-1)</f>
        <v>publishing</v>
      </c>
      <c r="T507" t="str">
        <f>RIGHT(R507,LEN(R507)-SEARCH("/",R507,SEARCH("/",R507,1)))</f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 s="13">
        <v>166874</v>
      </c>
      <c r="F508" t="s">
        <v>20</v>
      </c>
      <c r="G508" s="4">
        <f>E508/D508</f>
        <v>9.2707777777777771</v>
      </c>
      <c r="H508">
        <v>2528</v>
      </c>
      <c r="I508" s="6" t="str">
        <f>DOLLAR((E508/H508),0)</f>
        <v>$66</v>
      </c>
      <c r="J508" t="s">
        <v>21</v>
      </c>
      <c r="K508" t="s">
        <v>22</v>
      </c>
      <c r="L508">
        <v>1511416800</v>
      </c>
      <c r="M508" s="10">
        <f>(((L508/60)/60)/24)+DATE(1970,1,1)</f>
        <v>43062.25</v>
      </c>
      <c r="N508">
        <v>1512885600</v>
      </c>
      <c r="O508" s="10">
        <f>(((N508/60)/60)/24)+DATE(1970,1,1)</f>
        <v>43079.25</v>
      </c>
      <c r="P508" t="b">
        <v>0</v>
      </c>
      <c r="Q508" t="b">
        <v>1</v>
      </c>
      <c r="R508" t="s">
        <v>33</v>
      </c>
      <c r="S508" t="str">
        <f>LEFT(R508, SEARCH("/",R508,1)-1)</f>
        <v>theater</v>
      </c>
      <c r="T508" t="str">
        <f>RIGHT(R508,LEN(R508)-SEARCH("/",R508,SEARCH("/",R508,1)))</f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 s="7">
        <v>837</v>
      </c>
      <c r="F509" t="s">
        <v>14</v>
      </c>
      <c r="G509" s="4">
        <f>E509/D509</f>
        <v>0.39857142857142858</v>
      </c>
      <c r="H509">
        <v>19</v>
      </c>
      <c r="I509" s="6" t="str">
        <f>DOLLAR((E509/H509),0)</f>
        <v>$44</v>
      </c>
      <c r="J509" t="s">
        <v>21</v>
      </c>
      <c r="K509" t="s">
        <v>22</v>
      </c>
      <c r="L509">
        <v>1365483600</v>
      </c>
      <c r="M509" s="10">
        <f>(((L509/60)/60)/24)+DATE(1970,1,1)</f>
        <v>41373.208333333336</v>
      </c>
      <c r="N509">
        <v>1369717200</v>
      </c>
      <c r="O509" s="10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 SEARCH("/",R509,1)-1)</f>
        <v>technology</v>
      </c>
      <c r="T509" t="str">
        <f>RIGHT(R509,LEN(R509)-SEARCH("/",R509,SEARCH("/",R509,1)))</f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 s="13">
        <v>193820</v>
      </c>
      <c r="F510" t="s">
        <v>20</v>
      </c>
      <c r="G510" s="4">
        <f>E510/D510</f>
        <v>1.1222929936305732</v>
      </c>
      <c r="H510">
        <v>3657</v>
      </c>
      <c r="I510" s="6" t="str">
        <f>DOLLAR((E510/H510),0)</f>
        <v>$53</v>
      </c>
      <c r="J510" t="s">
        <v>21</v>
      </c>
      <c r="K510" t="s">
        <v>22</v>
      </c>
      <c r="L510">
        <v>1532840400</v>
      </c>
      <c r="M510" s="10">
        <f>(((L510/60)/60)/24)+DATE(1970,1,1)</f>
        <v>43310.208333333328</v>
      </c>
      <c r="N510">
        <v>1534654800</v>
      </c>
      <c r="O510" s="10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 SEARCH("/",R510,1)-1)</f>
        <v>theater</v>
      </c>
      <c r="T510" t="str">
        <f>RIGHT(R510,LEN(R510)-SEARCH("/",R510,SEARCH("/",R510,1)))</f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 s="13">
        <v>119510</v>
      </c>
      <c r="F511" t="s">
        <v>14</v>
      </c>
      <c r="G511" s="4">
        <f>E511/D511</f>
        <v>0.70925816023738875</v>
      </c>
      <c r="H511">
        <v>1258</v>
      </c>
      <c r="I511" s="6" t="str">
        <f>DOLLAR((E511/H511),0)</f>
        <v>$95</v>
      </c>
      <c r="J511" t="s">
        <v>21</v>
      </c>
      <c r="K511" t="s">
        <v>22</v>
      </c>
      <c r="L511">
        <v>1336194000</v>
      </c>
      <c r="M511" s="10">
        <f>(((L511/60)/60)/24)+DATE(1970,1,1)</f>
        <v>41034.208333333336</v>
      </c>
      <c r="N511">
        <v>1337058000</v>
      </c>
      <c r="O511" s="10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 SEARCH("/",R511,1)-1)</f>
        <v>theater</v>
      </c>
      <c r="T511" t="str">
        <f>RIGHT(R511,LEN(R511)-SEARCH("/",R511,SEARCH("/",R511,1)))</f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 s="7">
        <v>9289</v>
      </c>
      <c r="F512" t="s">
        <v>20</v>
      </c>
      <c r="G512" s="4">
        <f>E512/D512</f>
        <v>1.1908974358974358</v>
      </c>
      <c r="H512">
        <v>131</v>
      </c>
      <c r="I512" s="6" t="str">
        <f>DOLLAR((E512/H512),0)</f>
        <v>$71</v>
      </c>
      <c r="J512" t="s">
        <v>26</v>
      </c>
      <c r="K512" t="s">
        <v>27</v>
      </c>
      <c r="L512">
        <v>1527742800</v>
      </c>
      <c r="M512" s="10">
        <f>(((L512/60)/60)/24)+DATE(1970,1,1)</f>
        <v>43251.208333333328</v>
      </c>
      <c r="N512">
        <v>1529816400</v>
      </c>
      <c r="O512" s="10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 SEARCH("/",R512,1)-1)</f>
        <v>film &amp; video</v>
      </c>
      <c r="T512" t="str">
        <f>RIGHT(R512,LEN(R512)-SEARCH("/",R512,SEARCH("/",R512,1)))</f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 s="13">
        <v>35498</v>
      </c>
      <c r="F513" t="s">
        <v>14</v>
      </c>
      <c r="G513" s="4">
        <f>E513/D513</f>
        <v>0.24017591339648173</v>
      </c>
      <c r="H513">
        <v>362</v>
      </c>
      <c r="I513" s="6" t="str">
        <f>DOLLAR((E513/H513),0)</f>
        <v>$98</v>
      </c>
      <c r="J513" t="s">
        <v>21</v>
      </c>
      <c r="K513" t="s">
        <v>22</v>
      </c>
      <c r="L513">
        <v>1564030800</v>
      </c>
      <c r="M513" s="10">
        <f>(((L513/60)/60)/24)+DATE(1970,1,1)</f>
        <v>43671.208333333328</v>
      </c>
      <c r="N513">
        <v>1564894800</v>
      </c>
      <c r="O513" s="10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 SEARCH("/",R513,1)-1)</f>
        <v>theater</v>
      </c>
      <c r="T513" t="str">
        <f>RIGHT(R513,LEN(R513)-SEARCH("/",R513,SEARCH("/",R513,1)))</f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 s="7">
        <v>12678</v>
      </c>
      <c r="F514" t="s">
        <v>20</v>
      </c>
      <c r="G514" s="4">
        <f>E514/D514</f>
        <v>1.3931868131868133</v>
      </c>
      <c r="H514">
        <v>239</v>
      </c>
      <c r="I514" s="6" t="str">
        <f>DOLLAR((E514/H514),0)</f>
        <v>$53</v>
      </c>
      <c r="J514" t="s">
        <v>21</v>
      </c>
      <c r="K514" t="s">
        <v>22</v>
      </c>
      <c r="L514">
        <v>1404536400</v>
      </c>
      <c r="M514" s="10">
        <f>(((L514/60)/60)/24)+DATE(1970,1,1)</f>
        <v>41825.208333333336</v>
      </c>
      <c r="N514">
        <v>1404622800</v>
      </c>
      <c r="O514" s="10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 SEARCH("/",R514,1)-1)</f>
        <v>games</v>
      </c>
      <c r="T514" t="str">
        <f>RIGHT(R514,LEN(R514)-SEARCH("/",R514,SEARCH("/",R514,1)))</f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 s="7">
        <v>3260</v>
      </c>
      <c r="F515" t="s">
        <v>74</v>
      </c>
      <c r="G515" s="4">
        <f>E515/D515</f>
        <v>0.39277108433734942</v>
      </c>
      <c r="H515">
        <v>35</v>
      </c>
      <c r="I515" s="6" t="str">
        <f>DOLLAR((E515/H515),0)</f>
        <v>$93</v>
      </c>
      <c r="J515" t="s">
        <v>21</v>
      </c>
      <c r="K515" t="s">
        <v>22</v>
      </c>
      <c r="L515">
        <v>1284008400</v>
      </c>
      <c r="M515" s="10">
        <f>(((L515/60)/60)/24)+DATE(1970,1,1)</f>
        <v>40430.208333333336</v>
      </c>
      <c r="N515">
        <v>1284181200</v>
      </c>
      <c r="O515" s="10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 SEARCH("/",R515,1)-1)</f>
        <v>film &amp; video</v>
      </c>
      <c r="T515" t="str">
        <f>RIGHT(R515,LEN(R515)-SEARCH("/",R515,SEARCH("/",R515,1)))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 s="7">
        <v>31123</v>
      </c>
      <c r="F516" t="s">
        <v>74</v>
      </c>
      <c r="G516" s="4">
        <f>E516/D516</f>
        <v>0.22439077144917088</v>
      </c>
      <c r="H516">
        <v>528</v>
      </c>
      <c r="I516" s="6" t="str">
        <f>DOLLAR((E516/H516),0)</f>
        <v>$59</v>
      </c>
      <c r="J516" t="s">
        <v>98</v>
      </c>
      <c r="K516" t="s">
        <v>99</v>
      </c>
      <c r="L516">
        <v>1386309600</v>
      </c>
      <c r="M516" s="10">
        <f>(((L516/60)/60)/24)+DATE(1970,1,1)</f>
        <v>41614.25</v>
      </c>
      <c r="N516">
        <v>1386741600</v>
      </c>
      <c r="O516" s="10">
        <f>(((N516/60)/60)/24)+DATE(1970,1,1)</f>
        <v>41619.25</v>
      </c>
      <c r="P516" t="b">
        <v>0</v>
      </c>
      <c r="Q516" t="b">
        <v>1</v>
      </c>
      <c r="R516" t="s">
        <v>23</v>
      </c>
      <c r="S516" t="str">
        <f>LEFT(R516, SEARCH("/",R516,1)-1)</f>
        <v>music</v>
      </c>
      <c r="T516" t="str">
        <f>RIGHT(R516,LEN(R516)-SEARCH("/",R516,SEARCH("/",R516,1)))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 s="13">
        <v>4797</v>
      </c>
      <c r="F517" t="s">
        <v>14</v>
      </c>
      <c r="G517" s="4">
        <f>E517/D517</f>
        <v>0.55779069767441858</v>
      </c>
      <c r="H517">
        <v>133</v>
      </c>
      <c r="I517" s="6" t="str">
        <f>DOLLAR((E517/H517),0)</f>
        <v>$36</v>
      </c>
      <c r="J517" t="s">
        <v>15</v>
      </c>
      <c r="K517" t="s">
        <v>16</v>
      </c>
      <c r="L517">
        <v>1324620000</v>
      </c>
      <c r="M517" s="10">
        <f>(((L517/60)/60)/24)+DATE(1970,1,1)</f>
        <v>40900.25</v>
      </c>
      <c r="N517">
        <v>1324792800</v>
      </c>
      <c r="O517" s="10">
        <f>(((N517/60)/60)/24)+DATE(1970,1,1)</f>
        <v>40902.25</v>
      </c>
      <c r="P517" t="b">
        <v>0</v>
      </c>
      <c r="Q517" t="b">
        <v>1</v>
      </c>
      <c r="R517" t="s">
        <v>33</v>
      </c>
      <c r="S517" t="str">
        <f>LEFT(R517, SEARCH("/",R517,1)-1)</f>
        <v>theater</v>
      </c>
      <c r="T517" t="str">
        <f>RIGHT(R517,LEN(R517)-SEARCH("/",R517,SEARCH("/",R517,1)))</f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 s="7">
        <v>53324</v>
      </c>
      <c r="F518" t="s">
        <v>14</v>
      </c>
      <c r="G518" s="4">
        <f>E518/D518</f>
        <v>0.42523125996810207</v>
      </c>
      <c r="H518">
        <v>846</v>
      </c>
      <c r="I518" s="6" t="str">
        <f>DOLLAR((E518/H518),0)</f>
        <v>$63</v>
      </c>
      <c r="J518" t="s">
        <v>21</v>
      </c>
      <c r="K518" t="s">
        <v>22</v>
      </c>
      <c r="L518">
        <v>1281070800</v>
      </c>
      <c r="M518" s="10">
        <f>(((L518/60)/60)/24)+DATE(1970,1,1)</f>
        <v>40396.208333333336</v>
      </c>
      <c r="N518">
        <v>1284354000</v>
      </c>
      <c r="O518" s="10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 SEARCH("/",R518,1)-1)</f>
        <v>publishing</v>
      </c>
      <c r="T518" t="str">
        <f>RIGHT(R518,LEN(R518)-SEARCH("/",R518,SEARCH("/",R518,1)))</f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 s="7">
        <v>6608</v>
      </c>
      <c r="F519" t="s">
        <v>20</v>
      </c>
      <c r="G519" s="4">
        <f>E519/D519</f>
        <v>1.1200000000000001</v>
      </c>
      <c r="H519">
        <v>78</v>
      </c>
      <c r="I519" s="6" t="str">
        <f>DOLLAR((E519/H519),0)</f>
        <v>$85</v>
      </c>
      <c r="J519" t="s">
        <v>21</v>
      </c>
      <c r="K519" t="s">
        <v>22</v>
      </c>
      <c r="L519">
        <v>1493960400</v>
      </c>
      <c r="M519" s="10">
        <f>(((L519/60)/60)/24)+DATE(1970,1,1)</f>
        <v>42860.208333333328</v>
      </c>
      <c r="N519">
        <v>1494392400</v>
      </c>
      <c r="O519" s="10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 SEARCH("/",R519,1)-1)</f>
        <v>food</v>
      </c>
      <c r="T519" t="str">
        <f>RIGHT(R519,LEN(R519)-SEARCH("/",R519,SEARCH("/",R519,1)))</f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 s="7">
        <v>622</v>
      </c>
      <c r="F520" t="s">
        <v>14</v>
      </c>
      <c r="G520" s="4">
        <f>E520/D520</f>
        <v>7.0681818181818179E-2</v>
      </c>
      <c r="H520">
        <v>10</v>
      </c>
      <c r="I520" s="6" t="str">
        <f>DOLLAR((E520/H520),0)</f>
        <v>$62</v>
      </c>
      <c r="J520" t="s">
        <v>21</v>
      </c>
      <c r="K520" t="s">
        <v>22</v>
      </c>
      <c r="L520">
        <v>1519365600</v>
      </c>
      <c r="M520" s="10">
        <f>(((L520/60)/60)/24)+DATE(1970,1,1)</f>
        <v>43154.25</v>
      </c>
      <c r="N520">
        <v>1519538400</v>
      </c>
      <c r="O520" s="10">
        <f>(((N520/60)/60)/24)+DATE(1970,1,1)</f>
        <v>43156.25</v>
      </c>
      <c r="P520" t="b">
        <v>0</v>
      </c>
      <c r="Q520" t="b">
        <v>1</v>
      </c>
      <c r="R520" t="s">
        <v>71</v>
      </c>
      <c r="S520" t="str">
        <f>LEFT(R520, SEARCH("/",R520,1)-1)</f>
        <v>film &amp; video</v>
      </c>
      <c r="T520" t="str">
        <f>RIGHT(R520,LEN(R520)-SEARCH("/",R520,SEARCH("/",R520,1)))</f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 s="7">
        <v>180802</v>
      </c>
      <c r="F521" t="s">
        <v>20</v>
      </c>
      <c r="G521" s="4">
        <f>E521/D521</f>
        <v>1.0174563871693867</v>
      </c>
      <c r="H521">
        <v>1773</v>
      </c>
      <c r="I521" s="6" t="str">
        <f>DOLLAR((E521/H521),0)</f>
        <v>$102</v>
      </c>
      <c r="J521" t="s">
        <v>21</v>
      </c>
      <c r="K521" t="s">
        <v>22</v>
      </c>
      <c r="L521">
        <v>1420696800</v>
      </c>
      <c r="M521" s="10">
        <f>(((L521/60)/60)/24)+DATE(1970,1,1)</f>
        <v>42012.25</v>
      </c>
      <c r="N521">
        <v>1421906400</v>
      </c>
      <c r="O521" s="10">
        <f>(((N521/60)/60)/24)+DATE(1970,1,1)</f>
        <v>42026.25</v>
      </c>
      <c r="P521" t="b">
        <v>0</v>
      </c>
      <c r="Q521" t="b">
        <v>1</v>
      </c>
      <c r="R521" t="s">
        <v>23</v>
      </c>
      <c r="S521" t="str">
        <f>LEFT(R521, SEARCH("/",R521,1)-1)</f>
        <v>music</v>
      </c>
      <c r="T521" t="str">
        <f>RIGHT(R521,LEN(R521)-SEARCH("/",R521,SEARCH("/",R521,1)))</f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 s="13">
        <v>3406</v>
      </c>
      <c r="F522" t="s">
        <v>20</v>
      </c>
      <c r="G522" s="4">
        <f>E522/D522</f>
        <v>4.2575000000000003</v>
      </c>
      <c r="H522">
        <v>32</v>
      </c>
      <c r="I522" s="6" t="str">
        <f>DOLLAR((E522/H522),0)</f>
        <v>$106</v>
      </c>
      <c r="J522" t="s">
        <v>21</v>
      </c>
      <c r="K522" t="s">
        <v>22</v>
      </c>
      <c r="L522">
        <v>1555650000</v>
      </c>
      <c r="M522" s="10">
        <f>(((L522/60)/60)/24)+DATE(1970,1,1)</f>
        <v>43574.208333333328</v>
      </c>
      <c r="N522">
        <v>1555909200</v>
      </c>
      <c r="O522" s="10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 SEARCH("/",R522,1)-1)</f>
        <v>theater</v>
      </c>
      <c r="T522" t="str">
        <f>RIGHT(R522,LEN(R522)-SEARCH("/",R522,SEARCH("/",R522,1)))</f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 s="7">
        <v>11061</v>
      </c>
      <c r="F523" t="s">
        <v>20</v>
      </c>
      <c r="G523" s="4">
        <f>E523/D523</f>
        <v>1.4553947368421052</v>
      </c>
      <c r="H523">
        <v>369</v>
      </c>
      <c r="I523" s="6" t="str">
        <f>DOLLAR((E523/H523),0)</f>
        <v>$30</v>
      </c>
      <c r="J523" t="s">
        <v>21</v>
      </c>
      <c r="K523" t="s">
        <v>22</v>
      </c>
      <c r="L523">
        <v>1471928400</v>
      </c>
      <c r="M523" s="10">
        <f>(((L523/60)/60)/24)+DATE(1970,1,1)</f>
        <v>42605.208333333328</v>
      </c>
      <c r="N523">
        <v>1472446800</v>
      </c>
      <c r="O523" s="10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 SEARCH("/",R523,1)-1)</f>
        <v>film &amp; video</v>
      </c>
      <c r="T523" t="str">
        <f>RIGHT(R523,LEN(R523)-SEARCH("/",R523,SEARCH("/",R523,1)))</f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 s="7">
        <v>16389</v>
      </c>
      <c r="F524" t="s">
        <v>14</v>
      </c>
      <c r="G524" s="4">
        <f>E524/D524</f>
        <v>0.32453465346534655</v>
      </c>
      <c r="H524">
        <v>191</v>
      </c>
      <c r="I524" s="6" t="str">
        <f>DOLLAR((E524/H524),0)</f>
        <v>$86</v>
      </c>
      <c r="J524" t="s">
        <v>21</v>
      </c>
      <c r="K524" t="s">
        <v>22</v>
      </c>
      <c r="L524">
        <v>1341291600</v>
      </c>
      <c r="M524" s="10">
        <f>(((L524/60)/60)/24)+DATE(1970,1,1)</f>
        <v>41093.208333333336</v>
      </c>
      <c r="N524">
        <v>1342328400</v>
      </c>
      <c r="O524" s="10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 SEARCH("/",R524,1)-1)</f>
        <v>film &amp; video</v>
      </c>
      <c r="T524" t="str">
        <f>RIGHT(R524,LEN(R524)-SEARCH("/",R524,SEARCH("/",R524,1)))</f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 s="7">
        <v>6303</v>
      </c>
      <c r="F525" t="s">
        <v>20</v>
      </c>
      <c r="G525" s="4">
        <f>E525/D525</f>
        <v>7.003333333333333</v>
      </c>
      <c r="H525">
        <v>89</v>
      </c>
      <c r="I525" s="6" t="str">
        <f>DOLLAR((E525/H525),0)</f>
        <v>$71</v>
      </c>
      <c r="J525" t="s">
        <v>21</v>
      </c>
      <c r="K525" t="s">
        <v>22</v>
      </c>
      <c r="L525">
        <v>1267682400</v>
      </c>
      <c r="M525" s="10">
        <f>(((L525/60)/60)/24)+DATE(1970,1,1)</f>
        <v>40241.25</v>
      </c>
      <c r="N525">
        <v>1268114400</v>
      </c>
      <c r="O525" s="10">
        <f>(((N525/60)/60)/24)+DATE(1970,1,1)</f>
        <v>40246.25</v>
      </c>
      <c r="P525" t="b">
        <v>0</v>
      </c>
      <c r="Q525" t="b">
        <v>0</v>
      </c>
      <c r="R525" t="s">
        <v>100</v>
      </c>
      <c r="S525" t="str">
        <f>LEFT(R525, SEARCH("/",R525,1)-1)</f>
        <v>film &amp; video</v>
      </c>
      <c r="T525" t="str">
        <f>RIGHT(R525,LEN(R525)-SEARCH("/",R525,SEARCH("/",R525,1)))</f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 s="13">
        <v>81136</v>
      </c>
      <c r="F526" t="s">
        <v>14</v>
      </c>
      <c r="G526" s="4">
        <f>E526/D526</f>
        <v>0.83904860392967939</v>
      </c>
      <c r="H526">
        <v>1979</v>
      </c>
      <c r="I526" s="6" t="str">
        <f>DOLLAR((E526/H526),0)</f>
        <v>$41</v>
      </c>
      <c r="J526" t="s">
        <v>21</v>
      </c>
      <c r="K526" t="s">
        <v>22</v>
      </c>
      <c r="L526">
        <v>1272258000</v>
      </c>
      <c r="M526" s="10">
        <f>(((L526/60)/60)/24)+DATE(1970,1,1)</f>
        <v>40294.208333333336</v>
      </c>
      <c r="N526">
        <v>1273381200</v>
      </c>
      <c r="O526" s="10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 SEARCH("/",R526,1)-1)</f>
        <v>theater</v>
      </c>
      <c r="T526" t="str">
        <f>RIGHT(R526,LEN(R526)-SEARCH("/",R526,SEARCH("/",R526,1)))</f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 s="7">
        <v>1768</v>
      </c>
      <c r="F527" t="s">
        <v>14</v>
      </c>
      <c r="G527" s="4">
        <f>E527/D527</f>
        <v>0.84190476190476193</v>
      </c>
      <c r="H527">
        <v>63</v>
      </c>
      <c r="I527" s="6" t="str">
        <f>DOLLAR((E527/H527),0)</f>
        <v>$28</v>
      </c>
      <c r="J527" t="s">
        <v>21</v>
      </c>
      <c r="K527" t="s">
        <v>22</v>
      </c>
      <c r="L527">
        <v>1290492000</v>
      </c>
      <c r="M527" s="10">
        <f>(((L527/60)/60)/24)+DATE(1970,1,1)</f>
        <v>40505.25</v>
      </c>
      <c r="N527">
        <v>1290837600</v>
      </c>
      <c r="O527" s="10">
        <f>(((N527/60)/60)/24)+DATE(1970,1,1)</f>
        <v>40509.25</v>
      </c>
      <c r="P527" t="b">
        <v>0</v>
      </c>
      <c r="Q527" t="b">
        <v>0</v>
      </c>
      <c r="R527" t="s">
        <v>65</v>
      </c>
      <c r="S527" t="str">
        <f>LEFT(R527, SEARCH("/",R527,1)-1)</f>
        <v>technology</v>
      </c>
      <c r="T527" t="str">
        <f>RIGHT(R527,LEN(R527)-SEARCH("/",R527,SEARCH("/",R527,1)))</f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 s="13">
        <v>12944</v>
      </c>
      <c r="F528" t="s">
        <v>20</v>
      </c>
      <c r="G528" s="4">
        <f>E528/D528</f>
        <v>1.5595180722891566</v>
      </c>
      <c r="H528">
        <v>147</v>
      </c>
      <c r="I528" s="6" t="str">
        <f>DOLLAR((E528/H528),0)</f>
        <v>$88</v>
      </c>
      <c r="J528" t="s">
        <v>21</v>
      </c>
      <c r="K528" t="s">
        <v>22</v>
      </c>
      <c r="L528">
        <v>1451109600</v>
      </c>
      <c r="M528" s="10">
        <f>(((L528/60)/60)/24)+DATE(1970,1,1)</f>
        <v>42364.25</v>
      </c>
      <c r="N528">
        <v>1454306400</v>
      </c>
      <c r="O528" s="10">
        <f>(((N528/60)/60)/24)+DATE(1970,1,1)</f>
        <v>42401.25</v>
      </c>
      <c r="P528" t="b">
        <v>0</v>
      </c>
      <c r="Q528" t="b">
        <v>1</v>
      </c>
      <c r="R528" t="s">
        <v>33</v>
      </c>
      <c r="S528" t="str">
        <f>LEFT(R528, SEARCH("/",R528,1)-1)</f>
        <v>theater</v>
      </c>
      <c r="T528" t="str">
        <f>RIGHT(R528,LEN(R528)-SEARCH("/",R528,SEARCH("/",R528,1)))</f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 s="7">
        <v>188480</v>
      </c>
      <c r="F529" t="s">
        <v>14</v>
      </c>
      <c r="G529" s="4">
        <f>E529/D529</f>
        <v>0.99619450317124736</v>
      </c>
      <c r="H529">
        <v>6080</v>
      </c>
      <c r="I529" s="6" t="str">
        <f>DOLLAR((E529/H529),0)</f>
        <v>$31</v>
      </c>
      <c r="J529" t="s">
        <v>15</v>
      </c>
      <c r="K529" t="s">
        <v>16</v>
      </c>
      <c r="L529">
        <v>1454652000</v>
      </c>
      <c r="M529" s="10">
        <f>(((L529/60)/60)/24)+DATE(1970,1,1)</f>
        <v>42405.25</v>
      </c>
      <c r="N529">
        <v>1457762400</v>
      </c>
      <c r="O529" s="10">
        <f>(((N529/60)/60)/24)+DATE(1970,1,1)</f>
        <v>42441.25</v>
      </c>
      <c r="P529" t="b">
        <v>0</v>
      </c>
      <c r="Q529" t="b">
        <v>0</v>
      </c>
      <c r="R529" t="s">
        <v>71</v>
      </c>
      <c r="S529" t="str">
        <f>LEFT(R529, SEARCH("/",R529,1)-1)</f>
        <v>film &amp; video</v>
      </c>
      <c r="T529" t="str">
        <f>RIGHT(R529,LEN(R529)-SEARCH("/",R529,SEARCH("/",R529,1)))</f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 s="7">
        <v>7227</v>
      </c>
      <c r="F530" t="s">
        <v>14</v>
      </c>
      <c r="G530" s="4">
        <f>E530/D530</f>
        <v>0.80300000000000005</v>
      </c>
      <c r="H530">
        <v>80</v>
      </c>
      <c r="I530" s="6" t="str">
        <f>DOLLAR((E530/H530),0)</f>
        <v>$90</v>
      </c>
      <c r="J530" t="s">
        <v>40</v>
      </c>
      <c r="K530" t="s">
        <v>41</v>
      </c>
      <c r="L530">
        <v>1385186400</v>
      </c>
      <c r="M530" s="10">
        <f>(((L530/60)/60)/24)+DATE(1970,1,1)</f>
        <v>41601.25</v>
      </c>
      <c r="N530">
        <v>1389074400</v>
      </c>
      <c r="O530" s="10">
        <f>(((N530/60)/60)/24)+DATE(1970,1,1)</f>
        <v>41646.25</v>
      </c>
      <c r="P530" t="b">
        <v>0</v>
      </c>
      <c r="Q530" t="b">
        <v>0</v>
      </c>
      <c r="R530" t="s">
        <v>60</v>
      </c>
      <c r="S530" t="str">
        <f>LEFT(R530, SEARCH("/",R530,1)-1)</f>
        <v>music</v>
      </c>
      <c r="T530" t="str">
        <f>RIGHT(R530,LEN(R530)-SEARCH("/",R530,SEARCH("/",R530,1)))</f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 s="7">
        <v>574</v>
      </c>
      <c r="F531" t="s">
        <v>14</v>
      </c>
      <c r="G531" s="4">
        <f>E531/D531</f>
        <v>0.11254901960784314</v>
      </c>
      <c r="H531">
        <v>9</v>
      </c>
      <c r="I531" s="6" t="str">
        <f>DOLLAR((E531/H531),0)</f>
        <v>$64</v>
      </c>
      <c r="J531" t="s">
        <v>21</v>
      </c>
      <c r="K531" t="s">
        <v>22</v>
      </c>
      <c r="L531">
        <v>1399698000</v>
      </c>
      <c r="M531" s="10">
        <f>(((L531/60)/60)/24)+DATE(1970,1,1)</f>
        <v>41769.208333333336</v>
      </c>
      <c r="N531">
        <v>1402117200</v>
      </c>
      <c r="O531" s="10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 SEARCH("/",R531,1)-1)</f>
        <v>games</v>
      </c>
      <c r="T531" t="str">
        <f>RIGHT(R531,LEN(R531)-SEARCH("/",R531,SEARCH("/",R531,1)))</f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 s="7">
        <v>96328</v>
      </c>
      <c r="F532" t="s">
        <v>14</v>
      </c>
      <c r="G532" s="4">
        <f>E532/D532</f>
        <v>0.91740952380952379</v>
      </c>
      <c r="H532">
        <v>1784</v>
      </c>
      <c r="I532" s="6" t="str">
        <f>DOLLAR((E532/H532),0)</f>
        <v>$54</v>
      </c>
      <c r="J532" t="s">
        <v>21</v>
      </c>
      <c r="K532" t="s">
        <v>22</v>
      </c>
      <c r="L532">
        <v>1283230800</v>
      </c>
      <c r="M532" s="10">
        <f>(((L532/60)/60)/24)+DATE(1970,1,1)</f>
        <v>40421.208333333336</v>
      </c>
      <c r="N532">
        <v>1284440400</v>
      </c>
      <c r="O532" s="10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 SEARCH("/",R532,1)-1)</f>
        <v>publishing</v>
      </c>
      <c r="T532" t="str">
        <f>RIGHT(R532,LEN(R532)-SEARCH("/",R532,SEARCH("/",R532,1)))</f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 s="7">
        <v>178338</v>
      </c>
      <c r="F533" t="s">
        <v>47</v>
      </c>
      <c r="G533" s="4">
        <f>E533/D533</f>
        <v>0.95521156936261387</v>
      </c>
      <c r="H533">
        <v>3640</v>
      </c>
      <c r="I533" s="6" t="str">
        <f>DOLLAR((E533/H533),0)</f>
        <v>$49</v>
      </c>
      <c r="J533" t="s">
        <v>98</v>
      </c>
      <c r="K533" t="s">
        <v>99</v>
      </c>
      <c r="L533">
        <v>1384149600</v>
      </c>
      <c r="M533" s="10">
        <f>(((L533/60)/60)/24)+DATE(1970,1,1)</f>
        <v>41589.25</v>
      </c>
      <c r="N533">
        <v>1388988000</v>
      </c>
      <c r="O533" s="10">
        <f>(((N533/60)/60)/24)+DATE(1970,1,1)</f>
        <v>41645.25</v>
      </c>
      <c r="P533" t="b">
        <v>0</v>
      </c>
      <c r="Q533" t="b">
        <v>0</v>
      </c>
      <c r="R533" t="s">
        <v>89</v>
      </c>
      <c r="S533" t="str">
        <f>LEFT(R533, SEARCH("/",R533,1)-1)</f>
        <v>games</v>
      </c>
      <c r="T533" t="str">
        <f>RIGHT(R533,LEN(R533)-SEARCH("/",R533,SEARCH("/",R533,1)))</f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 s="13">
        <v>8046</v>
      </c>
      <c r="F534" t="s">
        <v>20</v>
      </c>
      <c r="G534" s="4">
        <f>E534/D534</f>
        <v>5.0287499999999996</v>
      </c>
      <c r="H534">
        <v>126</v>
      </c>
      <c r="I534" s="6" t="str">
        <f>DOLLAR((E534/H534),0)</f>
        <v>$64</v>
      </c>
      <c r="J534" t="s">
        <v>15</v>
      </c>
      <c r="K534" t="s">
        <v>16</v>
      </c>
      <c r="L534">
        <v>1516860000</v>
      </c>
      <c r="M534" s="10">
        <f>(((L534/60)/60)/24)+DATE(1970,1,1)</f>
        <v>43125.25</v>
      </c>
      <c r="N534">
        <v>1516946400</v>
      </c>
      <c r="O534" s="10">
        <f>(((N534/60)/60)/24)+DATE(1970,1,1)</f>
        <v>43126.25</v>
      </c>
      <c r="P534" t="b">
        <v>0</v>
      </c>
      <c r="Q534" t="b">
        <v>0</v>
      </c>
      <c r="R534" t="s">
        <v>33</v>
      </c>
      <c r="S534" t="str">
        <f>LEFT(R534, SEARCH("/",R534,1)-1)</f>
        <v>theater</v>
      </c>
      <c r="T534" t="str">
        <f>RIGHT(R534,LEN(R534)-SEARCH("/",R534,SEARCH("/",R534,1)))</f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 s="7">
        <v>184086</v>
      </c>
      <c r="F535" t="s">
        <v>20</v>
      </c>
      <c r="G535" s="4">
        <f>E535/D535</f>
        <v>1.5924394463667819</v>
      </c>
      <c r="H535">
        <v>2218</v>
      </c>
      <c r="I535" s="6" t="str">
        <f>DOLLAR((E535/H535),0)</f>
        <v>$83</v>
      </c>
      <c r="J535" t="s">
        <v>40</v>
      </c>
      <c r="K535" t="s">
        <v>41</v>
      </c>
      <c r="L535">
        <v>1374642000</v>
      </c>
      <c r="M535" s="10">
        <f>(((L535/60)/60)/24)+DATE(1970,1,1)</f>
        <v>41479.208333333336</v>
      </c>
      <c r="N535">
        <v>1377752400</v>
      </c>
      <c r="O535" s="10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 SEARCH("/",R535,1)-1)</f>
        <v>music</v>
      </c>
      <c r="T535" t="str">
        <f>RIGHT(R535,LEN(R535)-SEARCH("/",R535,SEARCH("/",R535,1)))</f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 s="7">
        <v>13385</v>
      </c>
      <c r="F536" t="s">
        <v>14</v>
      </c>
      <c r="G536" s="4">
        <f>E536/D536</f>
        <v>0.15022446689113356</v>
      </c>
      <c r="H536">
        <v>243</v>
      </c>
      <c r="I536" s="6" t="str">
        <f>DOLLAR((E536/H536),0)</f>
        <v>$55</v>
      </c>
      <c r="J536" t="s">
        <v>21</v>
      </c>
      <c r="K536" t="s">
        <v>22</v>
      </c>
      <c r="L536">
        <v>1534482000</v>
      </c>
      <c r="M536" s="10">
        <f>(((L536/60)/60)/24)+DATE(1970,1,1)</f>
        <v>43329.208333333328</v>
      </c>
      <c r="N536">
        <v>1534568400</v>
      </c>
      <c r="O536" s="10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 SEARCH("/",R536,1)-1)</f>
        <v>film &amp; video</v>
      </c>
      <c r="T536" t="str">
        <f>RIGHT(R536,LEN(R536)-SEARCH("/",R536,SEARCH("/",R536,1)))</f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 s="13">
        <v>12533</v>
      </c>
      <c r="F537" t="s">
        <v>20</v>
      </c>
      <c r="G537" s="4">
        <f>E537/D537</f>
        <v>4.820384615384615</v>
      </c>
      <c r="H537">
        <v>202</v>
      </c>
      <c r="I537" s="6" t="str">
        <f>DOLLAR((E537/H537),0)</f>
        <v>$62</v>
      </c>
      <c r="J537" t="s">
        <v>107</v>
      </c>
      <c r="K537" t="s">
        <v>108</v>
      </c>
      <c r="L537">
        <v>1528434000</v>
      </c>
      <c r="M537" s="10">
        <f>(((L537/60)/60)/24)+DATE(1970,1,1)</f>
        <v>43259.208333333328</v>
      </c>
      <c r="N537">
        <v>1528606800</v>
      </c>
      <c r="O537" s="10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 SEARCH("/",R537,1)-1)</f>
        <v>theater</v>
      </c>
      <c r="T537" t="str">
        <f>RIGHT(R537,LEN(R537)-SEARCH("/",R537,SEARCH("/",R537,1)))</f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 s="7">
        <v>14697</v>
      </c>
      <c r="F538" t="s">
        <v>20</v>
      </c>
      <c r="G538" s="4">
        <f>E538/D538</f>
        <v>1.4996938775510205</v>
      </c>
      <c r="H538">
        <v>140</v>
      </c>
      <c r="I538" s="6" t="str">
        <f>DOLLAR((E538/H538),0)</f>
        <v>$105</v>
      </c>
      <c r="J538" t="s">
        <v>107</v>
      </c>
      <c r="K538" t="s">
        <v>108</v>
      </c>
      <c r="L538">
        <v>1282626000</v>
      </c>
      <c r="M538" s="10">
        <f>(((L538/60)/60)/24)+DATE(1970,1,1)</f>
        <v>40414.208333333336</v>
      </c>
      <c r="N538">
        <v>1284872400</v>
      </c>
      <c r="O538" s="10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 SEARCH("/",R538,1)-1)</f>
        <v>publishing</v>
      </c>
      <c r="T538" t="str">
        <f>RIGHT(R538,LEN(R538)-SEARCH("/",R538,SEARCH("/",R538,1)))</f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 s="7">
        <v>98935</v>
      </c>
      <c r="F539" t="s">
        <v>20</v>
      </c>
      <c r="G539" s="4">
        <f>E539/D539</f>
        <v>1.1722156398104266</v>
      </c>
      <c r="H539">
        <v>1052</v>
      </c>
      <c r="I539" s="6" t="str">
        <f>DOLLAR((E539/H539),0)</f>
        <v>$94</v>
      </c>
      <c r="J539" t="s">
        <v>36</v>
      </c>
      <c r="K539" t="s">
        <v>37</v>
      </c>
      <c r="L539">
        <v>1535605200</v>
      </c>
      <c r="M539" s="10">
        <f>(((L539/60)/60)/24)+DATE(1970,1,1)</f>
        <v>43342.208333333328</v>
      </c>
      <c r="N539">
        <v>1537592400</v>
      </c>
      <c r="O539" s="10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 SEARCH("/",R539,1)-1)</f>
        <v>film &amp; video</v>
      </c>
      <c r="T539" t="str">
        <f>RIGHT(R539,LEN(R539)-SEARCH("/",R539,SEARCH("/",R539,1)))</f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 s="7">
        <v>57034</v>
      </c>
      <c r="F540" t="s">
        <v>14</v>
      </c>
      <c r="G540" s="4">
        <f>E540/D540</f>
        <v>0.37695968274950431</v>
      </c>
      <c r="H540">
        <v>1296</v>
      </c>
      <c r="I540" s="6" t="str">
        <f>DOLLAR((E540/H540),0)</f>
        <v>$44</v>
      </c>
      <c r="J540" t="s">
        <v>21</v>
      </c>
      <c r="K540" t="s">
        <v>22</v>
      </c>
      <c r="L540">
        <v>1379826000</v>
      </c>
      <c r="M540" s="10">
        <f>(((L540/60)/60)/24)+DATE(1970,1,1)</f>
        <v>41539.208333333336</v>
      </c>
      <c r="N540">
        <v>1381208400</v>
      </c>
      <c r="O540" s="10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 SEARCH("/",R540,1)-1)</f>
        <v>games</v>
      </c>
      <c r="T540" t="str">
        <f>RIGHT(R540,LEN(R540)-SEARCH("/",R540,SEARCH("/",R540,1)))</f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 s="7">
        <v>7120</v>
      </c>
      <c r="F541" t="s">
        <v>14</v>
      </c>
      <c r="G541" s="4">
        <f>E541/D541</f>
        <v>0.72653061224489801</v>
      </c>
      <c r="H541">
        <v>77</v>
      </c>
      <c r="I541" s="6" t="str">
        <f>DOLLAR((E541/H541),0)</f>
        <v>$92</v>
      </c>
      <c r="J541" t="s">
        <v>21</v>
      </c>
      <c r="K541" t="s">
        <v>22</v>
      </c>
      <c r="L541">
        <v>1561957200</v>
      </c>
      <c r="M541" s="10">
        <f>(((L541/60)/60)/24)+DATE(1970,1,1)</f>
        <v>43647.208333333328</v>
      </c>
      <c r="N541">
        <v>1562475600</v>
      </c>
      <c r="O541" s="10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 SEARCH("/",R541,1)-1)</f>
        <v>food</v>
      </c>
      <c r="T541" t="str">
        <f>RIGHT(R541,LEN(R541)-SEARCH("/",R541,SEARCH("/",R541,1)))</f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 s="7">
        <v>14097</v>
      </c>
      <c r="F542" t="s">
        <v>20</v>
      </c>
      <c r="G542" s="4">
        <f>E542/D542</f>
        <v>2.6598113207547169</v>
      </c>
      <c r="H542">
        <v>247</v>
      </c>
      <c r="I542" s="6" t="str">
        <f>DOLLAR((E542/H542),0)</f>
        <v>$57</v>
      </c>
      <c r="J542" t="s">
        <v>21</v>
      </c>
      <c r="K542" t="s">
        <v>22</v>
      </c>
      <c r="L542">
        <v>1525496400</v>
      </c>
      <c r="M542" s="10">
        <f>(((L542/60)/60)/24)+DATE(1970,1,1)</f>
        <v>43225.208333333328</v>
      </c>
      <c r="N542">
        <v>1527397200</v>
      </c>
      <c r="O542" s="10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 SEARCH("/",R542,1)-1)</f>
        <v>photography</v>
      </c>
      <c r="T542" t="str">
        <f>RIGHT(R542,LEN(R542)-SEARCH("/",R542,SEARCH("/",R542,1)))</f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 s="7">
        <v>43086</v>
      </c>
      <c r="F543" t="s">
        <v>14</v>
      </c>
      <c r="G543" s="4">
        <f>E543/D543</f>
        <v>0.24205617977528091</v>
      </c>
      <c r="H543">
        <v>395</v>
      </c>
      <c r="I543" s="6" t="str">
        <f>DOLLAR((E543/H543),0)</f>
        <v>$109</v>
      </c>
      <c r="J543" t="s">
        <v>107</v>
      </c>
      <c r="K543" t="s">
        <v>108</v>
      </c>
      <c r="L543">
        <v>1433912400</v>
      </c>
      <c r="M543" s="10">
        <f>(((L543/60)/60)/24)+DATE(1970,1,1)</f>
        <v>42165.208333333328</v>
      </c>
      <c r="N543">
        <v>1436158800</v>
      </c>
      <c r="O543" s="10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 SEARCH("/",R543,1)-1)</f>
        <v>games</v>
      </c>
      <c r="T543" t="str">
        <f>RIGHT(R543,LEN(R543)-SEARCH("/",R543,SEARCH("/",R543,1)))</f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 s="7">
        <v>1930</v>
      </c>
      <c r="F544" t="s">
        <v>14</v>
      </c>
      <c r="G544" s="4">
        <f>E544/D544</f>
        <v>2.5064935064935064E-2</v>
      </c>
      <c r="H544">
        <v>49</v>
      </c>
      <c r="I544" s="6" t="str">
        <f>DOLLAR((E544/H544),0)</f>
        <v>$39</v>
      </c>
      <c r="J544" t="s">
        <v>40</v>
      </c>
      <c r="K544" t="s">
        <v>41</v>
      </c>
      <c r="L544">
        <v>1453442400</v>
      </c>
      <c r="M544" s="10">
        <f>(((L544/60)/60)/24)+DATE(1970,1,1)</f>
        <v>42391.25</v>
      </c>
      <c r="N544">
        <v>1456034400</v>
      </c>
      <c r="O544" s="10">
        <f>(((N544/60)/60)/24)+DATE(1970,1,1)</f>
        <v>42421.25</v>
      </c>
      <c r="P544" t="b">
        <v>0</v>
      </c>
      <c r="Q544" t="b">
        <v>0</v>
      </c>
      <c r="R544" t="s">
        <v>60</v>
      </c>
      <c r="S544" t="str">
        <f>LEFT(R544, SEARCH("/",R544,1)-1)</f>
        <v>music</v>
      </c>
      <c r="T544" t="str">
        <f>RIGHT(R544,LEN(R544)-SEARCH("/",R544,SEARCH("/",R544,1)))</f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 s="7">
        <v>13864</v>
      </c>
      <c r="F545" t="s">
        <v>14</v>
      </c>
      <c r="G545" s="4">
        <f>E545/D545</f>
        <v>0.1632979976442874</v>
      </c>
      <c r="H545">
        <v>180</v>
      </c>
      <c r="I545" s="6" t="str">
        <f>DOLLAR((E545/H545),0)</f>
        <v>$77</v>
      </c>
      <c r="J545" t="s">
        <v>21</v>
      </c>
      <c r="K545" t="s">
        <v>22</v>
      </c>
      <c r="L545">
        <v>1378875600</v>
      </c>
      <c r="M545" s="10">
        <f>(((L545/60)/60)/24)+DATE(1970,1,1)</f>
        <v>41528.208333333336</v>
      </c>
      <c r="N545">
        <v>1380171600</v>
      </c>
      <c r="O545" s="10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 SEARCH("/",R545,1)-1)</f>
        <v>games</v>
      </c>
      <c r="T545" t="str">
        <f>RIGHT(R545,LEN(R545)-SEARCH("/",R545,SEARCH("/",R545,1)))</f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 s="7">
        <v>7742</v>
      </c>
      <c r="F546" t="s">
        <v>20</v>
      </c>
      <c r="G546" s="4">
        <f>E546/D546</f>
        <v>2.7650000000000001</v>
      </c>
      <c r="H546">
        <v>84</v>
      </c>
      <c r="I546" s="6" t="str">
        <f>DOLLAR((E546/H546),0)</f>
        <v>$92</v>
      </c>
      <c r="J546" t="s">
        <v>21</v>
      </c>
      <c r="K546" t="s">
        <v>22</v>
      </c>
      <c r="L546">
        <v>1452232800</v>
      </c>
      <c r="M546" s="10">
        <f>(((L546/60)/60)/24)+DATE(1970,1,1)</f>
        <v>42377.25</v>
      </c>
      <c r="N546">
        <v>1453356000</v>
      </c>
      <c r="O546" s="10">
        <f>(((N546/60)/60)/24)+DATE(1970,1,1)</f>
        <v>42390.25</v>
      </c>
      <c r="P546" t="b">
        <v>0</v>
      </c>
      <c r="Q546" t="b">
        <v>0</v>
      </c>
      <c r="R546" t="s">
        <v>23</v>
      </c>
      <c r="S546" t="str">
        <f>LEFT(R546, SEARCH("/",R546,1)-1)</f>
        <v>music</v>
      </c>
      <c r="T546" t="str">
        <f>RIGHT(R546,LEN(R546)-SEARCH("/",R546,SEARCH("/",R546,1)))</f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 s="13">
        <v>164109</v>
      </c>
      <c r="F547" t="s">
        <v>14</v>
      </c>
      <c r="G547" s="4">
        <f>E547/D547</f>
        <v>0.88803571428571426</v>
      </c>
      <c r="H547">
        <v>2690</v>
      </c>
      <c r="I547" s="6" t="str">
        <f>DOLLAR((E547/H547),0)</f>
        <v>$61</v>
      </c>
      <c r="J547" t="s">
        <v>21</v>
      </c>
      <c r="K547" t="s">
        <v>22</v>
      </c>
      <c r="L547">
        <v>1577253600</v>
      </c>
      <c r="M547" s="10">
        <f>(((L547/60)/60)/24)+DATE(1970,1,1)</f>
        <v>43824.25</v>
      </c>
      <c r="N547">
        <v>1578981600</v>
      </c>
      <c r="O547" s="10">
        <f>(((N547/60)/60)/24)+DATE(1970,1,1)</f>
        <v>43844.25</v>
      </c>
      <c r="P547" t="b">
        <v>0</v>
      </c>
      <c r="Q547" t="b">
        <v>0</v>
      </c>
      <c r="R547" t="s">
        <v>33</v>
      </c>
      <c r="S547" t="str">
        <f>LEFT(R547, SEARCH("/",R547,1)-1)</f>
        <v>theater</v>
      </c>
      <c r="T547" t="str">
        <f>RIGHT(R547,LEN(R547)-SEARCH("/",R547,SEARCH("/",R547,1)))</f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 s="13">
        <v>6870</v>
      </c>
      <c r="F548" t="s">
        <v>20</v>
      </c>
      <c r="G548" s="4">
        <f>E548/D548</f>
        <v>1.6357142857142857</v>
      </c>
      <c r="H548">
        <v>88</v>
      </c>
      <c r="I548" s="6" t="str">
        <f>DOLLAR((E548/H548),0)</f>
        <v>$78</v>
      </c>
      <c r="J548" t="s">
        <v>21</v>
      </c>
      <c r="K548" t="s">
        <v>22</v>
      </c>
      <c r="L548">
        <v>1537160400</v>
      </c>
      <c r="M548" s="10">
        <f>(((L548/60)/60)/24)+DATE(1970,1,1)</f>
        <v>43360.208333333328</v>
      </c>
      <c r="N548">
        <v>1537419600</v>
      </c>
      <c r="O548" s="10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 SEARCH("/",R548,1)-1)</f>
        <v>theater</v>
      </c>
      <c r="T548" t="str">
        <f>RIGHT(R548,LEN(R548)-SEARCH("/",R548,SEARCH("/",R548,1)))</f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 s="7">
        <v>12597</v>
      </c>
      <c r="F549" t="s">
        <v>20</v>
      </c>
      <c r="G549" s="4">
        <f>E549/D549</f>
        <v>9.69</v>
      </c>
      <c r="H549">
        <v>156</v>
      </c>
      <c r="I549" s="6" t="str">
        <f>DOLLAR((E549/H549),0)</f>
        <v>$81</v>
      </c>
      <c r="J549" t="s">
        <v>21</v>
      </c>
      <c r="K549" t="s">
        <v>22</v>
      </c>
      <c r="L549">
        <v>1422165600</v>
      </c>
      <c r="M549" s="10">
        <f>(((L549/60)/60)/24)+DATE(1970,1,1)</f>
        <v>42029.25</v>
      </c>
      <c r="N549">
        <v>1423202400</v>
      </c>
      <c r="O549" s="10">
        <f>(((N549/60)/60)/24)+DATE(1970,1,1)</f>
        <v>42041.25</v>
      </c>
      <c r="P549" t="b">
        <v>0</v>
      </c>
      <c r="Q549" t="b">
        <v>0</v>
      </c>
      <c r="R549" t="s">
        <v>53</v>
      </c>
      <c r="S549" t="str">
        <f>LEFT(R549, SEARCH("/",R549,1)-1)</f>
        <v>film &amp; video</v>
      </c>
      <c r="T549" t="str">
        <f>RIGHT(R549,LEN(R549)-SEARCH("/",R549,SEARCH("/",R549,1)))</f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 s="13">
        <v>179074</v>
      </c>
      <c r="F550" t="s">
        <v>20</v>
      </c>
      <c r="G550" s="4">
        <f>E550/D550</f>
        <v>2.7091376701966716</v>
      </c>
      <c r="H550">
        <v>2985</v>
      </c>
      <c r="I550" s="6" t="str">
        <f>DOLLAR((E550/H550),0)</f>
        <v>$60</v>
      </c>
      <c r="J550" t="s">
        <v>21</v>
      </c>
      <c r="K550" t="s">
        <v>22</v>
      </c>
      <c r="L550">
        <v>1459486800</v>
      </c>
      <c r="M550" s="10">
        <f>(((L550/60)/60)/24)+DATE(1970,1,1)</f>
        <v>42461.208333333328</v>
      </c>
      <c r="N550">
        <v>1460610000</v>
      </c>
      <c r="O550" s="10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 SEARCH("/",R550,1)-1)</f>
        <v>theater</v>
      </c>
      <c r="T550" t="str">
        <f>RIGHT(R550,LEN(R550)-SEARCH("/",R550,SEARCH("/",R550,1)))</f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 s="7">
        <v>83843</v>
      </c>
      <c r="F551" t="s">
        <v>20</v>
      </c>
      <c r="G551" s="4">
        <f>E551/D551</f>
        <v>2.8421355932203389</v>
      </c>
      <c r="H551">
        <v>762</v>
      </c>
      <c r="I551" s="6" t="str">
        <f>DOLLAR((E551/H551),0)</f>
        <v>$110</v>
      </c>
      <c r="J551" t="s">
        <v>21</v>
      </c>
      <c r="K551" t="s">
        <v>22</v>
      </c>
      <c r="L551">
        <v>1369717200</v>
      </c>
      <c r="M551" s="10">
        <f>(((L551/60)/60)/24)+DATE(1970,1,1)</f>
        <v>41422.208333333336</v>
      </c>
      <c r="N551">
        <v>1370494800</v>
      </c>
      <c r="O551" s="10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 SEARCH("/",R551,1)-1)</f>
        <v>technology</v>
      </c>
      <c r="T551" t="str">
        <f>RIGHT(R551,LEN(R551)-SEARCH("/",R551,SEARCH("/",R551,1)))</f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 s="7">
        <v>4</v>
      </c>
      <c r="F552" t="s">
        <v>74</v>
      </c>
      <c r="G552" s="4">
        <f>E552/D552</f>
        <v>0.04</v>
      </c>
      <c r="H552">
        <v>1</v>
      </c>
      <c r="I552" s="6" t="str">
        <f>DOLLAR((E552/H552),0)</f>
        <v>$4</v>
      </c>
      <c r="J552" t="s">
        <v>98</v>
      </c>
      <c r="K552" t="s">
        <v>99</v>
      </c>
      <c r="L552">
        <v>1330495200</v>
      </c>
      <c r="M552" s="10">
        <f>(((L552/60)/60)/24)+DATE(1970,1,1)</f>
        <v>40968.25</v>
      </c>
      <c r="N552">
        <v>1332306000</v>
      </c>
      <c r="O552" s="10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 SEARCH("/",R552,1)-1)</f>
        <v>music</v>
      </c>
      <c r="T552" t="str">
        <f>RIGHT(R552,LEN(R552)-SEARCH("/",R552,SEARCH("/",R552,1)))</f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 s="7">
        <v>105598</v>
      </c>
      <c r="F553" t="s">
        <v>14</v>
      </c>
      <c r="G553" s="4">
        <f>E553/D553</f>
        <v>0.58632981676846196</v>
      </c>
      <c r="H553">
        <v>2779</v>
      </c>
      <c r="I553" s="6" t="str">
        <f>DOLLAR((E553/H553),0)</f>
        <v>$38</v>
      </c>
      <c r="J553" t="s">
        <v>26</v>
      </c>
      <c r="K553" t="s">
        <v>27</v>
      </c>
      <c r="L553">
        <v>1419055200</v>
      </c>
      <c r="M553" s="10">
        <f>(((L553/60)/60)/24)+DATE(1970,1,1)</f>
        <v>41993.25</v>
      </c>
      <c r="N553">
        <v>1422511200</v>
      </c>
      <c r="O553" s="10">
        <f>(((N553/60)/60)/24)+DATE(1970,1,1)</f>
        <v>42033.25</v>
      </c>
      <c r="P553" t="b">
        <v>0</v>
      </c>
      <c r="Q553" t="b">
        <v>1</v>
      </c>
      <c r="R553" t="s">
        <v>28</v>
      </c>
      <c r="S553" t="str">
        <f>LEFT(R553, SEARCH("/",R553,1)-1)</f>
        <v>technology</v>
      </c>
      <c r="T553" t="str">
        <f>RIGHT(R553,LEN(R553)-SEARCH("/",R553,SEARCH("/",R553,1)))</f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 s="13">
        <v>8866</v>
      </c>
      <c r="F554" t="s">
        <v>14</v>
      </c>
      <c r="G554" s="4">
        <f>E554/D554</f>
        <v>0.98511111111111116</v>
      </c>
      <c r="H554">
        <v>92</v>
      </c>
      <c r="I554" s="6" t="str">
        <f>DOLLAR((E554/H554),0)</f>
        <v>$96</v>
      </c>
      <c r="J554" t="s">
        <v>21</v>
      </c>
      <c r="K554" t="s">
        <v>22</v>
      </c>
      <c r="L554">
        <v>1480140000</v>
      </c>
      <c r="M554" s="10">
        <f>(((L554/60)/60)/24)+DATE(1970,1,1)</f>
        <v>42700.25</v>
      </c>
      <c r="N554">
        <v>1480312800</v>
      </c>
      <c r="O554" s="10">
        <f>(((N554/60)/60)/24)+DATE(1970,1,1)</f>
        <v>42702.25</v>
      </c>
      <c r="P554" t="b">
        <v>0</v>
      </c>
      <c r="Q554" t="b">
        <v>0</v>
      </c>
      <c r="R554" t="s">
        <v>33</v>
      </c>
      <c r="S554" t="str">
        <f>LEFT(R554, SEARCH("/",R554,1)-1)</f>
        <v>theater</v>
      </c>
      <c r="T554" t="str">
        <f>RIGHT(R554,LEN(R554)-SEARCH("/",R554,SEARCH("/",R554,1)))</f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 s="7">
        <v>75022</v>
      </c>
      <c r="F555" t="s">
        <v>14</v>
      </c>
      <c r="G555" s="4">
        <f>E555/D555</f>
        <v>0.43975381008206332</v>
      </c>
      <c r="H555">
        <v>1028</v>
      </c>
      <c r="I555" s="6" t="str">
        <f>DOLLAR((E555/H555),0)</f>
        <v>$73</v>
      </c>
      <c r="J555" t="s">
        <v>21</v>
      </c>
      <c r="K555" t="s">
        <v>22</v>
      </c>
      <c r="L555">
        <v>1293948000</v>
      </c>
      <c r="M555" s="10">
        <f>(((L555/60)/60)/24)+DATE(1970,1,1)</f>
        <v>40545.25</v>
      </c>
      <c r="N555">
        <v>1294034400</v>
      </c>
      <c r="O555" s="10">
        <f>(((N555/60)/60)/24)+DATE(1970,1,1)</f>
        <v>40546.25</v>
      </c>
      <c r="P555" t="b">
        <v>0</v>
      </c>
      <c r="Q555" t="b">
        <v>0</v>
      </c>
      <c r="R555" t="s">
        <v>23</v>
      </c>
      <c r="S555" t="str">
        <f>LEFT(R555, SEARCH("/",R555,1)-1)</f>
        <v>music</v>
      </c>
      <c r="T555" t="str">
        <f>RIGHT(R555,LEN(R555)-SEARCH("/",R555,SEARCH("/",R555,1)))</f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 s="7">
        <v>14408</v>
      </c>
      <c r="F556" t="s">
        <v>20</v>
      </c>
      <c r="G556" s="4">
        <f>E556/D556</f>
        <v>1.5166315789473683</v>
      </c>
      <c r="H556">
        <v>554</v>
      </c>
      <c r="I556" s="6" t="str">
        <f>DOLLAR((E556/H556),0)</f>
        <v>$26</v>
      </c>
      <c r="J556" t="s">
        <v>15</v>
      </c>
      <c r="K556" t="s">
        <v>16</v>
      </c>
      <c r="L556">
        <v>1482127200</v>
      </c>
      <c r="M556" s="10">
        <f>(((L556/60)/60)/24)+DATE(1970,1,1)</f>
        <v>42723.25</v>
      </c>
      <c r="N556">
        <v>1482645600</v>
      </c>
      <c r="O556" s="10">
        <f>(((N556/60)/60)/24)+DATE(1970,1,1)</f>
        <v>42729.25</v>
      </c>
      <c r="P556" t="b">
        <v>0</v>
      </c>
      <c r="Q556" t="b">
        <v>0</v>
      </c>
      <c r="R556" t="s">
        <v>60</v>
      </c>
      <c r="S556" t="str">
        <f>LEFT(R556, SEARCH("/",R556,1)-1)</f>
        <v>music</v>
      </c>
      <c r="T556" t="str">
        <f>RIGHT(R556,LEN(R556)-SEARCH("/",R556,SEARCH("/",R556,1)))</f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 s="7">
        <v>14089</v>
      </c>
      <c r="F557" t="s">
        <v>20</v>
      </c>
      <c r="G557" s="4">
        <f>E557/D557</f>
        <v>2.2363492063492063</v>
      </c>
      <c r="H557">
        <v>135</v>
      </c>
      <c r="I557" s="6" t="str">
        <f>DOLLAR((E557/H557),0)</f>
        <v>$104</v>
      </c>
      <c r="J557" t="s">
        <v>36</v>
      </c>
      <c r="K557" t="s">
        <v>37</v>
      </c>
      <c r="L557">
        <v>1396414800</v>
      </c>
      <c r="M557" s="10">
        <f>(((L557/60)/60)/24)+DATE(1970,1,1)</f>
        <v>41731.208333333336</v>
      </c>
      <c r="N557">
        <v>1399093200</v>
      </c>
      <c r="O557" s="10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 SEARCH("/",R557,1)-1)</f>
        <v>music</v>
      </c>
      <c r="T557" t="str">
        <f>RIGHT(R557,LEN(R557)-SEARCH("/",R557,SEARCH("/",R557,1)))</f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 s="7">
        <v>12467</v>
      </c>
      <c r="F558" t="s">
        <v>20</v>
      </c>
      <c r="G558" s="4">
        <f>E558/D558</f>
        <v>2.3975</v>
      </c>
      <c r="H558">
        <v>122</v>
      </c>
      <c r="I558" s="6" t="str">
        <f>DOLLAR((E558/H558),0)</f>
        <v>$102</v>
      </c>
      <c r="J558" t="s">
        <v>21</v>
      </c>
      <c r="K558" t="s">
        <v>22</v>
      </c>
      <c r="L558">
        <v>1315285200</v>
      </c>
      <c r="M558" s="10">
        <f>(((L558/60)/60)/24)+DATE(1970,1,1)</f>
        <v>40792.208333333336</v>
      </c>
      <c r="N558">
        <v>1315890000</v>
      </c>
      <c r="O558" s="10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 SEARCH("/",R558,1)-1)</f>
        <v>publishing</v>
      </c>
      <c r="T558" t="str">
        <f>RIGHT(R558,LEN(R558)-SEARCH("/",R558,SEARCH("/",R558,1)))</f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 s="7">
        <v>11960</v>
      </c>
      <c r="F559" t="s">
        <v>20</v>
      </c>
      <c r="G559" s="4">
        <f>E559/D559</f>
        <v>1.9933333333333334</v>
      </c>
      <c r="H559">
        <v>221</v>
      </c>
      <c r="I559" s="6" t="str">
        <f>DOLLAR((E559/H559),0)</f>
        <v>$54</v>
      </c>
      <c r="J559" t="s">
        <v>21</v>
      </c>
      <c r="K559" t="s">
        <v>22</v>
      </c>
      <c r="L559">
        <v>1443762000</v>
      </c>
      <c r="M559" s="10">
        <f>(((L559/60)/60)/24)+DATE(1970,1,1)</f>
        <v>42279.208333333328</v>
      </c>
      <c r="N559">
        <v>1444021200</v>
      </c>
      <c r="O559" s="10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 SEARCH("/",R559,1)-1)</f>
        <v>film &amp; video</v>
      </c>
      <c r="T559" t="str">
        <f>RIGHT(R559,LEN(R559)-SEARCH("/",R559,SEARCH("/",R559,1)))</f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 s="13">
        <v>7966</v>
      </c>
      <c r="F560" t="s">
        <v>20</v>
      </c>
      <c r="G560" s="4">
        <f>E560/D560</f>
        <v>1.373448275862069</v>
      </c>
      <c r="H560">
        <v>126</v>
      </c>
      <c r="I560" s="6" t="str">
        <f>DOLLAR((E560/H560),0)</f>
        <v>$63</v>
      </c>
      <c r="J560" t="s">
        <v>21</v>
      </c>
      <c r="K560" t="s">
        <v>22</v>
      </c>
      <c r="L560">
        <v>1456293600</v>
      </c>
      <c r="M560" s="10">
        <f>(((L560/60)/60)/24)+DATE(1970,1,1)</f>
        <v>42424.25</v>
      </c>
      <c r="N560">
        <v>1460005200</v>
      </c>
      <c r="O560" s="10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 SEARCH("/",R560,1)-1)</f>
        <v>theater</v>
      </c>
      <c r="T560" t="str">
        <f>RIGHT(R560,LEN(R560)-SEARCH("/",R560,SEARCH("/",R560,1)))</f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 s="13">
        <v>106321</v>
      </c>
      <c r="F561" t="s">
        <v>20</v>
      </c>
      <c r="G561" s="4">
        <f>E561/D561</f>
        <v>1.009696106362773</v>
      </c>
      <c r="H561">
        <v>1022</v>
      </c>
      <c r="I561" s="6" t="str">
        <f>DOLLAR((E561/H561),0)</f>
        <v>$104</v>
      </c>
      <c r="J561" t="s">
        <v>21</v>
      </c>
      <c r="K561" t="s">
        <v>22</v>
      </c>
      <c r="L561">
        <v>1470114000</v>
      </c>
      <c r="M561" s="10">
        <f>(((L561/60)/60)/24)+DATE(1970,1,1)</f>
        <v>42584.208333333328</v>
      </c>
      <c r="N561">
        <v>1470718800</v>
      </c>
      <c r="O561" s="10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 SEARCH("/",R561,1)-1)</f>
        <v>theater</v>
      </c>
      <c r="T561" t="str">
        <f>RIGHT(R561,LEN(R561)-SEARCH("/",R561,SEARCH("/",R561,1)))</f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 s="7">
        <v>158832</v>
      </c>
      <c r="F562" t="s">
        <v>20</v>
      </c>
      <c r="G562" s="4">
        <f>E562/D562</f>
        <v>7.9416000000000002</v>
      </c>
      <c r="H562">
        <v>3177</v>
      </c>
      <c r="I562" s="6" t="str">
        <f>DOLLAR((E562/H562),0)</f>
        <v>$50</v>
      </c>
      <c r="J562" t="s">
        <v>21</v>
      </c>
      <c r="K562" t="s">
        <v>22</v>
      </c>
      <c r="L562">
        <v>1321596000</v>
      </c>
      <c r="M562" s="10">
        <f>(((L562/60)/60)/24)+DATE(1970,1,1)</f>
        <v>40865.25</v>
      </c>
      <c r="N562">
        <v>1325052000</v>
      </c>
      <c r="O562" s="10">
        <f>(((N562/60)/60)/24)+DATE(1970,1,1)</f>
        <v>40905.25</v>
      </c>
      <c r="P562" t="b">
        <v>0</v>
      </c>
      <c r="Q562" t="b">
        <v>0</v>
      </c>
      <c r="R562" t="s">
        <v>71</v>
      </c>
      <c r="S562" t="str">
        <f>LEFT(R562, SEARCH("/",R562,1)-1)</f>
        <v>film &amp; video</v>
      </c>
      <c r="T562" t="str">
        <f>RIGHT(R562,LEN(R562)-SEARCH("/",R562,SEARCH("/",R562,1)))</f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 s="13">
        <v>11091</v>
      </c>
      <c r="F563" t="s">
        <v>20</v>
      </c>
      <c r="G563" s="4">
        <f>E563/D563</f>
        <v>3.6970000000000001</v>
      </c>
      <c r="H563">
        <v>198</v>
      </c>
      <c r="I563" s="6" t="str">
        <f>DOLLAR((E563/H563),0)</f>
        <v>$56</v>
      </c>
      <c r="J563" t="s">
        <v>98</v>
      </c>
      <c r="K563" t="s">
        <v>99</v>
      </c>
      <c r="L563">
        <v>1318827600</v>
      </c>
      <c r="M563" s="10">
        <f>(((L563/60)/60)/24)+DATE(1970,1,1)</f>
        <v>40833.208333333336</v>
      </c>
      <c r="N563">
        <v>1319000400</v>
      </c>
      <c r="O563" s="10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 SEARCH("/",R563,1)-1)</f>
        <v>theater</v>
      </c>
      <c r="T563" t="str">
        <f>RIGHT(R563,LEN(R563)-SEARCH("/",R563,SEARCH("/",R563,1)))</f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 s="7">
        <v>1269</v>
      </c>
      <c r="F564" t="s">
        <v>14</v>
      </c>
      <c r="G564" s="4">
        <f>E564/D564</f>
        <v>0.12818181818181817</v>
      </c>
      <c r="H564">
        <v>26</v>
      </c>
      <c r="I564" s="6" t="str">
        <f>DOLLAR((E564/H564),0)</f>
        <v>$49</v>
      </c>
      <c r="J564" t="s">
        <v>98</v>
      </c>
      <c r="K564" t="s">
        <v>99</v>
      </c>
      <c r="L564">
        <v>1552366800</v>
      </c>
      <c r="M564" s="10">
        <f>(((L564/60)/60)/24)+DATE(1970,1,1)</f>
        <v>43536.208333333328</v>
      </c>
      <c r="N564">
        <v>1552539600</v>
      </c>
      <c r="O564" s="10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 SEARCH("/",R564,1)-1)</f>
        <v>music</v>
      </c>
      <c r="T564" t="str">
        <f>RIGHT(R564,LEN(R564)-SEARCH("/",R564,SEARCH("/",R564,1)))</f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 s="7">
        <v>5107</v>
      </c>
      <c r="F565" t="s">
        <v>20</v>
      </c>
      <c r="G565" s="4">
        <f>E565/D565</f>
        <v>1.3802702702702703</v>
      </c>
      <c r="H565">
        <v>85</v>
      </c>
      <c r="I565" s="6" t="str">
        <f>DOLLAR((E565/H565),0)</f>
        <v>$60</v>
      </c>
      <c r="J565" t="s">
        <v>26</v>
      </c>
      <c r="K565" t="s">
        <v>27</v>
      </c>
      <c r="L565">
        <v>1542088800</v>
      </c>
      <c r="M565" s="10">
        <f>(((L565/60)/60)/24)+DATE(1970,1,1)</f>
        <v>43417.25</v>
      </c>
      <c r="N565">
        <v>1543816800</v>
      </c>
      <c r="O565" s="10">
        <f>(((N565/60)/60)/24)+DATE(1970,1,1)</f>
        <v>43437.25</v>
      </c>
      <c r="P565" t="b">
        <v>0</v>
      </c>
      <c r="Q565" t="b">
        <v>0</v>
      </c>
      <c r="R565" t="s">
        <v>42</v>
      </c>
      <c r="S565" t="str">
        <f>LEFT(R565, SEARCH("/",R565,1)-1)</f>
        <v>film &amp; video</v>
      </c>
      <c r="T565" t="str">
        <f>RIGHT(R565,LEN(R565)-SEARCH("/",R565,SEARCH("/",R565,1)))</f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 s="13">
        <v>141393</v>
      </c>
      <c r="F566" t="s">
        <v>14</v>
      </c>
      <c r="G566" s="4">
        <f>E566/D566</f>
        <v>0.83813278008298753</v>
      </c>
      <c r="H566">
        <v>1790</v>
      </c>
      <c r="I566" s="6" t="str">
        <f>DOLLAR((E566/H566),0)</f>
        <v>$79</v>
      </c>
      <c r="J566" t="s">
        <v>21</v>
      </c>
      <c r="K566" t="s">
        <v>22</v>
      </c>
      <c r="L566">
        <v>1426395600</v>
      </c>
      <c r="M566" s="10">
        <f>(((L566/60)/60)/24)+DATE(1970,1,1)</f>
        <v>42078.208333333328</v>
      </c>
      <c r="N566">
        <v>1427086800</v>
      </c>
      <c r="O566" s="10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 SEARCH("/",R566,1)-1)</f>
        <v>theater</v>
      </c>
      <c r="T566" t="str">
        <f>RIGHT(R566,LEN(R566)-SEARCH("/",R566,SEARCH("/",R566,1)))</f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 s="13">
        <v>194166</v>
      </c>
      <c r="F567" t="s">
        <v>20</v>
      </c>
      <c r="G567" s="4">
        <f>E567/D567</f>
        <v>2.0460063224446787</v>
      </c>
      <c r="H567">
        <v>3596</v>
      </c>
      <c r="I567" s="6" t="str">
        <f>DOLLAR((E567/H567),0)</f>
        <v>$54</v>
      </c>
      <c r="J567" t="s">
        <v>21</v>
      </c>
      <c r="K567" t="s">
        <v>22</v>
      </c>
      <c r="L567">
        <v>1321336800</v>
      </c>
      <c r="M567" s="10">
        <f>(((L567/60)/60)/24)+DATE(1970,1,1)</f>
        <v>40862.25</v>
      </c>
      <c r="N567">
        <v>1323064800</v>
      </c>
      <c r="O567" s="10">
        <f>(((N567/60)/60)/24)+DATE(1970,1,1)</f>
        <v>40882.25</v>
      </c>
      <c r="P567" t="b">
        <v>0</v>
      </c>
      <c r="Q567" t="b">
        <v>0</v>
      </c>
      <c r="R567" t="s">
        <v>33</v>
      </c>
      <c r="S567" t="str">
        <f>LEFT(R567, SEARCH("/",R567,1)-1)</f>
        <v>theater</v>
      </c>
      <c r="T567" t="str">
        <f>RIGHT(R567,LEN(R567)-SEARCH("/",R567,SEARCH("/",R567,1)))</f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 s="7">
        <v>4124</v>
      </c>
      <c r="F568" t="s">
        <v>14</v>
      </c>
      <c r="G568" s="4">
        <f>E568/D568</f>
        <v>0.44344086021505374</v>
      </c>
      <c r="H568">
        <v>37</v>
      </c>
      <c r="I568" s="6" t="str">
        <f>DOLLAR((E568/H568),0)</f>
        <v>$111</v>
      </c>
      <c r="J568" t="s">
        <v>21</v>
      </c>
      <c r="K568" t="s">
        <v>22</v>
      </c>
      <c r="L568">
        <v>1456293600</v>
      </c>
      <c r="M568" s="10">
        <f>(((L568/60)/60)/24)+DATE(1970,1,1)</f>
        <v>42424.25</v>
      </c>
      <c r="N568">
        <v>1458277200</v>
      </c>
      <c r="O568" s="10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 SEARCH("/",R568,1)-1)</f>
        <v>music</v>
      </c>
      <c r="T568" t="str">
        <f>RIGHT(R568,LEN(R568)-SEARCH("/",R568,SEARCH("/",R568,1)))</f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 s="7">
        <v>14865</v>
      </c>
      <c r="F569" t="s">
        <v>20</v>
      </c>
      <c r="G569" s="4">
        <f>E569/D569</f>
        <v>2.1860294117647059</v>
      </c>
      <c r="H569">
        <v>244</v>
      </c>
      <c r="I569" s="6" t="str">
        <f>DOLLAR((E569/H569),0)</f>
        <v>$61</v>
      </c>
      <c r="J569" t="s">
        <v>21</v>
      </c>
      <c r="K569" t="s">
        <v>22</v>
      </c>
      <c r="L569">
        <v>1404968400</v>
      </c>
      <c r="M569" s="10">
        <f>(((L569/60)/60)/24)+DATE(1970,1,1)</f>
        <v>41830.208333333336</v>
      </c>
      <c r="N569">
        <v>1405141200</v>
      </c>
      <c r="O569" s="10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 SEARCH("/",R569,1)-1)</f>
        <v>music</v>
      </c>
      <c r="T569" t="str">
        <f>RIGHT(R569,LEN(R569)-SEARCH("/",R569,SEARCH("/",R569,1)))</f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 s="13">
        <v>134688</v>
      </c>
      <c r="F570" t="s">
        <v>20</v>
      </c>
      <c r="G570" s="4">
        <f>E570/D570</f>
        <v>1.8603314917127072</v>
      </c>
      <c r="H570">
        <v>5180</v>
      </c>
      <c r="I570" s="6" t="str">
        <f>DOLLAR((E570/H570),0)</f>
        <v>$26</v>
      </c>
      <c r="J570" t="s">
        <v>21</v>
      </c>
      <c r="K570" t="s">
        <v>22</v>
      </c>
      <c r="L570">
        <v>1279170000</v>
      </c>
      <c r="M570" s="10">
        <f>(((L570/60)/60)/24)+DATE(1970,1,1)</f>
        <v>40374.208333333336</v>
      </c>
      <c r="N570">
        <v>1283058000</v>
      </c>
      <c r="O570" s="10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 SEARCH("/",R570,1)-1)</f>
        <v>theater</v>
      </c>
      <c r="T570" t="str">
        <f>RIGHT(R570,LEN(R570)-SEARCH("/",R570,SEARCH("/",R570,1)))</f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 s="7">
        <v>47705</v>
      </c>
      <c r="F571" t="s">
        <v>20</v>
      </c>
      <c r="G571" s="4">
        <f>E571/D571</f>
        <v>2.3733830845771142</v>
      </c>
      <c r="H571">
        <v>589</v>
      </c>
      <c r="I571" s="6" t="str">
        <f>DOLLAR((E571/H571),0)</f>
        <v>$81</v>
      </c>
      <c r="J571" t="s">
        <v>107</v>
      </c>
      <c r="K571" t="s">
        <v>108</v>
      </c>
      <c r="L571">
        <v>1294725600</v>
      </c>
      <c r="M571" s="10">
        <f>(((L571/60)/60)/24)+DATE(1970,1,1)</f>
        <v>40554.25</v>
      </c>
      <c r="N571">
        <v>1295762400</v>
      </c>
      <c r="O571" s="10">
        <f>(((N571/60)/60)/24)+DATE(1970,1,1)</f>
        <v>40566.25</v>
      </c>
      <c r="P571" t="b">
        <v>0</v>
      </c>
      <c r="Q571" t="b">
        <v>0</v>
      </c>
      <c r="R571" t="s">
        <v>71</v>
      </c>
      <c r="S571" t="str">
        <f>LEFT(R571, SEARCH("/",R571,1)-1)</f>
        <v>film &amp; video</v>
      </c>
      <c r="T571" t="str">
        <f>RIGHT(R571,LEN(R571)-SEARCH("/",R571,SEARCH("/",R571,1)))</f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 s="7">
        <v>95364</v>
      </c>
      <c r="F572" t="s">
        <v>20</v>
      </c>
      <c r="G572" s="4">
        <f>E572/D572</f>
        <v>3.0565384615384614</v>
      </c>
      <c r="H572">
        <v>2725</v>
      </c>
      <c r="I572" s="6" t="str">
        <f>DOLLAR((E572/H572),0)</f>
        <v>$35</v>
      </c>
      <c r="J572" t="s">
        <v>21</v>
      </c>
      <c r="K572" t="s">
        <v>22</v>
      </c>
      <c r="L572">
        <v>1419055200</v>
      </c>
      <c r="M572" s="10">
        <f>(((L572/60)/60)/24)+DATE(1970,1,1)</f>
        <v>41993.25</v>
      </c>
      <c r="N572">
        <v>1419573600</v>
      </c>
      <c r="O572" s="10">
        <f>(((N572/60)/60)/24)+DATE(1970,1,1)</f>
        <v>41999.25</v>
      </c>
      <c r="P572" t="b">
        <v>0</v>
      </c>
      <c r="Q572" t="b">
        <v>1</v>
      </c>
      <c r="R572" t="s">
        <v>23</v>
      </c>
      <c r="S572" t="str">
        <f>LEFT(R572, SEARCH("/",R572,1)-1)</f>
        <v>music</v>
      </c>
      <c r="T572" t="str">
        <f>RIGHT(R572,LEN(R572)-SEARCH("/",R572,SEARCH("/",R572,1)))</f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 s="7">
        <v>3295</v>
      </c>
      <c r="F573" t="s">
        <v>14</v>
      </c>
      <c r="G573" s="4">
        <f>E573/D573</f>
        <v>0.94142857142857139</v>
      </c>
      <c r="H573">
        <v>35</v>
      </c>
      <c r="I573" s="6" t="str">
        <f>DOLLAR((E573/H573),0)</f>
        <v>$94</v>
      </c>
      <c r="J573" t="s">
        <v>107</v>
      </c>
      <c r="K573" t="s">
        <v>108</v>
      </c>
      <c r="L573">
        <v>1434690000</v>
      </c>
      <c r="M573" s="10">
        <f>(((L573/60)/60)/24)+DATE(1970,1,1)</f>
        <v>42174.208333333328</v>
      </c>
      <c r="N573">
        <v>1438750800</v>
      </c>
      <c r="O573" s="10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 SEARCH("/",R573,1)-1)</f>
        <v>film &amp; video</v>
      </c>
      <c r="T573" t="str">
        <f>RIGHT(R573,LEN(R573)-SEARCH("/",R573,SEARCH("/",R573,1)))</f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 s="7">
        <v>4896</v>
      </c>
      <c r="F574" t="s">
        <v>74</v>
      </c>
      <c r="G574" s="4">
        <f>E574/D574</f>
        <v>0.54400000000000004</v>
      </c>
      <c r="H574">
        <v>94</v>
      </c>
      <c r="I574" s="6" t="str">
        <f>DOLLAR((E574/H574),0)</f>
        <v>$52</v>
      </c>
      <c r="J574" t="s">
        <v>21</v>
      </c>
      <c r="K574" t="s">
        <v>22</v>
      </c>
      <c r="L574">
        <v>1443416400</v>
      </c>
      <c r="M574" s="10">
        <f>(((L574/60)/60)/24)+DATE(1970,1,1)</f>
        <v>42275.208333333328</v>
      </c>
      <c r="N574">
        <v>1444798800</v>
      </c>
      <c r="O574" s="10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 SEARCH("/",R574,1)-1)</f>
        <v>music</v>
      </c>
      <c r="T574" t="str">
        <f>RIGHT(R574,LEN(R574)-SEARCH("/",R574,SEARCH("/",R574,1)))</f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 s="7">
        <v>7496</v>
      </c>
      <c r="F575" t="s">
        <v>20</v>
      </c>
      <c r="G575" s="4">
        <f>E575/D575</f>
        <v>1.1188059701492536</v>
      </c>
      <c r="H575">
        <v>300</v>
      </c>
      <c r="I575" s="6" t="str">
        <f>DOLLAR((E575/H575),0)</f>
        <v>$25</v>
      </c>
      <c r="J575" t="s">
        <v>21</v>
      </c>
      <c r="K575" t="s">
        <v>22</v>
      </c>
      <c r="L575">
        <v>1399006800</v>
      </c>
      <c r="M575" s="10">
        <f>(((L575/60)/60)/24)+DATE(1970,1,1)</f>
        <v>41761.208333333336</v>
      </c>
      <c r="N575">
        <v>1399179600</v>
      </c>
      <c r="O575" s="10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 SEARCH("/",R575,1)-1)</f>
        <v>journalism</v>
      </c>
      <c r="T575" t="str">
        <f>RIGHT(R575,LEN(R575)-SEARCH("/",R575,SEARCH("/",R575,1)))</f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 s="7">
        <v>9967</v>
      </c>
      <c r="F576" t="s">
        <v>20</v>
      </c>
      <c r="G576" s="4">
        <f>E576/D576</f>
        <v>3.6914814814814814</v>
      </c>
      <c r="H576">
        <v>144</v>
      </c>
      <c r="I576" s="6" t="str">
        <f>DOLLAR((E576/H576),0)</f>
        <v>$69</v>
      </c>
      <c r="J576" t="s">
        <v>21</v>
      </c>
      <c r="K576" t="s">
        <v>22</v>
      </c>
      <c r="L576">
        <v>1575698400</v>
      </c>
      <c r="M576" s="10">
        <f>(((L576/60)/60)/24)+DATE(1970,1,1)</f>
        <v>43806.25</v>
      </c>
      <c r="N576">
        <v>1576562400</v>
      </c>
      <c r="O576" s="10">
        <f>(((N576/60)/60)/24)+DATE(1970,1,1)</f>
        <v>43816.25</v>
      </c>
      <c r="P576" t="b">
        <v>0</v>
      </c>
      <c r="Q576" t="b">
        <v>1</v>
      </c>
      <c r="R576" t="s">
        <v>17</v>
      </c>
      <c r="S576" t="str">
        <f>LEFT(R576, SEARCH("/",R576,1)-1)</f>
        <v>food</v>
      </c>
      <c r="T576" t="str">
        <f>RIGHT(R576,LEN(R576)-SEARCH("/",R576,SEARCH("/",R576,1)))</f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 s="13">
        <v>52421</v>
      </c>
      <c r="F577" t="s">
        <v>14</v>
      </c>
      <c r="G577" s="4">
        <f>E577/D577</f>
        <v>0.62930372148859548</v>
      </c>
      <c r="H577">
        <v>558</v>
      </c>
      <c r="I577" s="6" t="str">
        <f>DOLLAR((E577/H577),0)</f>
        <v>$94</v>
      </c>
      <c r="J577" t="s">
        <v>21</v>
      </c>
      <c r="K577" t="s">
        <v>22</v>
      </c>
      <c r="L577">
        <v>1400562000</v>
      </c>
      <c r="M577" s="10">
        <f>(((L577/60)/60)/24)+DATE(1970,1,1)</f>
        <v>41779.208333333336</v>
      </c>
      <c r="N577">
        <v>1400821200</v>
      </c>
      <c r="O577" s="10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 SEARCH("/",R577,1)-1)</f>
        <v>theater</v>
      </c>
      <c r="T577" t="str">
        <f>RIGHT(R577,LEN(R577)-SEARCH("/",R577,SEARCH("/",R577,1)))</f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 s="13">
        <v>6298</v>
      </c>
      <c r="F578" t="s">
        <v>14</v>
      </c>
      <c r="G578" s="4">
        <f>E578/D578</f>
        <v>0.6492783505154639</v>
      </c>
      <c r="H578">
        <v>64</v>
      </c>
      <c r="I578" s="6" t="str">
        <f>DOLLAR((E578/H578),0)</f>
        <v>$98</v>
      </c>
      <c r="J578" t="s">
        <v>21</v>
      </c>
      <c r="K578" t="s">
        <v>22</v>
      </c>
      <c r="L578">
        <v>1509512400</v>
      </c>
      <c r="M578" s="10">
        <f>(((L578/60)/60)/24)+DATE(1970,1,1)</f>
        <v>43040.208333333328</v>
      </c>
      <c r="N578">
        <v>1510984800</v>
      </c>
      <c r="O578" s="10">
        <f>(((N578/60)/60)/24)+DATE(1970,1,1)</f>
        <v>43057.25</v>
      </c>
      <c r="P578" t="b">
        <v>0</v>
      </c>
      <c r="Q578" t="b">
        <v>0</v>
      </c>
      <c r="R578" t="s">
        <v>33</v>
      </c>
      <c r="S578" t="str">
        <f>LEFT(R578, SEARCH("/",R578,1)-1)</f>
        <v>theater</v>
      </c>
      <c r="T578" t="str">
        <f>RIGHT(R578,LEN(R578)-SEARCH("/",R578,SEARCH("/",R578,1)))</f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 s="7">
        <v>1546</v>
      </c>
      <c r="F579" t="s">
        <v>74</v>
      </c>
      <c r="G579" s="4">
        <f>E579/D579</f>
        <v>0.18853658536585366</v>
      </c>
      <c r="H579">
        <v>37</v>
      </c>
      <c r="I579" s="6" t="str">
        <f>DOLLAR((E579/H579),0)</f>
        <v>$42</v>
      </c>
      <c r="J579" t="s">
        <v>21</v>
      </c>
      <c r="K579" t="s">
        <v>22</v>
      </c>
      <c r="L579">
        <v>1299823200</v>
      </c>
      <c r="M579" s="10">
        <f>(((L579/60)/60)/24)+DATE(1970,1,1)</f>
        <v>40613.25</v>
      </c>
      <c r="N579">
        <v>1302066000</v>
      </c>
      <c r="O579" s="10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 SEARCH("/",R579,1)-1)</f>
        <v>music</v>
      </c>
      <c r="T579" t="str">
        <f>RIGHT(R579,LEN(R579)-SEARCH("/",R579,SEARCH("/",R579,1)))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 s="7">
        <v>16168</v>
      </c>
      <c r="F580" t="s">
        <v>14</v>
      </c>
      <c r="G580" s="4">
        <f>E580/D580</f>
        <v>0.1675440414507772</v>
      </c>
      <c r="H580">
        <v>245</v>
      </c>
      <c r="I580" s="6" t="str">
        <f>DOLLAR((E580/H580),0)</f>
        <v>$66</v>
      </c>
      <c r="J580" t="s">
        <v>21</v>
      </c>
      <c r="K580" t="s">
        <v>22</v>
      </c>
      <c r="L580">
        <v>1322719200</v>
      </c>
      <c r="M580" s="10">
        <f>(((L580/60)/60)/24)+DATE(1970,1,1)</f>
        <v>40878.25</v>
      </c>
      <c r="N580">
        <v>1322978400</v>
      </c>
      <c r="O580" s="10">
        <f>(((N580/60)/60)/24)+DATE(1970,1,1)</f>
        <v>40881.25</v>
      </c>
      <c r="P580" t="b">
        <v>0</v>
      </c>
      <c r="Q580" t="b">
        <v>0</v>
      </c>
      <c r="R580" t="s">
        <v>474</v>
      </c>
      <c r="S580" t="str">
        <f>LEFT(R580, SEARCH("/",R580,1)-1)</f>
        <v>film &amp; video</v>
      </c>
      <c r="T580" t="str">
        <f>RIGHT(R580,LEN(R580)-SEARCH("/",R580,SEARCH("/",R580,1)))</f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 s="7">
        <v>6269</v>
      </c>
      <c r="F581" t="s">
        <v>20</v>
      </c>
      <c r="G581" s="4">
        <f>E581/D581</f>
        <v>1.0111290322580646</v>
      </c>
      <c r="H581">
        <v>87</v>
      </c>
      <c r="I581" s="6" t="str">
        <f>DOLLAR((E581/H581),0)</f>
        <v>$72</v>
      </c>
      <c r="J581" t="s">
        <v>21</v>
      </c>
      <c r="K581" t="s">
        <v>22</v>
      </c>
      <c r="L581">
        <v>1312693200</v>
      </c>
      <c r="M581" s="10">
        <f>(((L581/60)/60)/24)+DATE(1970,1,1)</f>
        <v>40762.208333333336</v>
      </c>
      <c r="N581">
        <v>1313730000</v>
      </c>
      <c r="O581" s="10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 SEARCH("/",R581,1)-1)</f>
        <v>music</v>
      </c>
      <c r="T581" t="str">
        <f>RIGHT(R581,LEN(R581)-SEARCH("/",R581,SEARCH("/",R581,1)))</f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 s="13">
        <v>149578</v>
      </c>
      <c r="F582" t="s">
        <v>20</v>
      </c>
      <c r="G582" s="4">
        <f>E582/D582</f>
        <v>3.4150228310502282</v>
      </c>
      <c r="H582">
        <v>3116</v>
      </c>
      <c r="I582" s="6" t="str">
        <f>DOLLAR((E582/H582),0)</f>
        <v>$48</v>
      </c>
      <c r="J582" t="s">
        <v>21</v>
      </c>
      <c r="K582" t="s">
        <v>22</v>
      </c>
      <c r="L582">
        <v>1393394400</v>
      </c>
      <c r="M582" s="10">
        <f>(((L582/60)/60)/24)+DATE(1970,1,1)</f>
        <v>41696.25</v>
      </c>
      <c r="N582">
        <v>1394085600</v>
      </c>
      <c r="O582" s="10">
        <f>(((N582/60)/60)/24)+DATE(1970,1,1)</f>
        <v>41704.25</v>
      </c>
      <c r="P582" t="b">
        <v>0</v>
      </c>
      <c r="Q582" t="b">
        <v>0</v>
      </c>
      <c r="R582" t="s">
        <v>33</v>
      </c>
      <c r="S582" t="str">
        <f>LEFT(R582, SEARCH("/",R582,1)-1)</f>
        <v>theater</v>
      </c>
      <c r="T582" t="str">
        <f>RIGHT(R582,LEN(R582)-SEARCH("/",R582,SEARCH("/",R582,1)))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 s="7">
        <v>3841</v>
      </c>
      <c r="F583" t="s">
        <v>14</v>
      </c>
      <c r="G583" s="4">
        <f>E583/D583</f>
        <v>0.64016666666666666</v>
      </c>
      <c r="H583">
        <v>71</v>
      </c>
      <c r="I583" s="6" t="str">
        <f>DOLLAR((E583/H583),0)</f>
        <v>$54</v>
      </c>
      <c r="J583" t="s">
        <v>21</v>
      </c>
      <c r="K583" t="s">
        <v>22</v>
      </c>
      <c r="L583">
        <v>1304053200</v>
      </c>
      <c r="M583" s="10">
        <f>(((L583/60)/60)/24)+DATE(1970,1,1)</f>
        <v>40662.208333333336</v>
      </c>
      <c r="N583">
        <v>1305349200</v>
      </c>
      <c r="O583" s="10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 SEARCH("/",R583,1)-1)</f>
        <v>technology</v>
      </c>
      <c r="T583" t="str">
        <f>RIGHT(R583,LEN(R583)-SEARCH("/",R583,SEARCH("/",R583,1)))</f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 s="7">
        <v>4531</v>
      </c>
      <c r="F584" t="s">
        <v>14</v>
      </c>
      <c r="G584" s="4">
        <f>E584/D584</f>
        <v>0.5208045977011494</v>
      </c>
      <c r="H584">
        <v>42</v>
      </c>
      <c r="I584" s="6" t="str">
        <f>DOLLAR((E584/H584),0)</f>
        <v>$108</v>
      </c>
      <c r="J584" t="s">
        <v>21</v>
      </c>
      <c r="K584" t="s">
        <v>22</v>
      </c>
      <c r="L584">
        <v>1433912400</v>
      </c>
      <c r="M584" s="10">
        <f>(((L584/60)/60)/24)+DATE(1970,1,1)</f>
        <v>42165.208333333328</v>
      </c>
      <c r="N584">
        <v>1434344400</v>
      </c>
      <c r="O584" s="10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 SEARCH("/",R584,1)-1)</f>
        <v>games</v>
      </c>
      <c r="T584" t="str">
        <f>RIGHT(R584,LEN(R584)-SEARCH("/",R584,SEARCH("/",R584,1)))</f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 s="7">
        <v>60934</v>
      </c>
      <c r="F585" t="s">
        <v>20</v>
      </c>
      <c r="G585" s="4">
        <f>E585/D585</f>
        <v>3.2240211640211642</v>
      </c>
      <c r="H585">
        <v>909</v>
      </c>
      <c r="I585" s="6" t="str">
        <f>DOLLAR((E585/H585),0)</f>
        <v>$67</v>
      </c>
      <c r="J585" t="s">
        <v>21</v>
      </c>
      <c r="K585" t="s">
        <v>22</v>
      </c>
      <c r="L585">
        <v>1329717600</v>
      </c>
      <c r="M585" s="10">
        <f>(((L585/60)/60)/24)+DATE(1970,1,1)</f>
        <v>40959.25</v>
      </c>
      <c r="N585">
        <v>1331186400</v>
      </c>
      <c r="O585" s="10">
        <f>(((N585/60)/60)/24)+DATE(1970,1,1)</f>
        <v>40976.25</v>
      </c>
      <c r="P585" t="b">
        <v>0</v>
      </c>
      <c r="Q585" t="b">
        <v>0</v>
      </c>
      <c r="R585" t="s">
        <v>42</v>
      </c>
      <c r="S585" t="str">
        <f>LEFT(R585, SEARCH("/",R585,1)-1)</f>
        <v>film &amp; video</v>
      </c>
      <c r="T585" t="str">
        <f>RIGHT(R585,LEN(R585)-SEARCH("/",R585,SEARCH("/",R585,1)))</f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 s="7">
        <v>103255</v>
      </c>
      <c r="F586" t="s">
        <v>20</v>
      </c>
      <c r="G586" s="4">
        <f>E586/D586</f>
        <v>1.1950810185185186</v>
      </c>
      <c r="H586">
        <v>1613</v>
      </c>
      <c r="I586" s="6" t="str">
        <f>DOLLAR((E586/H586),0)</f>
        <v>$64</v>
      </c>
      <c r="J586" t="s">
        <v>21</v>
      </c>
      <c r="K586" t="s">
        <v>22</v>
      </c>
      <c r="L586">
        <v>1335330000</v>
      </c>
      <c r="M586" s="10">
        <f>(((L586/60)/60)/24)+DATE(1970,1,1)</f>
        <v>41024.208333333336</v>
      </c>
      <c r="N586">
        <v>1336539600</v>
      </c>
      <c r="O586" s="10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 SEARCH("/",R586,1)-1)</f>
        <v>technology</v>
      </c>
      <c r="T586" t="str">
        <f>RIGHT(R586,LEN(R586)-SEARCH("/",R586,SEARCH("/",R586,1)))</f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 s="7">
        <v>13065</v>
      </c>
      <c r="F587" t="s">
        <v>20</v>
      </c>
      <c r="G587" s="4">
        <f>E587/D587</f>
        <v>1.4679775280898877</v>
      </c>
      <c r="H587">
        <v>136</v>
      </c>
      <c r="I587" s="6" t="str">
        <f>DOLLAR((E587/H587),0)</f>
        <v>$96</v>
      </c>
      <c r="J587" t="s">
        <v>21</v>
      </c>
      <c r="K587" t="s">
        <v>22</v>
      </c>
      <c r="L587">
        <v>1268888400</v>
      </c>
      <c r="M587" s="10">
        <f>(((L587/60)/60)/24)+DATE(1970,1,1)</f>
        <v>40255.208333333336</v>
      </c>
      <c r="N587">
        <v>1269752400</v>
      </c>
      <c r="O587" s="10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 SEARCH("/",R587,1)-1)</f>
        <v>publishing</v>
      </c>
      <c r="T587" t="str">
        <f>RIGHT(R587,LEN(R587)-SEARCH("/",R587,SEARCH("/",R587,1)))</f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 s="7">
        <v>6654</v>
      </c>
      <c r="F588" t="s">
        <v>20</v>
      </c>
      <c r="G588" s="4">
        <f>E588/D588</f>
        <v>9.5057142857142853</v>
      </c>
      <c r="H588">
        <v>130</v>
      </c>
      <c r="I588" s="6" t="str">
        <f>DOLLAR((E588/H588),0)</f>
        <v>$51</v>
      </c>
      <c r="J588" t="s">
        <v>21</v>
      </c>
      <c r="K588" t="s">
        <v>22</v>
      </c>
      <c r="L588">
        <v>1289973600</v>
      </c>
      <c r="M588" s="10">
        <f>(((L588/60)/60)/24)+DATE(1970,1,1)</f>
        <v>40499.25</v>
      </c>
      <c r="N588">
        <v>1291615200</v>
      </c>
      <c r="O588" s="10">
        <f>(((N588/60)/60)/24)+DATE(1970,1,1)</f>
        <v>40518.25</v>
      </c>
      <c r="P588" t="b">
        <v>0</v>
      </c>
      <c r="Q588" t="b">
        <v>0</v>
      </c>
      <c r="R588" t="s">
        <v>23</v>
      </c>
      <c r="S588" t="str">
        <f>LEFT(R588, SEARCH("/",R588,1)-1)</f>
        <v>music</v>
      </c>
      <c r="T588" t="str">
        <f>RIGHT(R588,LEN(R588)-SEARCH("/",R588,SEARCH("/",R588,1)))</f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 s="7">
        <v>6852</v>
      </c>
      <c r="F589" t="s">
        <v>14</v>
      </c>
      <c r="G589" s="4">
        <f>E589/D589</f>
        <v>0.72893617021276591</v>
      </c>
      <c r="H589">
        <v>156</v>
      </c>
      <c r="I589" s="6" t="str">
        <f>DOLLAR((E589/H589),0)</f>
        <v>$44</v>
      </c>
      <c r="J589" t="s">
        <v>15</v>
      </c>
      <c r="K589" t="s">
        <v>16</v>
      </c>
      <c r="L589">
        <v>1547877600</v>
      </c>
      <c r="M589" s="10">
        <f>(((L589/60)/60)/24)+DATE(1970,1,1)</f>
        <v>43484.25</v>
      </c>
      <c r="N589">
        <v>1552366800</v>
      </c>
      <c r="O589" s="10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 SEARCH("/",R589,1)-1)</f>
        <v>food</v>
      </c>
      <c r="T589" t="str">
        <f>RIGHT(R589,LEN(R589)-SEARCH("/",R589,SEARCH("/",R589,1)))</f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 s="13">
        <v>124517</v>
      </c>
      <c r="F590" t="s">
        <v>14</v>
      </c>
      <c r="G590" s="4">
        <f>E590/D590</f>
        <v>0.7900824873096447</v>
      </c>
      <c r="H590">
        <v>1368</v>
      </c>
      <c r="I590" s="6" t="str">
        <f>DOLLAR((E590/H590),0)</f>
        <v>$91</v>
      </c>
      <c r="J590" t="s">
        <v>40</v>
      </c>
      <c r="K590" t="s">
        <v>41</v>
      </c>
      <c r="L590">
        <v>1269493200</v>
      </c>
      <c r="M590" s="10">
        <f>(((L590/60)/60)/24)+DATE(1970,1,1)</f>
        <v>40262.208333333336</v>
      </c>
      <c r="N590">
        <v>1272171600</v>
      </c>
      <c r="O590" s="10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 SEARCH("/",R590,1)-1)</f>
        <v>theater</v>
      </c>
      <c r="T590" t="str">
        <f>RIGHT(R590,LEN(R590)-SEARCH("/",R590,SEARCH("/",R590,1)))</f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 s="7">
        <v>5113</v>
      </c>
      <c r="F591" t="s">
        <v>14</v>
      </c>
      <c r="G591" s="4">
        <f>E591/D591</f>
        <v>0.64721518987341775</v>
      </c>
      <c r="H591">
        <v>102</v>
      </c>
      <c r="I591" s="6" t="str">
        <f>DOLLAR((E591/H591),0)</f>
        <v>$50</v>
      </c>
      <c r="J591" t="s">
        <v>21</v>
      </c>
      <c r="K591" t="s">
        <v>22</v>
      </c>
      <c r="L591">
        <v>1436072400</v>
      </c>
      <c r="M591" s="10">
        <f>(((L591/60)/60)/24)+DATE(1970,1,1)</f>
        <v>42190.208333333328</v>
      </c>
      <c r="N591">
        <v>1436677200</v>
      </c>
      <c r="O591" s="10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 SEARCH("/",R591,1)-1)</f>
        <v>film &amp; video</v>
      </c>
      <c r="T591" t="str">
        <f>RIGHT(R591,LEN(R591)-SEARCH("/",R591,SEARCH("/",R591,1)))</f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 s="7">
        <v>5824</v>
      </c>
      <c r="F592" t="s">
        <v>14</v>
      </c>
      <c r="G592" s="4">
        <f>E592/D592</f>
        <v>0.82028169014084507</v>
      </c>
      <c r="H592">
        <v>86</v>
      </c>
      <c r="I592" s="6" t="str">
        <f>DOLLAR((E592/H592),0)</f>
        <v>$68</v>
      </c>
      <c r="J592" t="s">
        <v>26</v>
      </c>
      <c r="K592" t="s">
        <v>27</v>
      </c>
      <c r="L592">
        <v>1419141600</v>
      </c>
      <c r="M592" s="10">
        <f>(((L592/60)/60)/24)+DATE(1970,1,1)</f>
        <v>41994.25</v>
      </c>
      <c r="N592">
        <v>1420092000</v>
      </c>
      <c r="O592" s="10">
        <f>(((N592/60)/60)/24)+DATE(1970,1,1)</f>
        <v>42005.25</v>
      </c>
      <c r="P592" t="b">
        <v>0</v>
      </c>
      <c r="Q592" t="b">
        <v>0</v>
      </c>
      <c r="R592" t="s">
        <v>133</v>
      </c>
      <c r="S592" t="str">
        <f>LEFT(R592, SEARCH("/",R592,1)-1)</f>
        <v>publishing</v>
      </c>
      <c r="T592" t="str">
        <f>RIGHT(R592,LEN(R592)-SEARCH("/",R592,SEARCH("/",R592,1)))</f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 s="7">
        <v>6226</v>
      </c>
      <c r="F593" t="s">
        <v>20</v>
      </c>
      <c r="G593" s="4">
        <f>E593/D593</f>
        <v>10.376666666666667</v>
      </c>
      <c r="H593">
        <v>102</v>
      </c>
      <c r="I593" s="6" t="str">
        <f>DOLLAR((E593/H593),0)</f>
        <v>$61</v>
      </c>
      <c r="J593" t="s">
        <v>21</v>
      </c>
      <c r="K593" t="s">
        <v>22</v>
      </c>
      <c r="L593">
        <v>1279083600</v>
      </c>
      <c r="M593" s="10">
        <f>(((L593/60)/60)/24)+DATE(1970,1,1)</f>
        <v>40373.208333333336</v>
      </c>
      <c r="N593">
        <v>1279947600</v>
      </c>
      <c r="O593" s="10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 SEARCH("/",R593,1)-1)</f>
        <v>games</v>
      </c>
      <c r="T593" t="str">
        <f>RIGHT(R593,LEN(R593)-SEARCH("/",R593,SEARCH("/",R593,1)))</f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 s="13">
        <v>20243</v>
      </c>
      <c r="F594" t="s">
        <v>14</v>
      </c>
      <c r="G594" s="4">
        <f>E594/D594</f>
        <v>0.12910076530612244</v>
      </c>
      <c r="H594">
        <v>253</v>
      </c>
      <c r="I594" s="6" t="str">
        <f>DOLLAR((E594/H594),0)</f>
        <v>$80</v>
      </c>
      <c r="J594" t="s">
        <v>21</v>
      </c>
      <c r="K594" t="s">
        <v>22</v>
      </c>
      <c r="L594">
        <v>1401426000</v>
      </c>
      <c r="M594" s="10">
        <f>(((L594/60)/60)/24)+DATE(1970,1,1)</f>
        <v>41789.208333333336</v>
      </c>
      <c r="N594">
        <v>1402203600</v>
      </c>
      <c r="O594" s="10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 SEARCH("/",R594,1)-1)</f>
        <v>theater</v>
      </c>
      <c r="T594" t="str">
        <f>RIGHT(R594,LEN(R594)-SEARCH("/",R594,SEARCH("/",R594,1)))</f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 s="7">
        <v>188288</v>
      </c>
      <c r="F595" t="s">
        <v>20</v>
      </c>
      <c r="G595" s="4">
        <f>E595/D595</f>
        <v>1.5484210526315789</v>
      </c>
      <c r="H595">
        <v>4006</v>
      </c>
      <c r="I595" s="6" t="str">
        <f>DOLLAR((E595/H595),0)</f>
        <v>$47</v>
      </c>
      <c r="J595" t="s">
        <v>21</v>
      </c>
      <c r="K595" t="s">
        <v>22</v>
      </c>
      <c r="L595">
        <v>1395810000</v>
      </c>
      <c r="M595" s="10">
        <f>(((L595/60)/60)/24)+DATE(1970,1,1)</f>
        <v>41724.208333333336</v>
      </c>
      <c r="N595">
        <v>1396933200</v>
      </c>
      <c r="O595" s="10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 SEARCH("/",R595,1)-1)</f>
        <v>film &amp; video</v>
      </c>
      <c r="T595" t="str">
        <f>RIGHT(R595,LEN(R595)-SEARCH("/",R595,SEARCH("/",R595,1)))</f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 s="13">
        <v>11167</v>
      </c>
      <c r="F596" t="s">
        <v>14</v>
      </c>
      <c r="G596" s="4">
        <f>E596/D596</f>
        <v>7.0991735537190084E-2</v>
      </c>
      <c r="H596">
        <v>157</v>
      </c>
      <c r="I596" s="6" t="str">
        <f>DOLLAR((E596/H596),0)</f>
        <v>$71</v>
      </c>
      <c r="J596" t="s">
        <v>21</v>
      </c>
      <c r="K596" t="s">
        <v>22</v>
      </c>
      <c r="L596">
        <v>1467003600</v>
      </c>
      <c r="M596" s="10">
        <f>(((L596/60)/60)/24)+DATE(1970,1,1)</f>
        <v>42548.208333333328</v>
      </c>
      <c r="N596">
        <v>1467262800</v>
      </c>
      <c r="O596" s="10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 SEARCH("/",R596,1)-1)</f>
        <v>theater</v>
      </c>
      <c r="T596" t="str">
        <f>RIGHT(R596,LEN(R596)-SEARCH("/",R596,SEARCH("/",R596,1)))</f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 s="13">
        <v>146595</v>
      </c>
      <c r="F597" t="s">
        <v>20</v>
      </c>
      <c r="G597" s="4">
        <f>E597/D597</f>
        <v>2.0852773826458035</v>
      </c>
      <c r="H597">
        <v>1629</v>
      </c>
      <c r="I597" s="6" t="str">
        <f>DOLLAR((E597/H597),0)</f>
        <v>$90</v>
      </c>
      <c r="J597" t="s">
        <v>21</v>
      </c>
      <c r="K597" t="s">
        <v>22</v>
      </c>
      <c r="L597">
        <v>1268715600</v>
      </c>
      <c r="M597" s="10">
        <f>(((L597/60)/60)/24)+DATE(1970,1,1)</f>
        <v>40253.208333333336</v>
      </c>
      <c r="N597">
        <v>1270530000</v>
      </c>
      <c r="O597" s="10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 SEARCH("/",R597,1)-1)</f>
        <v>theater</v>
      </c>
      <c r="T597" t="str">
        <f>RIGHT(R597,LEN(R597)-SEARCH("/",R597,SEARCH("/",R597,1)))</f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 s="7">
        <v>7875</v>
      </c>
      <c r="F598" t="s">
        <v>14</v>
      </c>
      <c r="G598" s="4">
        <f>E598/D598</f>
        <v>0.99683544303797467</v>
      </c>
      <c r="H598">
        <v>183</v>
      </c>
      <c r="I598" s="6" t="str">
        <f>DOLLAR((E598/H598),0)</f>
        <v>$43</v>
      </c>
      <c r="J598" t="s">
        <v>21</v>
      </c>
      <c r="K598" t="s">
        <v>22</v>
      </c>
      <c r="L598">
        <v>1457157600</v>
      </c>
      <c r="M598" s="10">
        <f>(((L598/60)/60)/24)+DATE(1970,1,1)</f>
        <v>42434.25</v>
      </c>
      <c r="N598">
        <v>1457762400</v>
      </c>
      <c r="O598" s="10">
        <f>(((N598/60)/60)/24)+DATE(1970,1,1)</f>
        <v>42441.25</v>
      </c>
      <c r="P598" t="b">
        <v>0</v>
      </c>
      <c r="Q598" t="b">
        <v>1</v>
      </c>
      <c r="R598" t="s">
        <v>53</v>
      </c>
      <c r="S598" t="str">
        <f>LEFT(R598, SEARCH("/",R598,1)-1)</f>
        <v>film &amp; video</v>
      </c>
      <c r="T598" t="str">
        <f>RIGHT(R598,LEN(R598)-SEARCH("/",R598,SEARCH("/",R598,1)))</f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 s="13">
        <v>148779</v>
      </c>
      <c r="F599" t="s">
        <v>20</v>
      </c>
      <c r="G599" s="4">
        <f>E599/D599</f>
        <v>2.0159756097560977</v>
      </c>
      <c r="H599">
        <v>2188</v>
      </c>
      <c r="I599" s="6" t="str">
        <f>DOLLAR((E599/H599),0)</f>
        <v>$68</v>
      </c>
      <c r="J599" t="s">
        <v>21</v>
      </c>
      <c r="K599" t="s">
        <v>22</v>
      </c>
      <c r="L599">
        <v>1573970400</v>
      </c>
      <c r="M599" s="10">
        <f>(((L599/60)/60)/24)+DATE(1970,1,1)</f>
        <v>43786.25</v>
      </c>
      <c r="N599">
        <v>1575525600</v>
      </c>
      <c r="O599" s="10">
        <f>(((N599/60)/60)/24)+DATE(1970,1,1)</f>
        <v>43804.25</v>
      </c>
      <c r="P599" t="b">
        <v>0</v>
      </c>
      <c r="Q599" t="b">
        <v>0</v>
      </c>
      <c r="R599" t="s">
        <v>33</v>
      </c>
      <c r="S599" t="str">
        <f>LEFT(R599, SEARCH("/",R599,1)-1)</f>
        <v>theater</v>
      </c>
      <c r="T599" t="str">
        <f>RIGHT(R599,LEN(R599)-SEARCH("/",R599,SEARCH("/",R599,1)))</f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 s="7">
        <v>175868</v>
      </c>
      <c r="F600" t="s">
        <v>20</v>
      </c>
      <c r="G600" s="4">
        <f>E600/D600</f>
        <v>1.6209032258064515</v>
      </c>
      <c r="H600">
        <v>2409</v>
      </c>
      <c r="I600" s="6" t="str">
        <f>DOLLAR((E600/H600),0)</f>
        <v>$73</v>
      </c>
      <c r="J600" t="s">
        <v>107</v>
      </c>
      <c r="K600" t="s">
        <v>108</v>
      </c>
      <c r="L600">
        <v>1276578000</v>
      </c>
      <c r="M600" s="10">
        <f>(((L600/60)/60)/24)+DATE(1970,1,1)</f>
        <v>40344.208333333336</v>
      </c>
      <c r="N600">
        <v>1279083600</v>
      </c>
      <c r="O600" s="10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 SEARCH("/",R600,1)-1)</f>
        <v>music</v>
      </c>
      <c r="T600" t="str">
        <f>RIGHT(R600,LEN(R600)-SEARCH("/",R600,SEARCH("/",R600,1)))</f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 s="7">
        <v>5112</v>
      </c>
      <c r="F601" t="s">
        <v>14</v>
      </c>
      <c r="G601" s="4">
        <f>E601/D601</f>
        <v>3.6436208125445471E-2</v>
      </c>
      <c r="H601">
        <v>82</v>
      </c>
      <c r="I601" s="6" t="str">
        <f>DOLLAR((E601/H601),0)</f>
        <v>$62</v>
      </c>
      <c r="J601" t="s">
        <v>36</v>
      </c>
      <c r="K601" t="s">
        <v>37</v>
      </c>
      <c r="L601">
        <v>1423720800</v>
      </c>
      <c r="M601" s="10">
        <f>(((L601/60)/60)/24)+DATE(1970,1,1)</f>
        <v>42047.25</v>
      </c>
      <c r="N601">
        <v>1424412000</v>
      </c>
      <c r="O601" s="10">
        <f>(((N601/60)/60)/24)+DATE(1970,1,1)</f>
        <v>42055.25</v>
      </c>
      <c r="P601" t="b">
        <v>0</v>
      </c>
      <c r="Q601" t="b">
        <v>0</v>
      </c>
      <c r="R601" t="s">
        <v>42</v>
      </c>
      <c r="S601" t="str">
        <f>LEFT(R601, SEARCH("/",R601,1)-1)</f>
        <v>film &amp; video</v>
      </c>
      <c r="T601" t="str">
        <f>RIGHT(R601,LEN(R601)-SEARCH("/",R601,SEARCH("/",R601,1)))</f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 s="7">
        <v>5</v>
      </c>
      <c r="F602" t="s">
        <v>14</v>
      </c>
      <c r="G602" s="4">
        <f>E602/D602</f>
        <v>0.05</v>
      </c>
      <c r="H602">
        <v>1</v>
      </c>
      <c r="I602" s="6" t="str">
        <f>DOLLAR((E602/H602),0)</f>
        <v>$5</v>
      </c>
      <c r="J602" t="s">
        <v>40</v>
      </c>
      <c r="K602" t="s">
        <v>41</v>
      </c>
      <c r="L602">
        <v>1375160400</v>
      </c>
      <c r="M602" s="10">
        <f>(((L602/60)/60)/24)+DATE(1970,1,1)</f>
        <v>41485.208333333336</v>
      </c>
      <c r="N602">
        <v>1376197200</v>
      </c>
      <c r="O602" s="10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 SEARCH("/",R602,1)-1)</f>
        <v>food</v>
      </c>
      <c r="T602" t="str">
        <f>RIGHT(R602,LEN(R602)-SEARCH("/",R602,SEARCH("/",R602,1)))</f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 s="7">
        <v>13018</v>
      </c>
      <c r="F603" t="s">
        <v>20</v>
      </c>
      <c r="G603" s="4">
        <f>E603/D603</f>
        <v>2.0663492063492064</v>
      </c>
      <c r="H603">
        <v>194</v>
      </c>
      <c r="I603" s="6" t="str">
        <f>DOLLAR((E603/H603),0)</f>
        <v>$67</v>
      </c>
      <c r="J603" t="s">
        <v>21</v>
      </c>
      <c r="K603" t="s">
        <v>22</v>
      </c>
      <c r="L603">
        <v>1401426000</v>
      </c>
      <c r="M603" s="10">
        <f>(((L603/60)/60)/24)+DATE(1970,1,1)</f>
        <v>41789.208333333336</v>
      </c>
      <c r="N603">
        <v>1402894800</v>
      </c>
      <c r="O603" s="10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 SEARCH("/",R603,1)-1)</f>
        <v>technology</v>
      </c>
      <c r="T603" t="str">
        <f>RIGHT(R603,LEN(R603)-SEARCH("/",R603,SEARCH("/",R603,1)))</f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 s="13">
        <v>91176</v>
      </c>
      <c r="F604" t="s">
        <v>20</v>
      </c>
      <c r="G604" s="4">
        <f>E604/D604</f>
        <v>1.2823628691983122</v>
      </c>
      <c r="H604">
        <v>1140</v>
      </c>
      <c r="I604" s="6" t="str">
        <f>DOLLAR((E604/H604),0)</f>
        <v>$80</v>
      </c>
      <c r="J604" t="s">
        <v>21</v>
      </c>
      <c r="K604" t="s">
        <v>22</v>
      </c>
      <c r="L604">
        <v>1433480400</v>
      </c>
      <c r="M604" s="10">
        <f>(((L604/60)/60)/24)+DATE(1970,1,1)</f>
        <v>42160.208333333328</v>
      </c>
      <c r="N604">
        <v>1434430800</v>
      </c>
      <c r="O604" s="10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 SEARCH("/",R604,1)-1)</f>
        <v>theater</v>
      </c>
      <c r="T604" t="str">
        <f>RIGHT(R604,LEN(R604)-SEARCH("/",R604,SEARCH("/",R604,1)))</f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 s="13">
        <v>6342</v>
      </c>
      <c r="F605" t="s">
        <v>20</v>
      </c>
      <c r="G605" s="4">
        <f>E605/D605</f>
        <v>1.1966037735849056</v>
      </c>
      <c r="H605">
        <v>102</v>
      </c>
      <c r="I605" s="6" t="str">
        <f>DOLLAR((E605/H605),0)</f>
        <v>$62</v>
      </c>
      <c r="J605" t="s">
        <v>21</v>
      </c>
      <c r="K605" t="s">
        <v>22</v>
      </c>
      <c r="L605">
        <v>1555563600</v>
      </c>
      <c r="M605" s="10">
        <f>(((L605/60)/60)/24)+DATE(1970,1,1)</f>
        <v>43573.208333333328</v>
      </c>
      <c r="N605">
        <v>1557896400</v>
      </c>
      <c r="O605" s="10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 SEARCH("/",R605,1)-1)</f>
        <v>theater</v>
      </c>
      <c r="T605" t="str">
        <f>RIGHT(R605,LEN(R605)-SEARCH("/",R605,SEARCH("/",R605,1)))</f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 s="13">
        <v>151438</v>
      </c>
      <c r="F606" t="s">
        <v>20</v>
      </c>
      <c r="G606" s="4">
        <f>E606/D606</f>
        <v>1.7073055242390078</v>
      </c>
      <c r="H606">
        <v>2857</v>
      </c>
      <c r="I606" s="6" t="str">
        <f>DOLLAR((E606/H606),0)</f>
        <v>$53</v>
      </c>
      <c r="J606" t="s">
        <v>21</v>
      </c>
      <c r="K606" t="s">
        <v>22</v>
      </c>
      <c r="L606">
        <v>1295676000</v>
      </c>
      <c r="M606" s="10">
        <f>(((L606/60)/60)/24)+DATE(1970,1,1)</f>
        <v>40565.25</v>
      </c>
      <c r="N606">
        <v>1297490400</v>
      </c>
      <c r="O606" s="10">
        <f>(((N606/60)/60)/24)+DATE(1970,1,1)</f>
        <v>40586.25</v>
      </c>
      <c r="P606" t="b">
        <v>0</v>
      </c>
      <c r="Q606" t="b">
        <v>0</v>
      </c>
      <c r="R606" t="s">
        <v>33</v>
      </c>
      <c r="S606" t="str">
        <f>LEFT(R606, SEARCH("/",R606,1)-1)</f>
        <v>theater</v>
      </c>
      <c r="T606" t="str">
        <f>RIGHT(R606,LEN(R606)-SEARCH("/",R606,SEARCH("/",R606,1)))</f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 s="7">
        <v>6178</v>
      </c>
      <c r="F607" t="s">
        <v>20</v>
      </c>
      <c r="G607" s="4">
        <f>E607/D607</f>
        <v>1.8721212121212121</v>
      </c>
      <c r="H607">
        <v>107</v>
      </c>
      <c r="I607" s="6" t="str">
        <f>DOLLAR((E607/H607),0)</f>
        <v>$58</v>
      </c>
      <c r="J607" t="s">
        <v>21</v>
      </c>
      <c r="K607" t="s">
        <v>22</v>
      </c>
      <c r="L607">
        <v>1443848400</v>
      </c>
      <c r="M607" s="10">
        <f>(((L607/60)/60)/24)+DATE(1970,1,1)</f>
        <v>42280.208333333328</v>
      </c>
      <c r="N607">
        <v>1447394400</v>
      </c>
      <c r="O607" s="10">
        <f>(((N607/60)/60)/24)+DATE(1970,1,1)</f>
        <v>42321.25</v>
      </c>
      <c r="P607" t="b">
        <v>0</v>
      </c>
      <c r="Q607" t="b">
        <v>0</v>
      </c>
      <c r="R607" t="s">
        <v>68</v>
      </c>
      <c r="S607" t="str">
        <f>LEFT(R607, SEARCH("/",R607,1)-1)</f>
        <v>publishing</v>
      </c>
      <c r="T607" t="str">
        <f>RIGHT(R607,LEN(R607)-SEARCH("/",R607,SEARCH("/",R607,1)))</f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 s="7">
        <v>6405</v>
      </c>
      <c r="F608" t="s">
        <v>20</v>
      </c>
      <c r="G608" s="4">
        <f>E608/D608</f>
        <v>1.8838235294117647</v>
      </c>
      <c r="H608">
        <v>160</v>
      </c>
      <c r="I608" s="6" t="str">
        <f>DOLLAR((E608/H608),0)</f>
        <v>$40</v>
      </c>
      <c r="J608" t="s">
        <v>40</v>
      </c>
      <c r="K608" t="s">
        <v>41</v>
      </c>
      <c r="L608">
        <v>1457330400</v>
      </c>
      <c r="M608" s="10">
        <f>(((L608/60)/60)/24)+DATE(1970,1,1)</f>
        <v>42436.25</v>
      </c>
      <c r="N608">
        <v>1458277200</v>
      </c>
      <c r="O608" s="10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 SEARCH("/",R608,1)-1)</f>
        <v>music</v>
      </c>
      <c r="T608" t="str">
        <f>RIGHT(R608,LEN(R608)-SEARCH("/",R608,SEARCH("/",R608,1)))</f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 s="7">
        <v>180667</v>
      </c>
      <c r="F609" t="s">
        <v>20</v>
      </c>
      <c r="G609" s="4">
        <f>E609/D609</f>
        <v>1.3129869186046512</v>
      </c>
      <c r="H609">
        <v>2230</v>
      </c>
      <c r="I609" s="6" t="str">
        <f>DOLLAR((E609/H609),0)</f>
        <v>$81</v>
      </c>
      <c r="J609" t="s">
        <v>21</v>
      </c>
      <c r="K609" t="s">
        <v>22</v>
      </c>
      <c r="L609">
        <v>1395550800</v>
      </c>
      <c r="M609" s="10">
        <f>(((L609/60)/60)/24)+DATE(1970,1,1)</f>
        <v>41721.208333333336</v>
      </c>
      <c r="N609">
        <v>1395723600</v>
      </c>
      <c r="O609" s="10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 SEARCH("/",R609,1)-1)</f>
        <v>food</v>
      </c>
      <c r="T609" t="str">
        <f>RIGHT(R609,LEN(R609)-SEARCH("/",R609,SEARCH("/",R609,1)))</f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 s="7">
        <v>11075</v>
      </c>
      <c r="F610" t="s">
        <v>20</v>
      </c>
      <c r="G610" s="4">
        <f>E610/D610</f>
        <v>2.8397435897435899</v>
      </c>
      <c r="H610">
        <v>316</v>
      </c>
      <c r="I610" s="6" t="str">
        <f>DOLLAR((E610/H610),0)</f>
        <v>$35</v>
      </c>
      <c r="J610" t="s">
        <v>21</v>
      </c>
      <c r="K610" t="s">
        <v>22</v>
      </c>
      <c r="L610">
        <v>1551852000</v>
      </c>
      <c r="M610" s="10">
        <f>(((L610/60)/60)/24)+DATE(1970,1,1)</f>
        <v>43530.25</v>
      </c>
      <c r="N610">
        <v>1552197600</v>
      </c>
      <c r="O610" s="10">
        <f>(((N610/60)/60)/24)+DATE(1970,1,1)</f>
        <v>43534.25</v>
      </c>
      <c r="P610" t="b">
        <v>0</v>
      </c>
      <c r="Q610" t="b">
        <v>1</v>
      </c>
      <c r="R610" t="s">
        <v>159</v>
      </c>
      <c r="S610" t="str">
        <f>LEFT(R610, SEARCH("/",R610,1)-1)</f>
        <v>music</v>
      </c>
      <c r="T610" t="str">
        <f>RIGHT(R610,LEN(R610)-SEARCH("/",R610,SEARCH("/",R610,1)))</f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 s="7">
        <v>12042</v>
      </c>
      <c r="F611" t="s">
        <v>20</v>
      </c>
      <c r="G611" s="4">
        <f>E611/D611</f>
        <v>1.2041999999999999</v>
      </c>
      <c r="H611">
        <v>117</v>
      </c>
      <c r="I611" s="6" t="str">
        <f>DOLLAR((E611/H611),0)</f>
        <v>$103</v>
      </c>
      <c r="J611" t="s">
        <v>21</v>
      </c>
      <c r="K611" t="s">
        <v>22</v>
      </c>
      <c r="L611">
        <v>1547618400</v>
      </c>
      <c r="M611" s="10">
        <f>(((L611/60)/60)/24)+DATE(1970,1,1)</f>
        <v>43481.25</v>
      </c>
      <c r="N611">
        <v>1549087200</v>
      </c>
      <c r="O611" s="10">
        <f>(((N611/60)/60)/24)+DATE(1970,1,1)</f>
        <v>43498.25</v>
      </c>
      <c r="P611" t="b">
        <v>0</v>
      </c>
      <c r="Q611" t="b">
        <v>0</v>
      </c>
      <c r="R611" t="s">
        <v>474</v>
      </c>
      <c r="S611" t="str">
        <f>LEFT(R611, SEARCH("/",R611,1)-1)</f>
        <v>film &amp; video</v>
      </c>
      <c r="T611" t="str">
        <f>RIGHT(R611,LEN(R611)-SEARCH("/",R611,SEARCH("/",R611,1)))</f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 s="13">
        <v>179356</v>
      </c>
      <c r="F612" t="s">
        <v>20</v>
      </c>
      <c r="G612" s="4">
        <f>E612/D612</f>
        <v>4.1905607476635511</v>
      </c>
      <c r="H612">
        <v>6406</v>
      </c>
      <c r="I612" s="6" t="str">
        <f>DOLLAR((E612/H612),0)</f>
        <v>$28</v>
      </c>
      <c r="J612" t="s">
        <v>21</v>
      </c>
      <c r="K612" t="s">
        <v>22</v>
      </c>
      <c r="L612">
        <v>1355637600</v>
      </c>
      <c r="M612" s="10">
        <f>(((L612/60)/60)/24)+DATE(1970,1,1)</f>
        <v>41259.25</v>
      </c>
      <c r="N612">
        <v>1356847200</v>
      </c>
      <c r="O612" s="10">
        <f>(((N612/60)/60)/24)+DATE(1970,1,1)</f>
        <v>41273.25</v>
      </c>
      <c r="P612" t="b">
        <v>0</v>
      </c>
      <c r="Q612" t="b">
        <v>0</v>
      </c>
      <c r="R612" t="s">
        <v>33</v>
      </c>
      <c r="S612" t="str">
        <f>LEFT(R612, SEARCH("/",R612,1)-1)</f>
        <v>theater</v>
      </c>
      <c r="T612" t="str">
        <f>RIGHT(R612,LEN(R612)-SEARCH("/",R612,SEARCH("/",R612,1)))</f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 s="13">
        <v>1136</v>
      </c>
      <c r="F613" t="s">
        <v>74</v>
      </c>
      <c r="G613" s="4">
        <f>E613/D613</f>
        <v>0.13853658536585367</v>
      </c>
      <c r="H613">
        <v>15</v>
      </c>
      <c r="I613" s="6" t="str">
        <f>DOLLAR((E613/H613),0)</f>
        <v>$76</v>
      </c>
      <c r="J613" t="s">
        <v>21</v>
      </c>
      <c r="K613" t="s">
        <v>22</v>
      </c>
      <c r="L613">
        <v>1374728400</v>
      </c>
      <c r="M613" s="10">
        <f>(((L613/60)/60)/24)+DATE(1970,1,1)</f>
        <v>41480.208333333336</v>
      </c>
      <c r="N613">
        <v>1375765200</v>
      </c>
      <c r="O613" s="10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 SEARCH("/",R613,1)-1)</f>
        <v>theater</v>
      </c>
      <c r="T613" t="str">
        <f>RIGHT(R613,LEN(R613)-SEARCH("/",R613,SEARCH("/",R613,1)))</f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 s="7">
        <v>8645</v>
      </c>
      <c r="F614" t="s">
        <v>20</v>
      </c>
      <c r="G614" s="4">
        <f>E614/D614</f>
        <v>1.3943548387096774</v>
      </c>
      <c r="H614">
        <v>192</v>
      </c>
      <c r="I614" s="6" t="str">
        <f>DOLLAR((E614/H614),0)</f>
        <v>$45</v>
      </c>
      <c r="J614" t="s">
        <v>21</v>
      </c>
      <c r="K614" t="s">
        <v>22</v>
      </c>
      <c r="L614">
        <v>1287810000</v>
      </c>
      <c r="M614" s="10">
        <f>(((L614/60)/60)/24)+DATE(1970,1,1)</f>
        <v>40474.208333333336</v>
      </c>
      <c r="N614">
        <v>1289800800</v>
      </c>
      <c r="O614" s="10">
        <f>(((N614/60)/60)/24)+DATE(1970,1,1)</f>
        <v>40497.25</v>
      </c>
      <c r="P614" t="b">
        <v>0</v>
      </c>
      <c r="Q614" t="b">
        <v>0</v>
      </c>
      <c r="R614" t="s">
        <v>50</v>
      </c>
      <c r="S614" t="str">
        <f>LEFT(R614, SEARCH("/",R614,1)-1)</f>
        <v>music</v>
      </c>
      <c r="T614" t="str">
        <f>RIGHT(R614,LEN(R614)-SEARCH("/",R614,SEARCH("/",R614,1)))</f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 s="13">
        <v>1914</v>
      </c>
      <c r="F615" t="s">
        <v>20</v>
      </c>
      <c r="G615" s="4">
        <f>E615/D615</f>
        <v>1.74</v>
      </c>
      <c r="H615">
        <v>26</v>
      </c>
      <c r="I615" s="6" t="str">
        <f>DOLLAR((E615/H615),0)</f>
        <v>$74</v>
      </c>
      <c r="J615" t="s">
        <v>15</v>
      </c>
      <c r="K615" t="s">
        <v>16</v>
      </c>
      <c r="L615">
        <v>1503723600</v>
      </c>
      <c r="M615" s="10">
        <f>(((L615/60)/60)/24)+DATE(1970,1,1)</f>
        <v>42973.208333333328</v>
      </c>
      <c r="N615">
        <v>1504501200</v>
      </c>
      <c r="O615" s="10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 SEARCH("/",R615,1)-1)</f>
        <v>theater</v>
      </c>
      <c r="T615" t="str">
        <f>RIGHT(R615,LEN(R615)-SEARCH("/",R615,SEARCH("/",R615,1)))</f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 s="13">
        <v>41205</v>
      </c>
      <c r="F616" t="s">
        <v>20</v>
      </c>
      <c r="G616" s="4">
        <f>E616/D616</f>
        <v>1.5549056603773586</v>
      </c>
      <c r="H616">
        <v>723</v>
      </c>
      <c r="I616" s="6" t="str">
        <f>DOLLAR((E616/H616),0)</f>
        <v>$57</v>
      </c>
      <c r="J616" t="s">
        <v>21</v>
      </c>
      <c r="K616" t="s">
        <v>22</v>
      </c>
      <c r="L616">
        <v>1484114400</v>
      </c>
      <c r="M616" s="10">
        <f>(((L616/60)/60)/24)+DATE(1970,1,1)</f>
        <v>42746.25</v>
      </c>
      <c r="N616">
        <v>1485669600</v>
      </c>
      <c r="O616" s="10">
        <f>(((N616/60)/60)/24)+DATE(1970,1,1)</f>
        <v>42764.25</v>
      </c>
      <c r="P616" t="b">
        <v>0</v>
      </c>
      <c r="Q616" t="b">
        <v>0</v>
      </c>
      <c r="R616" t="s">
        <v>33</v>
      </c>
      <c r="S616" t="str">
        <f>LEFT(R616, SEARCH("/",R616,1)-1)</f>
        <v>theater</v>
      </c>
      <c r="T616" t="str">
        <f>RIGHT(R616,LEN(R616)-SEARCH("/",R616,SEARCH("/",R616,1)))</f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 s="13">
        <v>14488</v>
      </c>
      <c r="F617" t="s">
        <v>20</v>
      </c>
      <c r="G617" s="4">
        <f>E617/D617</f>
        <v>1.7044705882352942</v>
      </c>
      <c r="H617">
        <v>170</v>
      </c>
      <c r="I617" s="6" t="str">
        <f>DOLLAR((E617/H617),0)</f>
        <v>$85</v>
      </c>
      <c r="J617" t="s">
        <v>107</v>
      </c>
      <c r="K617" t="s">
        <v>108</v>
      </c>
      <c r="L617">
        <v>1461906000</v>
      </c>
      <c r="M617" s="10">
        <f>(((L617/60)/60)/24)+DATE(1970,1,1)</f>
        <v>42489.208333333328</v>
      </c>
      <c r="N617">
        <v>1462770000</v>
      </c>
      <c r="O617" s="10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 SEARCH("/",R617,1)-1)</f>
        <v>theater</v>
      </c>
      <c r="T617" t="str">
        <f>RIGHT(R617,LEN(R617)-SEARCH("/",R617,SEARCH("/",R617,1)))</f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 s="7">
        <v>12129</v>
      </c>
      <c r="F618" t="s">
        <v>20</v>
      </c>
      <c r="G618" s="4">
        <f>E618/D618</f>
        <v>1.8951562500000001</v>
      </c>
      <c r="H618">
        <v>238</v>
      </c>
      <c r="I618" s="6" t="str">
        <f>DOLLAR((E618/H618),0)</f>
        <v>$51</v>
      </c>
      <c r="J618" t="s">
        <v>40</v>
      </c>
      <c r="K618" t="s">
        <v>41</v>
      </c>
      <c r="L618">
        <v>1379653200</v>
      </c>
      <c r="M618" s="10">
        <f>(((L618/60)/60)/24)+DATE(1970,1,1)</f>
        <v>41537.208333333336</v>
      </c>
      <c r="N618">
        <v>1379739600</v>
      </c>
      <c r="O618" s="10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 SEARCH("/",R618,1)-1)</f>
        <v>music</v>
      </c>
      <c r="T618" t="str">
        <f>RIGHT(R618,LEN(R618)-SEARCH("/",R618,SEARCH("/",R618,1)))</f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 s="13">
        <v>3496</v>
      </c>
      <c r="F619" t="s">
        <v>20</v>
      </c>
      <c r="G619" s="4">
        <f>E619/D619</f>
        <v>2.4971428571428573</v>
      </c>
      <c r="H619">
        <v>55</v>
      </c>
      <c r="I619" s="6" t="str">
        <f>DOLLAR((E619/H619),0)</f>
        <v>$64</v>
      </c>
      <c r="J619" t="s">
        <v>21</v>
      </c>
      <c r="K619" t="s">
        <v>22</v>
      </c>
      <c r="L619">
        <v>1401858000</v>
      </c>
      <c r="M619" s="10">
        <f>(((L619/60)/60)/24)+DATE(1970,1,1)</f>
        <v>41794.208333333336</v>
      </c>
      <c r="N619">
        <v>1402722000</v>
      </c>
      <c r="O619" s="10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 SEARCH("/",R619,1)-1)</f>
        <v>theater</v>
      </c>
      <c r="T619" t="str">
        <f>RIGHT(R619,LEN(R619)-SEARCH("/",R619,SEARCH("/",R619,1)))</f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 s="7">
        <v>97037</v>
      </c>
      <c r="F620" t="s">
        <v>14</v>
      </c>
      <c r="G620" s="4">
        <f>E620/D620</f>
        <v>0.48860523665659616</v>
      </c>
      <c r="H620">
        <v>1198</v>
      </c>
      <c r="I620" s="6" t="str">
        <f>DOLLAR((E620/H620),0)</f>
        <v>$81</v>
      </c>
      <c r="J620" t="s">
        <v>21</v>
      </c>
      <c r="K620" t="s">
        <v>22</v>
      </c>
      <c r="L620">
        <v>1367470800</v>
      </c>
      <c r="M620" s="10">
        <f>(((L620/60)/60)/24)+DATE(1970,1,1)</f>
        <v>41396.208333333336</v>
      </c>
      <c r="N620">
        <v>1369285200</v>
      </c>
      <c r="O620" s="10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 SEARCH("/",R620,1)-1)</f>
        <v>publishing</v>
      </c>
      <c r="T620" t="str">
        <f>RIGHT(R620,LEN(R620)-SEARCH("/",R620,SEARCH("/",R620,1)))</f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 s="13">
        <v>55757</v>
      </c>
      <c r="F621" t="s">
        <v>14</v>
      </c>
      <c r="G621" s="4">
        <f>E621/D621</f>
        <v>0.28461970393057684</v>
      </c>
      <c r="H621">
        <v>648</v>
      </c>
      <c r="I621" s="6" t="str">
        <f>DOLLAR((E621/H621),0)</f>
        <v>$86</v>
      </c>
      <c r="J621" t="s">
        <v>21</v>
      </c>
      <c r="K621" t="s">
        <v>22</v>
      </c>
      <c r="L621">
        <v>1304658000</v>
      </c>
      <c r="M621" s="10">
        <f>(((L621/60)/60)/24)+DATE(1970,1,1)</f>
        <v>40669.208333333336</v>
      </c>
      <c r="N621">
        <v>1304744400</v>
      </c>
      <c r="O621" s="10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 SEARCH("/",R621,1)-1)</f>
        <v>theater</v>
      </c>
      <c r="T621" t="str">
        <f>RIGHT(R621,LEN(R621)-SEARCH("/",R621,SEARCH("/",R621,1)))</f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 s="7">
        <v>11525</v>
      </c>
      <c r="F622" t="s">
        <v>20</v>
      </c>
      <c r="G622" s="4">
        <f>E622/D622</f>
        <v>2.6802325581395348</v>
      </c>
      <c r="H622">
        <v>128</v>
      </c>
      <c r="I622" s="6" t="str">
        <f>DOLLAR((E622/H622),0)</f>
        <v>$90</v>
      </c>
      <c r="J622" t="s">
        <v>26</v>
      </c>
      <c r="K622" t="s">
        <v>27</v>
      </c>
      <c r="L622">
        <v>1467954000</v>
      </c>
      <c r="M622" s="10">
        <f>(((L622/60)/60)/24)+DATE(1970,1,1)</f>
        <v>42559.208333333328</v>
      </c>
      <c r="N622">
        <v>1468299600</v>
      </c>
      <c r="O622" s="10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 SEARCH("/",R622,1)-1)</f>
        <v>photography</v>
      </c>
      <c r="T622" t="str">
        <f>RIGHT(R622,LEN(R622)-SEARCH("/",R622,SEARCH("/",R622,1)))</f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 s="13">
        <v>158669</v>
      </c>
      <c r="F623" t="s">
        <v>20</v>
      </c>
      <c r="G623" s="4">
        <f>E623/D623</f>
        <v>6.1980078125000002</v>
      </c>
      <c r="H623">
        <v>2144</v>
      </c>
      <c r="I623" s="6" t="str">
        <f>DOLLAR((E623/H623),0)</f>
        <v>$74</v>
      </c>
      <c r="J623" t="s">
        <v>21</v>
      </c>
      <c r="K623" t="s">
        <v>22</v>
      </c>
      <c r="L623">
        <v>1473742800</v>
      </c>
      <c r="M623" s="10">
        <f>(((L623/60)/60)/24)+DATE(1970,1,1)</f>
        <v>42626.208333333328</v>
      </c>
      <c r="N623">
        <v>1474174800</v>
      </c>
      <c r="O623" s="10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 SEARCH("/",R623,1)-1)</f>
        <v>theater</v>
      </c>
      <c r="T623" t="str">
        <f>RIGHT(R623,LEN(R623)-SEARCH("/",R623,SEARCH("/",R623,1)))</f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 s="7">
        <v>5916</v>
      </c>
      <c r="F624" t="s">
        <v>14</v>
      </c>
      <c r="G624" s="4">
        <f>E624/D624</f>
        <v>3.1301587301587303E-2</v>
      </c>
      <c r="H624">
        <v>64</v>
      </c>
      <c r="I624" s="6" t="str">
        <f>DOLLAR((E624/H624),0)</f>
        <v>$92</v>
      </c>
      <c r="J624" t="s">
        <v>21</v>
      </c>
      <c r="K624" t="s">
        <v>22</v>
      </c>
      <c r="L624">
        <v>1523768400</v>
      </c>
      <c r="M624" s="10">
        <f>(((L624/60)/60)/24)+DATE(1970,1,1)</f>
        <v>43205.208333333328</v>
      </c>
      <c r="N624">
        <v>1526014800</v>
      </c>
      <c r="O624" s="10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 SEARCH("/",R624,1)-1)</f>
        <v>music</v>
      </c>
      <c r="T624" t="str">
        <f>RIGHT(R624,LEN(R624)-SEARCH("/",R624,SEARCH("/",R624,1)))</f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 s="13">
        <v>150806</v>
      </c>
      <c r="F625" t="s">
        <v>20</v>
      </c>
      <c r="G625" s="4">
        <f>E625/D625</f>
        <v>1.5992152704135738</v>
      </c>
      <c r="H625">
        <v>2693</v>
      </c>
      <c r="I625" s="6" t="str">
        <f>DOLLAR((E625/H625),0)</f>
        <v>$56</v>
      </c>
      <c r="J625" t="s">
        <v>40</v>
      </c>
      <c r="K625" t="s">
        <v>41</v>
      </c>
      <c r="L625">
        <v>1437022800</v>
      </c>
      <c r="M625" s="10">
        <f>(((L625/60)/60)/24)+DATE(1970,1,1)</f>
        <v>42201.208333333328</v>
      </c>
      <c r="N625">
        <v>1437454800</v>
      </c>
      <c r="O625" s="10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 SEARCH("/",R625,1)-1)</f>
        <v>theater</v>
      </c>
      <c r="T625" t="str">
        <f>RIGHT(R625,LEN(R625)-SEARCH("/",R625,SEARCH("/",R625,1)))</f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 s="7">
        <v>14249</v>
      </c>
      <c r="F626" t="s">
        <v>20</v>
      </c>
      <c r="G626" s="4">
        <f>E626/D626</f>
        <v>2.793921568627451</v>
      </c>
      <c r="H626">
        <v>432</v>
      </c>
      <c r="I626" s="6" t="str">
        <f>DOLLAR((E626/H626),0)</f>
        <v>$33</v>
      </c>
      <c r="J626" t="s">
        <v>21</v>
      </c>
      <c r="K626" t="s">
        <v>22</v>
      </c>
      <c r="L626">
        <v>1422165600</v>
      </c>
      <c r="M626" s="10">
        <f>(((L626/60)/60)/24)+DATE(1970,1,1)</f>
        <v>42029.25</v>
      </c>
      <c r="N626">
        <v>1422684000</v>
      </c>
      <c r="O626" s="10">
        <f>(((N626/60)/60)/24)+DATE(1970,1,1)</f>
        <v>42035.25</v>
      </c>
      <c r="P626" t="b">
        <v>0</v>
      </c>
      <c r="Q626" t="b">
        <v>0</v>
      </c>
      <c r="R626" t="s">
        <v>122</v>
      </c>
      <c r="S626" t="str">
        <f>LEFT(R626, SEARCH("/",R626,1)-1)</f>
        <v>photography</v>
      </c>
      <c r="T626" t="str">
        <f>RIGHT(R626,LEN(R626)-SEARCH("/",R626,SEARCH("/",R626,1)))</f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 s="13">
        <v>5803</v>
      </c>
      <c r="F627" t="s">
        <v>14</v>
      </c>
      <c r="G627" s="4">
        <f>E627/D627</f>
        <v>0.77373333333333338</v>
      </c>
      <c r="H627">
        <v>62</v>
      </c>
      <c r="I627" s="6" t="str">
        <f>DOLLAR((E627/H627),0)</f>
        <v>$94</v>
      </c>
      <c r="J627" t="s">
        <v>21</v>
      </c>
      <c r="K627" t="s">
        <v>22</v>
      </c>
      <c r="L627">
        <v>1580104800</v>
      </c>
      <c r="M627" s="10">
        <f>(((L627/60)/60)/24)+DATE(1970,1,1)</f>
        <v>43857.25</v>
      </c>
      <c r="N627">
        <v>1581314400</v>
      </c>
      <c r="O627" s="10">
        <f>(((N627/60)/60)/24)+DATE(1970,1,1)</f>
        <v>43871.25</v>
      </c>
      <c r="P627" t="b">
        <v>0</v>
      </c>
      <c r="Q627" t="b">
        <v>0</v>
      </c>
      <c r="R627" t="s">
        <v>33</v>
      </c>
      <c r="S627" t="str">
        <f>LEFT(R627, SEARCH("/",R627,1)-1)</f>
        <v>theater</v>
      </c>
      <c r="T627" t="str">
        <f>RIGHT(R627,LEN(R627)-SEARCH("/",R627,SEARCH("/",R627,1)))</f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 s="13">
        <v>13205</v>
      </c>
      <c r="F628" t="s">
        <v>20</v>
      </c>
      <c r="G628" s="4">
        <f>E628/D628</f>
        <v>2.0632812500000002</v>
      </c>
      <c r="H628">
        <v>189</v>
      </c>
      <c r="I628" s="6" t="str">
        <f>DOLLAR((E628/H628),0)</f>
        <v>$70</v>
      </c>
      <c r="J628" t="s">
        <v>21</v>
      </c>
      <c r="K628" t="s">
        <v>22</v>
      </c>
      <c r="L628">
        <v>1285650000</v>
      </c>
      <c r="M628" s="10">
        <f>(((L628/60)/60)/24)+DATE(1970,1,1)</f>
        <v>40449.208333333336</v>
      </c>
      <c r="N628">
        <v>1286427600</v>
      </c>
      <c r="O628" s="10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 SEARCH("/",R628,1)-1)</f>
        <v>theater</v>
      </c>
      <c r="T628" t="str">
        <f>RIGHT(R628,LEN(R628)-SEARCH("/",R628,SEARCH("/",R628,1)))</f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 s="7">
        <v>11108</v>
      </c>
      <c r="F629" t="s">
        <v>20</v>
      </c>
      <c r="G629" s="4">
        <f>E629/D629</f>
        <v>6.9424999999999999</v>
      </c>
      <c r="H629">
        <v>154</v>
      </c>
      <c r="I629" s="6" t="str">
        <f>DOLLAR((E629/H629),0)</f>
        <v>$72</v>
      </c>
      <c r="J629" t="s">
        <v>40</v>
      </c>
      <c r="K629" t="s">
        <v>41</v>
      </c>
      <c r="L629">
        <v>1276664400</v>
      </c>
      <c r="M629" s="10">
        <f>(((L629/60)/60)/24)+DATE(1970,1,1)</f>
        <v>40345.208333333336</v>
      </c>
      <c r="N629">
        <v>1278738000</v>
      </c>
      <c r="O629" s="10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 SEARCH("/",R629,1)-1)</f>
        <v>food</v>
      </c>
      <c r="T629" t="str">
        <f>RIGHT(R629,LEN(R629)-SEARCH("/",R629,SEARCH("/",R629,1)))</f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 s="7">
        <v>2884</v>
      </c>
      <c r="F630" t="s">
        <v>20</v>
      </c>
      <c r="G630" s="4">
        <f>E630/D630</f>
        <v>1.5178947368421052</v>
      </c>
      <c r="H630">
        <v>96</v>
      </c>
      <c r="I630" s="6" t="str">
        <f>DOLLAR((E630/H630),0)</f>
        <v>$30</v>
      </c>
      <c r="J630" t="s">
        <v>21</v>
      </c>
      <c r="K630" t="s">
        <v>22</v>
      </c>
      <c r="L630">
        <v>1286168400</v>
      </c>
      <c r="M630" s="10">
        <f>(((L630/60)/60)/24)+DATE(1970,1,1)</f>
        <v>40455.208333333336</v>
      </c>
      <c r="N630">
        <v>1286427600</v>
      </c>
      <c r="O630" s="10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 SEARCH("/",R630,1)-1)</f>
        <v>music</v>
      </c>
      <c r="T630" t="str">
        <f>RIGHT(R630,LEN(R630)-SEARCH("/",R630,SEARCH("/",R630,1)))</f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 s="13">
        <v>55476</v>
      </c>
      <c r="F631" t="s">
        <v>14</v>
      </c>
      <c r="G631" s="4">
        <f>E631/D631</f>
        <v>0.64582072176949945</v>
      </c>
      <c r="H631">
        <v>750</v>
      </c>
      <c r="I631" s="6" t="str">
        <f>DOLLAR((E631/H631),0)</f>
        <v>$74</v>
      </c>
      <c r="J631" t="s">
        <v>21</v>
      </c>
      <c r="K631" t="s">
        <v>22</v>
      </c>
      <c r="L631">
        <v>1467781200</v>
      </c>
      <c r="M631" s="10">
        <f>(((L631/60)/60)/24)+DATE(1970,1,1)</f>
        <v>42557.208333333328</v>
      </c>
      <c r="N631">
        <v>1467954000</v>
      </c>
      <c r="O631" s="10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 SEARCH("/",R631,1)-1)</f>
        <v>theater</v>
      </c>
      <c r="T631" t="str">
        <f>RIGHT(R631,LEN(R631)-SEARCH("/",R631,SEARCH("/",R631,1)))</f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 s="13">
        <v>5973</v>
      </c>
      <c r="F632" t="s">
        <v>74</v>
      </c>
      <c r="G632" s="4">
        <f>E632/D632</f>
        <v>0.62873684210526315</v>
      </c>
      <c r="H632">
        <v>87</v>
      </c>
      <c r="I632" s="6" t="str">
        <f>DOLLAR((E632/H632),0)</f>
        <v>$69</v>
      </c>
      <c r="J632" t="s">
        <v>21</v>
      </c>
      <c r="K632" t="s">
        <v>22</v>
      </c>
      <c r="L632">
        <v>1556686800</v>
      </c>
      <c r="M632" s="10">
        <f>(((L632/60)/60)/24)+DATE(1970,1,1)</f>
        <v>43586.208333333328</v>
      </c>
      <c r="N632">
        <v>1557637200</v>
      </c>
      <c r="O632" s="10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 SEARCH("/",R632,1)-1)</f>
        <v>theater</v>
      </c>
      <c r="T632" t="str">
        <f>RIGHT(R632,LEN(R632)-SEARCH("/",R632,SEARCH("/",R632,1)))</f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 s="13">
        <v>183756</v>
      </c>
      <c r="F633" t="s">
        <v>20</v>
      </c>
      <c r="G633" s="4">
        <f>E633/D633</f>
        <v>3.1039864864864866</v>
      </c>
      <c r="H633">
        <v>3063</v>
      </c>
      <c r="I633" s="6" t="str">
        <f>DOLLAR((E633/H633),0)</f>
        <v>$60</v>
      </c>
      <c r="J633" t="s">
        <v>21</v>
      </c>
      <c r="K633" t="s">
        <v>22</v>
      </c>
      <c r="L633">
        <v>1553576400</v>
      </c>
      <c r="M633" s="10">
        <f>(((L633/60)/60)/24)+DATE(1970,1,1)</f>
        <v>43550.208333333328</v>
      </c>
      <c r="N633">
        <v>1553922000</v>
      </c>
      <c r="O633" s="10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 SEARCH("/",R633,1)-1)</f>
        <v>theater</v>
      </c>
      <c r="T633" t="str">
        <f>RIGHT(R633,LEN(R633)-SEARCH("/",R633,SEARCH("/",R633,1)))</f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 s="13">
        <v>30902</v>
      </c>
      <c r="F634" t="s">
        <v>47</v>
      </c>
      <c r="G634" s="4">
        <f>E634/D634</f>
        <v>0.42859916782246882</v>
      </c>
      <c r="H634">
        <v>278</v>
      </c>
      <c r="I634" s="6" t="str">
        <f>DOLLAR((E634/H634),0)</f>
        <v>$111</v>
      </c>
      <c r="J634" t="s">
        <v>21</v>
      </c>
      <c r="K634" t="s">
        <v>22</v>
      </c>
      <c r="L634">
        <v>1414904400</v>
      </c>
      <c r="M634" s="10">
        <f>(((L634/60)/60)/24)+DATE(1970,1,1)</f>
        <v>41945.208333333336</v>
      </c>
      <c r="N634">
        <v>1416463200</v>
      </c>
      <c r="O634" s="10">
        <f>(((N634/60)/60)/24)+DATE(1970,1,1)</f>
        <v>41963.25</v>
      </c>
      <c r="P634" t="b">
        <v>0</v>
      </c>
      <c r="Q634" t="b">
        <v>0</v>
      </c>
      <c r="R634" t="s">
        <v>33</v>
      </c>
      <c r="S634" t="str">
        <f>LEFT(R634, SEARCH("/",R634,1)-1)</f>
        <v>theater</v>
      </c>
      <c r="T634" t="str">
        <f>RIGHT(R634,LEN(R634)-SEARCH("/",R634,SEARCH("/",R634,1)))</f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 s="7">
        <v>5569</v>
      </c>
      <c r="F635" t="s">
        <v>14</v>
      </c>
      <c r="G635" s="4">
        <f>E635/D635</f>
        <v>0.83119402985074631</v>
      </c>
      <c r="H635">
        <v>105</v>
      </c>
      <c r="I635" s="6" t="str">
        <f>DOLLAR((E635/H635),0)</f>
        <v>$53</v>
      </c>
      <c r="J635" t="s">
        <v>21</v>
      </c>
      <c r="K635" t="s">
        <v>22</v>
      </c>
      <c r="L635">
        <v>1446876000</v>
      </c>
      <c r="M635" s="10">
        <f>(((L635/60)/60)/24)+DATE(1970,1,1)</f>
        <v>42315.25</v>
      </c>
      <c r="N635">
        <v>1447221600</v>
      </c>
      <c r="O635" s="10">
        <f>(((N635/60)/60)/24)+DATE(1970,1,1)</f>
        <v>42319.25</v>
      </c>
      <c r="P635" t="b">
        <v>0</v>
      </c>
      <c r="Q635" t="b">
        <v>0</v>
      </c>
      <c r="R635" t="s">
        <v>71</v>
      </c>
      <c r="S635" t="str">
        <f>LEFT(R635, SEARCH("/",R635,1)-1)</f>
        <v>film &amp; video</v>
      </c>
      <c r="T635" t="str">
        <f>RIGHT(R635,LEN(R635)-SEARCH("/",R635,SEARCH("/",R635,1)))</f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 s="7">
        <v>92824</v>
      </c>
      <c r="F636" t="s">
        <v>74</v>
      </c>
      <c r="G636" s="4">
        <f>E636/D636</f>
        <v>0.78531302876480547</v>
      </c>
      <c r="H636">
        <v>1658</v>
      </c>
      <c r="I636" s="6" t="str">
        <f>DOLLAR((E636/H636),0)</f>
        <v>$56</v>
      </c>
      <c r="J636" t="s">
        <v>21</v>
      </c>
      <c r="K636" t="s">
        <v>22</v>
      </c>
      <c r="L636">
        <v>1490418000</v>
      </c>
      <c r="M636" s="10">
        <f>(((L636/60)/60)/24)+DATE(1970,1,1)</f>
        <v>42819.208333333328</v>
      </c>
      <c r="N636">
        <v>1491627600</v>
      </c>
      <c r="O636" s="10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 SEARCH("/",R636,1)-1)</f>
        <v>film &amp; video</v>
      </c>
      <c r="T636" t="str">
        <f>RIGHT(R636,LEN(R636)-SEARCH("/",R636,SEARCH("/",R636,1)))</f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 s="7">
        <v>158590</v>
      </c>
      <c r="F637" t="s">
        <v>20</v>
      </c>
      <c r="G637" s="4">
        <f>E637/D637</f>
        <v>1.1409352517985611</v>
      </c>
      <c r="H637">
        <v>2266</v>
      </c>
      <c r="I637" s="6" t="str">
        <f>DOLLAR((E637/H637),0)</f>
        <v>$70</v>
      </c>
      <c r="J637" t="s">
        <v>21</v>
      </c>
      <c r="K637" t="s">
        <v>22</v>
      </c>
      <c r="L637">
        <v>1360389600</v>
      </c>
      <c r="M637" s="10">
        <f>(((L637/60)/60)/24)+DATE(1970,1,1)</f>
        <v>41314.25</v>
      </c>
      <c r="N637">
        <v>1363150800</v>
      </c>
      <c r="O637" s="10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 SEARCH("/",R637,1)-1)</f>
        <v>film &amp; video</v>
      </c>
      <c r="T637" t="str">
        <f>RIGHT(R637,LEN(R637)-SEARCH("/",R637,SEARCH("/",R637,1)))</f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 s="7">
        <v>127591</v>
      </c>
      <c r="F638" t="s">
        <v>14</v>
      </c>
      <c r="G638" s="4">
        <f>E638/D638</f>
        <v>0.64537683358624176</v>
      </c>
      <c r="H638">
        <v>2604</v>
      </c>
      <c r="I638" s="6" t="str">
        <f>DOLLAR((E638/H638),0)</f>
        <v>$49</v>
      </c>
      <c r="J638" t="s">
        <v>36</v>
      </c>
      <c r="K638" t="s">
        <v>37</v>
      </c>
      <c r="L638">
        <v>1326866400</v>
      </c>
      <c r="M638" s="10">
        <f>(((L638/60)/60)/24)+DATE(1970,1,1)</f>
        <v>40926.25</v>
      </c>
      <c r="N638">
        <v>1330754400</v>
      </c>
      <c r="O638" s="10">
        <f>(((N638/60)/60)/24)+DATE(1970,1,1)</f>
        <v>40971.25</v>
      </c>
      <c r="P638" t="b">
        <v>0</v>
      </c>
      <c r="Q638" t="b">
        <v>1</v>
      </c>
      <c r="R638" t="s">
        <v>71</v>
      </c>
      <c r="S638" t="str">
        <f>LEFT(R638, SEARCH("/",R638,1)-1)</f>
        <v>film &amp; video</v>
      </c>
      <c r="T638" t="str">
        <f>RIGHT(R638,LEN(R638)-SEARCH("/",R638,SEARCH("/",R638,1)))</f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 s="13">
        <v>6750</v>
      </c>
      <c r="F639" t="s">
        <v>14</v>
      </c>
      <c r="G639" s="4">
        <f>E639/D639</f>
        <v>0.79411764705882348</v>
      </c>
      <c r="H639">
        <v>65</v>
      </c>
      <c r="I639" s="6" t="str">
        <f>DOLLAR((E639/H639),0)</f>
        <v>$104</v>
      </c>
      <c r="J639" t="s">
        <v>21</v>
      </c>
      <c r="K639" t="s">
        <v>22</v>
      </c>
      <c r="L639">
        <v>1479103200</v>
      </c>
      <c r="M639" s="10">
        <f>(((L639/60)/60)/24)+DATE(1970,1,1)</f>
        <v>42688.25</v>
      </c>
      <c r="N639">
        <v>1479794400</v>
      </c>
      <c r="O639" s="10">
        <f>(((N639/60)/60)/24)+DATE(1970,1,1)</f>
        <v>42696.25</v>
      </c>
      <c r="P639" t="b">
        <v>0</v>
      </c>
      <c r="Q639" t="b">
        <v>0</v>
      </c>
      <c r="R639" t="s">
        <v>33</v>
      </c>
      <c r="S639" t="str">
        <f>LEFT(R639, SEARCH("/",R639,1)-1)</f>
        <v>theater</v>
      </c>
      <c r="T639" t="str">
        <f>RIGHT(R639,LEN(R639)-SEARCH("/",R639,SEARCH("/",R639,1)))</f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 s="13">
        <v>9318</v>
      </c>
      <c r="F640" t="s">
        <v>14</v>
      </c>
      <c r="G640" s="4">
        <f>E640/D640</f>
        <v>0.11419117647058824</v>
      </c>
      <c r="H640">
        <v>94</v>
      </c>
      <c r="I640" s="6" t="str">
        <f>DOLLAR((E640/H640),0)</f>
        <v>$99</v>
      </c>
      <c r="J640" t="s">
        <v>21</v>
      </c>
      <c r="K640" t="s">
        <v>22</v>
      </c>
      <c r="L640">
        <v>1280206800</v>
      </c>
      <c r="M640" s="10">
        <f>(((L640/60)/60)/24)+DATE(1970,1,1)</f>
        <v>40386.208333333336</v>
      </c>
      <c r="N640">
        <v>1281243600</v>
      </c>
      <c r="O640" s="10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 SEARCH("/",R640,1)-1)</f>
        <v>theater</v>
      </c>
      <c r="T640" t="str">
        <f>RIGHT(R640,LEN(R640)-SEARCH("/",R640,SEARCH("/",R640,1)))</f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 s="7">
        <v>4832</v>
      </c>
      <c r="F641" t="s">
        <v>47</v>
      </c>
      <c r="G641" s="4">
        <f>E641/D641</f>
        <v>0.56186046511627907</v>
      </c>
      <c r="H641">
        <v>45</v>
      </c>
      <c r="I641" s="6" t="str">
        <f>DOLLAR((E641/H641),0)</f>
        <v>$107</v>
      </c>
      <c r="J641" t="s">
        <v>21</v>
      </c>
      <c r="K641" t="s">
        <v>22</v>
      </c>
      <c r="L641">
        <v>1532754000</v>
      </c>
      <c r="M641" s="10">
        <f>(((L641/60)/60)/24)+DATE(1970,1,1)</f>
        <v>43309.208333333328</v>
      </c>
      <c r="N641">
        <v>1532754000</v>
      </c>
      <c r="O641" s="10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 SEARCH("/",R641,1)-1)</f>
        <v>film &amp; video</v>
      </c>
      <c r="T641" t="str">
        <f>RIGHT(R641,LEN(R641)-SEARCH("/",R641,SEARCH("/",R641,1)))</f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 s="13">
        <v>19769</v>
      </c>
      <c r="F642" t="s">
        <v>14</v>
      </c>
      <c r="G642" s="4">
        <f>E642/D642</f>
        <v>0.16501669449081802</v>
      </c>
      <c r="H642">
        <v>257</v>
      </c>
      <c r="I642" s="6" t="str">
        <f>DOLLAR((E642/H642),0)</f>
        <v>$77</v>
      </c>
      <c r="J642" t="s">
        <v>21</v>
      </c>
      <c r="K642" t="s">
        <v>22</v>
      </c>
      <c r="L642">
        <v>1453096800</v>
      </c>
      <c r="M642" s="10">
        <f>(((L642/60)/60)/24)+DATE(1970,1,1)</f>
        <v>42387.25</v>
      </c>
      <c r="N642">
        <v>1453356000</v>
      </c>
      <c r="O642" s="10">
        <f>(((N642/60)/60)/24)+DATE(1970,1,1)</f>
        <v>42390.25</v>
      </c>
      <c r="P642" t="b">
        <v>0</v>
      </c>
      <c r="Q642" t="b">
        <v>0</v>
      </c>
      <c r="R642" t="s">
        <v>33</v>
      </c>
      <c r="S642" t="str">
        <f>LEFT(R642, SEARCH("/",R642,1)-1)</f>
        <v>theater</v>
      </c>
      <c r="T642" t="str">
        <f>RIGHT(R642,LEN(R642)-SEARCH("/",R642,SEARCH("/",R642,1)))</f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 s="13">
        <v>11277</v>
      </c>
      <c r="F643" t="s">
        <v>20</v>
      </c>
      <c r="G643" s="4">
        <f>E643/D643</f>
        <v>1.1996808510638297</v>
      </c>
      <c r="H643">
        <v>194</v>
      </c>
      <c r="I643" s="6" t="str">
        <f>DOLLAR((E643/H643),0)</f>
        <v>$58</v>
      </c>
      <c r="J643" t="s">
        <v>98</v>
      </c>
      <c r="K643" t="s">
        <v>99</v>
      </c>
      <c r="L643">
        <v>1487570400</v>
      </c>
      <c r="M643" s="10">
        <f>(((L643/60)/60)/24)+DATE(1970,1,1)</f>
        <v>42786.25</v>
      </c>
      <c r="N643">
        <v>1489986000</v>
      </c>
      <c r="O643" s="10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 SEARCH("/",R643,1)-1)</f>
        <v>theater</v>
      </c>
      <c r="T643" t="str">
        <f>RIGHT(R643,LEN(R643)-SEARCH("/",R643,SEARCH("/",R643,1)))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 s="7">
        <v>13382</v>
      </c>
      <c r="F644" t="s">
        <v>20</v>
      </c>
      <c r="G644" s="4">
        <f>E644/D644</f>
        <v>1.4545652173913044</v>
      </c>
      <c r="H644">
        <v>129</v>
      </c>
      <c r="I644" s="6" t="str">
        <f>DOLLAR((E644/H644),0)</f>
        <v>$104</v>
      </c>
      <c r="J644" t="s">
        <v>15</v>
      </c>
      <c r="K644" t="s">
        <v>16</v>
      </c>
      <c r="L644">
        <v>1545026400</v>
      </c>
      <c r="M644" s="10">
        <f>(((L644/60)/60)/24)+DATE(1970,1,1)</f>
        <v>43451.25</v>
      </c>
      <c r="N644">
        <v>1545804000</v>
      </c>
      <c r="O644" s="10">
        <f>(((N644/60)/60)/24)+DATE(1970,1,1)</f>
        <v>43460.25</v>
      </c>
      <c r="P644" t="b">
        <v>0</v>
      </c>
      <c r="Q644" t="b">
        <v>0</v>
      </c>
      <c r="R644" t="s">
        <v>65</v>
      </c>
      <c r="S644" t="str">
        <f>LEFT(R644, SEARCH("/",R644,1)-1)</f>
        <v>technology</v>
      </c>
      <c r="T644" t="str">
        <f>RIGHT(R644,LEN(R644)-SEARCH("/",R644,SEARCH("/",R644,1)))</f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 s="13">
        <v>32986</v>
      </c>
      <c r="F645" t="s">
        <v>20</v>
      </c>
      <c r="G645" s="4">
        <f>E645/D645</f>
        <v>2.2138255033557046</v>
      </c>
      <c r="H645">
        <v>375</v>
      </c>
      <c r="I645" s="6" t="str">
        <f>DOLLAR((E645/H645),0)</f>
        <v>$88</v>
      </c>
      <c r="J645" t="s">
        <v>21</v>
      </c>
      <c r="K645" t="s">
        <v>22</v>
      </c>
      <c r="L645">
        <v>1488348000</v>
      </c>
      <c r="M645" s="10">
        <f>(((L645/60)/60)/24)+DATE(1970,1,1)</f>
        <v>42795.25</v>
      </c>
      <c r="N645">
        <v>1489899600</v>
      </c>
      <c r="O645" s="10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 SEARCH("/",R645,1)-1)</f>
        <v>theater</v>
      </c>
      <c r="T645" t="str">
        <f>RIGHT(R645,LEN(R645)-SEARCH("/",R645,SEARCH("/",R645,1)))</f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 s="13">
        <v>81984</v>
      </c>
      <c r="F646" t="s">
        <v>14</v>
      </c>
      <c r="G646" s="4">
        <f>E646/D646</f>
        <v>0.48396694214876035</v>
      </c>
      <c r="H646">
        <v>2928</v>
      </c>
      <c r="I646" s="6" t="str">
        <f>DOLLAR((E646/H646),0)</f>
        <v>$28</v>
      </c>
      <c r="J646" t="s">
        <v>15</v>
      </c>
      <c r="K646" t="s">
        <v>16</v>
      </c>
      <c r="L646">
        <v>1545112800</v>
      </c>
      <c r="M646" s="10">
        <f>(((L646/60)/60)/24)+DATE(1970,1,1)</f>
        <v>43452.25</v>
      </c>
      <c r="N646">
        <v>1546495200</v>
      </c>
      <c r="O646" s="10">
        <f>(((N646/60)/60)/24)+DATE(1970,1,1)</f>
        <v>43468.25</v>
      </c>
      <c r="P646" t="b">
        <v>0</v>
      </c>
      <c r="Q646" t="b">
        <v>0</v>
      </c>
      <c r="R646" t="s">
        <v>33</v>
      </c>
      <c r="S646" t="str">
        <f>LEFT(R646, SEARCH("/",R646,1)-1)</f>
        <v>theater</v>
      </c>
      <c r="T646" t="str">
        <f>RIGHT(R646,LEN(R646)-SEARCH("/",R646,SEARCH("/",R646,1)))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 s="7">
        <v>178483</v>
      </c>
      <c r="F647" t="s">
        <v>14</v>
      </c>
      <c r="G647" s="4">
        <f>E647/D647</f>
        <v>0.92911504424778757</v>
      </c>
      <c r="H647">
        <v>4697</v>
      </c>
      <c r="I647" s="6" t="str">
        <f>DOLLAR((E647/H647),0)</f>
        <v>$38</v>
      </c>
      <c r="J647" t="s">
        <v>21</v>
      </c>
      <c r="K647" t="s">
        <v>22</v>
      </c>
      <c r="L647">
        <v>1537938000</v>
      </c>
      <c r="M647" s="10">
        <f>(((L647/60)/60)/24)+DATE(1970,1,1)</f>
        <v>43369.208333333328</v>
      </c>
      <c r="N647">
        <v>1539752400</v>
      </c>
      <c r="O647" s="10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 SEARCH("/",R647,1)-1)</f>
        <v>music</v>
      </c>
      <c r="T647" t="str">
        <f>RIGHT(R647,LEN(R647)-SEARCH("/",R647,SEARCH("/",R647,1)))</f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 s="7">
        <v>87448</v>
      </c>
      <c r="F648" t="s">
        <v>14</v>
      </c>
      <c r="G648" s="4">
        <f>E648/D648</f>
        <v>0.88599797365754818</v>
      </c>
      <c r="H648">
        <v>2915</v>
      </c>
      <c r="I648" s="6" t="str">
        <f>DOLLAR((E648/H648),0)</f>
        <v>$30</v>
      </c>
      <c r="J648" t="s">
        <v>21</v>
      </c>
      <c r="K648" t="s">
        <v>22</v>
      </c>
      <c r="L648">
        <v>1363150800</v>
      </c>
      <c r="M648" s="10">
        <f>(((L648/60)/60)/24)+DATE(1970,1,1)</f>
        <v>41346.208333333336</v>
      </c>
      <c r="N648">
        <v>1364101200</v>
      </c>
      <c r="O648" s="10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 SEARCH("/",R648,1)-1)</f>
        <v>games</v>
      </c>
      <c r="T648" t="str">
        <f>RIGHT(R648,LEN(R648)-SEARCH("/",R648,SEARCH("/",R648,1)))</f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 s="7">
        <v>1863</v>
      </c>
      <c r="F649" t="s">
        <v>14</v>
      </c>
      <c r="G649" s="4">
        <f>E649/D649</f>
        <v>0.41399999999999998</v>
      </c>
      <c r="H649">
        <v>18</v>
      </c>
      <c r="I649" s="6" t="str">
        <f>DOLLAR((E649/H649),0)</f>
        <v>$104</v>
      </c>
      <c r="J649" t="s">
        <v>21</v>
      </c>
      <c r="K649" t="s">
        <v>22</v>
      </c>
      <c r="L649">
        <v>1523250000</v>
      </c>
      <c r="M649" s="10">
        <f>(((L649/60)/60)/24)+DATE(1970,1,1)</f>
        <v>43199.208333333328</v>
      </c>
      <c r="N649">
        <v>1525323600</v>
      </c>
      <c r="O649" s="10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 SEARCH("/",R649,1)-1)</f>
        <v>publishing</v>
      </c>
      <c r="T649" t="str">
        <f>RIGHT(R649,LEN(R649)-SEARCH("/",R649,SEARCH("/",R649,1)))</f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 s="7">
        <v>62174</v>
      </c>
      <c r="F650" t="s">
        <v>74</v>
      </c>
      <c r="G650" s="4">
        <f>E650/D650</f>
        <v>0.63056795131845844</v>
      </c>
      <c r="H650">
        <v>723</v>
      </c>
      <c r="I650" s="6" t="str">
        <f>DOLLAR((E650/H650),0)</f>
        <v>$86</v>
      </c>
      <c r="J650" t="s">
        <v>21</v>
      </c>
      <c r="K650" t="s">
        <v>22</v>
      </c>
      <c r="L650">
        <v>1499317200</v>
      </c>
      <c r="M650" s="10">
        <f>(((L650/60)/60)/24)+DATE(1970,1,1)</f>
        <v>42922.208333333328</v>
      </c>
      <c r="N650">
        <v>1500872400</v>
      </c>
      <c r="O650" s="10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 SEARCH("/",R650,1)-1)</f>
        <v>food</v>
      </c>
      <c r="T650" t="str">
        <f>RIGHT(R650,LEN(R650)-SEARCH("/",R650,SEARCH("/",R650,1)))</f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 s="13">
        <v>59003</v>
      </c>
      <c r="F651" t="s">
        <v>14</v>
      </c>
      <c r="G651" s="4">
        <f>E651/D651</f>
        <v>0.48482333607230893</v>
      </c>
      <c r="H651">
        <v>602</v>
      </c>
      <c r="I651" s="6" t="str">
        <f>DOLLAR((E651/H651),0)</f>
        <v>$98</v>
      </c>
      <c r="J651" t="s">
        <v>98</v>
      </c>
      <c r="K651" t="s">
        <v>99</v>
      </c>
      <c r="L651">
        <v>1287550800</v>
      </c>
      <c r="M651" s="10">
        <f>(((L651/60)/60)/24)+DATE(1970,1,1)</f>
        <v>40471.208333333336</v>
      </c>
      <c r="N651">
        <v>1288501200</v>
      </c>
      <c r="O651" s="10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 SEARCH("/",R651,1)-1)</f>
        <v>theater</v>
      </c>
      <c r="T651" t="str">
        <f>RIGHT(R651,LEN(R651)-SEARCH("/",R651,SEARCH("/",R651,1)))</f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 s="7">
        <v>2</v>
      </c>
      <c r="F652" t="s">
        <v>14</v>
      </c>
      <c r="G652" s="4">
        <f>E652/D652</f>
        <v>0.02</v>
      </c>
      <c r="H652">
        <v>1</v>
      </c>
      <c r="I652" s="6" t="str">
        <f>DOLLAR((E652/H652),0)</f>
        <v>$2</v>
      </c>
      <c r="J652" t="s">
        <v>21</v>
      </c>
      <c r="K652" t="s">
        <v>22</v>
      </c>
      <c r="L652">
        <v>1404795600</v>
      </c>
      <c r="M652" s="10">
        <f>(((L652/60)/60)/24)+DATE(1970,1,1)</f>
        <v>41828.208333333336</v>
      </c>
      <c r="N652">
        <v>1407128400</v>
      </c>
      <c r="O652" s="10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 SEARCH("/",R652,1)-1)</f>
        <v>music</v>
      </c>
      <c r="T652" t="str">
        <f>RIGHT(R652,LEN(R652)-SEARCH("/",R652,SEARCH("/",R652,1)))</f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 s="7">
        <v>174039</v>
      </c>
      <c r="F653" t="s">
        <v>14</v>
      </c>
      <c r="G653" s="4">
        <f>E653/D653</f>
        <v>0.88479410269445857</v>
      </c>
      <c r="H653">
        <v>3868</v>
      </c>
      <c r="I653" s="6" t="str">
        <f>DOLLAR((E653/H653),0)</f>
        <v>$45</v>
      </c>
      <c r="J653" t="s">
        <v>107</v>
      </c>
      <c r="K653" t="s">
        <v>108</v>
      </c>
      <c r="L653">
        <v>1393048800</v>
      </c>
      <c r="M653" s="10">
        <f>(((L653/60)/60)/24)+DATE(1970,1,1)</f>
        <v>41692.25</v>
      </c>
      <c r="N653">
        <v>1394344800</v>
      </c>
      <c r="O653" s="10">
        <f>(((N653/60)/60)/24)+DATE(1970,1,1)</f>
        <v>41707.25</v>
      </c>
      <c r="P653" t="b">
        <v>0</v>
      </c>
      <c r="Q653" t="b">
        <v>0</v>
      </c>
      <c r="R653" t="s">
        <v>100</v>
      </c>
      <c r="S653" t="str">
        <f>LEFT(R653, SEARCH("/",R653,1)-1)</f>
        <v>film &amp; video</v>
      </c>
      <c r="T653" t="str">
        <f>RIGHT(R653,LEN(R653)-SEARCH("/",R653,SEARCH("/",R653,1)))</f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 s="7">
        <v>12684</v>
      </c>
      <c r="F654" t="s">
        <v>20</v>
      </c>
      <c r="G654" s="4">
        <f>E654/D654</f>
        <v>1.2684</v>
      </c>
      <c r="H654">
        <v>409</v>
      </c>
      <c r="I654" s="6" t="str">
        <f>DOLLAR((E654/H654),0)</f>
        <v>$31</v>
      </c>
      <c r="J654" t="s">
        <v>21</v>
      </c>
      <c r="K654" t="s">
        <v>22</v>
      </c>
      <c r="L654">
        <v>1470373200</v>
      </c>
      <c r="M654" s="10">
        <f>(((L654/60)/60)/24)+DATE(1970,1,1)</f>
        <v>42587.208333333328</v>
      </c>
      <c r="N654">
        <v>1474088400</v>
      </c>
      <c r="O654" s="10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 SEARCH("/",R654,1)-1)</f>
        <v>technology</v>
      </c>
      <c r="T654" t="str">
        <f>RIGHT(R654,LEN(R654)-SEARCH("/",R654,SEARCH("/",R654,1)))</f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 s="7">
        <v>14033</v>
      </c>
      <c r="F655" t="s">
        <v>20</v>
      </c>
      <c r="G655" s="4">
        <f>E655/D655</f>
        <v>23.388333333333332</v>
      </c>
      <c r="H655">
        <v>234</v>
      </c>
      <c r="I655" s="6" t="str">
        <f>DOLLAR((E655/H655),0)</f>
        <v>$60</v>
      </c>
      <c r="J655" t="s">
        <v>21</v>
      </c>
      <c r="K655" t="s">
        <v>22</v>
      </c>
      <c r="L655">
        <v>1460091600</v>
      </c>
      <c r="M655" s="10">
        <f>(((L655/60)/60)/24)+DATE(1970,1,1)</f>
        <v>42468.208333333328</v>
      </c>
      <c r="N655">
        <v>1460264400</v>
      </c>
      <c r="O655" s="10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 SEARCH("/",R655,1)-1)</f>
        <v>technology</v>
      </c>
      <c r="T655" t="str">
        <f>RIGHT(R655,LEN(R655)-SEARCH("/",R655,SEARCH("/",R655,1)))</f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 s="7">
        <v>177936</v>
      </c>
      <c r="F656" t="s">
        <v>20</v>
      </c>
      <c r="G656" s="4">
        <f>E656/D656</f>
        <v>5.0838857142857146</v>
      </c>
      <c r="H656">
        <v>3016</v>
      </c>
      <c r="I656" s="6" t="str">
        <f>DOLLAR((E656/H656),0)</f>
        <v>$59</v>
      </c>
      <c r="J656" t="s">
        <v>21</v>
      </c>
      <c r="K656" t="s">
        <v>22</v>
      </c>
      <c r="L656">
        <v>1440392400</v>
      </c>
      <c r="M656" s="10">
        <f>(((L656/60)/60)/24)+DATE(1970,1,1)</f>
        <v>42240.208333333328</v>
      </c>
      <c r="N656">
        <v>1440824400</v>
      </c>
      <c r="O656" s="10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 SEARCH("/",R656,1)-1)</f>
        <v>music</v>
      </c>
      <c r="T656" t="str">
        <f>RIGHT(R656,LEN(R656)-SEARCH("/",R656,SEARCH("/",R656,1)))</f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 s="7">
        <v>13212</v>
      </c>
      <c r="F657" t="s">
        <v>20</v>
      </c>
      <c r="G657" s="4">
        <f>E657/D657</f>
        <v>1.9147826086956521</v>
      </c>
      <c r="H657">
        <v>264</v>
      </c>
      <c r="I657" s="6" t="str">
        <f>DOLLAR((E657/H657),0)</f>
        <v>$50</v>
      </c>
      <c r="J657" t="s">
        <v>21</v>
      </c>
      <c r="K657" t="s">
        <v>22</v>
      </c>
      <c r="L657">
        <v>1488434400</v>
      </c>
      <c r="M657" s="10">
        <f>(((L657/60)/60)/24)+DATE(1970,1,1)</f>
        <v>42796.25</v>
      </c>
      <c r="N657">
        <v>1489554000</v>
      </c>
      <c r="O657" s="10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 SEARCH("/",R657,1)-1)</f>
        <v>photography</v>
      </c>
      <c r="T657" t="str">
        <f>RIGHT(R657,LEN(R657)-SEARCH("/",R657,SEARCH("/",R657,1)))</f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 s="7">
        <v>49879</v>
      </c>
      <c r="F658" t="s">
        <v>14</v>
      </c>
      <c r="G658" s="4">
        <f>E658/D658</f>
        <v>0.42127533783783783</v>
      </c>
      <c r="H658">
        <v>504</v>
      </c>
      <c r="I658" s="6" t="str">
        <f>DOLLAR((E658/H658),0)</f>
        <v>$99</v>
      </c>
      <c r="J658" t="s">
        <v>26</v>
      </c>
      <c r="K658" t="s">
        <v>27</v>
      </c>
      <c r="L658">
        <v>1514440800</v>
      </c>
      <c r="M658" s="10">
        <f>(((L658/60)/60)/24)+DATE(1970,1,1)</f>
        <v>43097.25</v>
      </c>
      <c r="N658">
        <v>1514872800</v>
      </c>
      <c r="O658" s="10">
        <f>(((N658/60)/60)/24)+DATE(1970,1,1)</f>
        <v>43102.25</v>
      </c>
      <c r="P658" t="b">
        <v>0</v>
      </c>
      <c r="Q658" t="b">
        <v>0</v>
      </c>
      <c r="R658" t="s">
        <v>17</v>
      </c>
      <c r="S658" t="str">
        <f>LEFT(R658, SEARCH("/",R658,1)-1)</f>
        <v>food</v>
      </c>
      <c r="T658" t="str">
        <f>RIGHT(R658,LEN(R658)-SEARCH("/",R658,SEARCH("/",R658,1)))</f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 s="7">
        <v>824</v>
      </c>
      <c r="F659" t="s">
        <v>14</v>
      </c>
      <c r="G659" s="4">
        <f>E659/D659</f>
        <v>8.2400000000000001E-2</v>
      </c>
      <c r="H659">
        <v>14</v>
      </c>
      <c r="I659" s="6" t="str">
        <f>DOLLAR((E659/H659),0)</f>
        <v>$59</v>
      </c>
      <c r="J659" t="s">
        <v>21</v>
      </c>
      <c r="K659" t="s">
        <v>22</v>
      </c>
      <c r="L659">
        <v>1514354400</v>
      </c>
      <c r="M659" s="10">
        <f>(((L659/60)/60)/24)+DATE(1970,1,1)</f>
        <v>43096.25</v>
      </c>
      <c r="N659">
        <v>1515736800</v>
      </c>
      <c r="O659" s="10">
        <f>(((N659/60)/60)/24)+DATE(1970,1,1)</f>
        <v>43112.25</v>
      </c>
      <c r="P659" t="b">
        <v>0</v>
      </c>
      <c r="Q659" t="b">
        <v>0</v>
      </c>
      <c r="R659" t="s">
        <v>474</v>
      </c>
      <c r="S659" t="str">
        <f>LEFT(R659, SEARCH("/",R659,1)-1)</f>
        <v>film &amp; video</v>
      </c>
      <c r="T659" t="str">
        <f>RIGHT(R659,LEN(R659)-SEARCH("/",R659,SEARCH("/",R659,1)))</f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 s="7">
        <v>31594</v>
      </c>
      <c r="F660" t="s">
        <v>74</v>
      </c>
      <c r="G660" s="4">
        <f>E660/D660</f>
        <v>0.60064638783269964</v>
      </c>
      <c r="H660">
        <v>390</v>
      </c>
      <c r="I660" s="6" t="str">
        <f>DOLLAR((E660/H660),0)</f>
        <v>$81</v>
      </c>
      <c r="J660" t="s">
        <v>21</v>
      </c>
      <c r="K660" t="s">
        <v>22</v>
      </c>
      <c r="L660">
        <v>1440910800</v>
      </c>
      <c r="M660" s="10">
        <f>(((L660/60)/60)/24)+DATE(1970,1,1)</f>
        <v>42246.208333333328</v>
      </c>
      <c r="N660">
        <v>1442898000</v>
      </c>
      <c r="O660" s="10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 SEARCH("/",R660,1)-1)</f>
        <v>music</v>
      </c>
      <c r="T660" t="str">
        <f>RIGHT(R660,LEN(R660)-SEARCH("/",R660,SEARCH("/",R660,1)))</f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 s="7">
        <v>57010</v>
      </c>
      <c r="F661" t="s">
        <v>14</v>
      </c>
      <c r="G661" s="4">
        <f>E661/D661</f>
        <v>0.47232808616404309</v>
      </c>
      <c r="H661">
        <v>750</v>
      </c>
      <c r="I661" s="6" t="str">
        <f>DOLLAR((E661/H661),0)</f>
        <v>$76</v>
      </c>
      <c r="J661" t="s">
        <v>40</v>
      </c>
      <c r="K661" t="s">
        <v>41</v>
      </c>
      <c r="L661">
        <v>1296108000</v>
      </c>
      <c r="M661" s="10">
        <f>(((L661/60)/60)/24)+DATE(1970,1,1)</f>
        <v>40570.25</v>
      </c>
      <c r="N661">
        <v>1296194400</v>
      </c>
      <c r="O661" s="10">
        <f>(((N661/60)/60)/24)+DATE(1970,1,1)</f>
        <v>40571.25</v>
      </c>
      <c r="P661" t="b">
        <v>0</v>
      </c>
      <c r="Q661" t="b">
        <v>0</v>
      </c>
      <c r="R661" t="s">
        <v>42</v>
      </c>
      <c r="S661" t="str">
        <f>LEFT(R661, SEARCH("/",R661,1)-1)</f>
        <v>film &amp; video</v>
      </c>
      <c r="T661" t="str">
        <f>RIGHT(R661,LEN(R661)-SEARCH("/",R661,SEARCH("/",R661,1)))</f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 s="13">
        <v>7438</v>
      </c>
      <c r="F662" t="s">
        <v>14</v>
      </c>
      <c r="G662" s="4">
        <f>E662/D662</f>
        <v>0.81736263736263737</v>
      </c>
      <c r="H662">
        <v>77</v>
      </c>
      <c r="I662" s="6" t="str">
        <f>DOLLAR((E662/H662),0)</f>
        <v>$97</v>
      </c>
      <c r="J662" t="s">
        <v>21</v>
      </c>
      <c r="K662" t="s">
        <v>22</v>
      </c>
      <c r="L662">
        <v>1440133200</v>
      </c>
      <c r="M662" s="10">
        <f>(((L662/60)/60)/24)+DATE(1970,1,1)</f>
        <v>42237.208333333328</v>
      </c>
      <c r="N662">
        <v>1440910800</v>
      </c>
      <c r="O662" s="10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 SEARCH("/",R662,1)-1)</f>
        <v>theater</v>
      </c>
      <c r="T662" t="str">
        <f>RIGHT(R662,LEN(R662)-SEARCH("/",R662,SEARCH("/",R662,1)))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 s="7">
        <v>57872</v>
      </c>
      <c r="F663" t="s">
        <v>14</v>
      </c>
      <c r="G663" s="4">
        <f>E663/D663</f>
        <v>0.54187265917603</v>
      </c>
      <c r="H663">
        <v>752</v>
      </c>
      <c r="I663" s="6" t="str">
        <f>DOLLAR((E663/H663),0)</f>
        <v>$77</v>
      </c>
      <c r="J663" t="s">
        <v>36</v>
      </c>
      <c r="K663" t="s">
        <v>37</v>
      </c>
      <c r="L663">
        <v>1332910800</v>
      </c>
      <c r="M663" s="10">
        <f>(((L663/60)/60)/24)+DATE(1970,1,1)</f>
        <v>40996.208333333336</v>
      </c>
      <c r="N663">
        <v>1335502800</v>
      </c>
      <c r="O663" s="10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 SEARCH("/",R663,1)-1)</f>
        <v>music</v>
      </c>
      <c r="T663" t="str">
        <f>RIGHT(R663,LEN(R663)-SEARCH("/",R663,SEARCH("/",R663,1)))</f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 s="13">
        <v>8906</v>
      </c>
      <c r="F664" t="s">
        <v>14</v>
      </c>
      <c r="G664" s="4">
        <f>E664/D664</f>
        <v>0.97868131868131869</v>
      </c>
      <c r="H664">
        <v>131</v>
      </c>
      <c r="I664" s="6" t="str">
        <f>DOLLAR((E664/H664),0)</f>
        <v>$68</v>
      </c>
      <c r="J664" t="s">
        <v>21</v>
      </c>
      <c r="K664" t="s">
        <v>22</v>
      </c>
      <c r="L664">
        <v>1544335200</v>
      </c>
      <c r="M664" s="10">
        <f>(((L664/60)/60)/24)+DATE(1970,1,1)</f>
        <v>43443.25</v>
      </c>
      <c r="N664">
        <v>1544680800</v>
      </c>
      <c r="O664" s="10">
        <f>(((N664/60)/60)/24)+DATE(1970,1,1)</f>
        <v>43447.25</v>
      </c>
      <c r="P664" t="b">
        <v>0</v>
      </c>
      <c r="Q664" t="b">
        <v>0</v>
      </c>
      <c r="R664" t="s">
        <v>33</v>
      </c>
      <c r="S664" t="str">
        <f>LEFT(R664, SEARCH("/",R664,1)-1)</f>
        <v>theater</v>
      </c>
      <c r="T664" t="str">
        <f>RIGHT(R664,LEN(R664)-SEARCH("/",R664,SEARCH("/",R664,1)))</f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 s="13">
        <v>7724</v>
      </c>
      <c r="F665" t="s">
        <v>14</v>
      </c>
      <c r="G665" s="4">
        <f>E665/D665</f>
        <v>0.77239999999999998</v>
      </c>
      <c r="H665">
        <v>87</v>
      </c>
      <c r="I665" s="6" t="str">
        <f>DOLLAR((E665/H665),0)</f>
        <v>$89</v>
      </c>
      <c r="J665" t="s">
        <v>21</v>
      </c>
      <c r="K665" t="s">
        <v>22</v>
      </c>
      <c r="L665">
        <v>1286427600</v>
      </c>
      <c r="M665" s="10">
        <f>(((L665/60)/60)/24)+DATE(1970,1,1)</f>
        <v>40458.208333333336</v>
      </c>
      <c r="N665">
        <v>1288414800</v>
      </c>
      <c r="O665" s="10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 SEARCH("/",R665,1)-1)</f>
        <v>theater</v>
      </c>
      <c r="T665" t="str">
        <f>RIGHT(R665,LEN(R665)-SEARCH("/",R665,SEARCH("/",R665,1)))</f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 s="7">
        <v>26571</v>
      </c>
      <c r="F666" t="s">
        <v>14</v>
      </c>
      <c r="G666" s="4">
        <f>E666/D666</f>
        <v>0.33464735516372796</v>
      </c>
      <c r="H666">
        <v>1063</v>
      </c>
      <c r="I666" s="6" t="str">
        <f>DOLLAR((E666/H666),0)</f>
        <v>$25</v>
      </c>
      <c r="J666" t="s">
        <v>21</v>
      </c>
      <c r="K666" t="s">
        <v>22</v>
      </c>
      <c r="L666">
        <v>1329717600</v>
      </c>
      <c r="M666" s="10">
        <f>(((L666/60)/60)/24)+DATE(1970,1,1)</f>
        <v>40959.25</v>
      </c>
      <c r="N666">
        <v>1330581600</v>
      </c>
      <c r="O666" s="10">
        <f>(((N666/60)/60)/24)+DATE(1970,1,1)</f>
        <v>40969.25</v>
      </c>
      <c r="P666" t="b">
        <v>0</v>
      </c>
      <c r="Q666" t="b">
        <v>0</v>
      </c>
      <c r="R666" t="s">
        <v>159</v>
      </c>
      <c r="S666" t="str">
        <f>LEFT(R666, SEARCH("/",R666,1)-1)</f>
        <v>music</v>
      </c>
      <c r="T666" t="str">
        <f>RIGHT(R666,LEN(R666)-SEARCH("/",R666,SEARCH("/",R666,1)))</f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 s="7">
        <v>12219</v>
      </c>
      <c r="F667" t="s">
        <v>20</v>
      </c>
      <c r="G667" s="4">
        <f>E667/D667</f>
        <v>2.3958823529411766</v>
      </c>
      <c r="H667">
        <v>272</v>
      </c>
      <c r="I667" s="6" t="str">
        <f>DOLLAR((E667/H667),0)</f>
        <v>$45</v>
      </c>
      <c r="J667" t="s">
        <v>21</v>
      </c>
      <c r="K667" t="s">
        <v>22</v>
      </c>
      <c r="L667">
        <v>1310187600</v>
      </c>
      <c r="M667" s="10">
        <f>(((L667/60)/60)/24)+DATE(1970,1,1)</f>
        <v>40733.208333333336</v>
      </c>
      <c r="N667">
        <v>1311397200</v>
      </c>
      <c r="O667" s="10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 SEARCH("/",R667,1)-1)</f>
        <v>film &amp; video</v>
      </c>
      <c r="T667" t="str">
        <f>RIGHT(R667,LEN(R667)-SEARCH("/",R667,SEARCH("/",R667,1)))</f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 s="13">
        <v>1985</v>
      </c>
      <c r="F668" t="s">
        <v>74</v>
      </c>
      <c r="G668" s="4">
        <f>E668/D668</f>
        <v>0.64032258064516134</v>
      </c>
      <c r="H668">
        <v>25</v>
      </c>
      <c r="I668" s="6" t="str">
        <f>DOLLAR((E668/H668),0)</f>
        <v>$79</v>
      </c>
      <c r="J668" t="s">
        <v>21</v>
      </c>
      <c r="K668" t="s">
        <v>22</v>
      </c>
      <c r="L668">
        <v>1377838800</v>
      </c>
      <c r="M668" s="10">
        <f>(((L668/60)/60)/24)+DATE(1970,1,1)</f>
        <v>41516.208333333336</v>
      </c>
      <c r="N668">
        <v>1378357200</v>
      </c>
      <c r="O668" s="10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 SEARCH("/",R668,1)-1)</f>
        <v>theater</v>
      </c>
      <c r="T668" t="str">
        <f>RIGHT(R668,LEN(R668)-SEARCH("/",R668,SEARCH("/",R668,1)))</f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 s="7">
        <v>12155</v>
      </c>
      <c r="F669" t="s">
        <v>20</v>
      </c>
      <c r="G669" s="4">
        <f>E669/D669</f>
        <v>1.7615942028985507</v>
      </c>
      <c r="H669">
        <v>419</v>
      </c>
      <c r="I669" s="6" t="str">
        <f>DOLLAR((E669/H669),0)</f>
        <v>$29</v>
      </c>
      <c r="J669" t="s">
        <v>21</v>
      </c>
      <c r="K669" t="s">
        <v>22</v>
      </c>
      <c r="L669">
        <v>1410325200</v>
      </c>
      <c r="M669" s="10">
        <f>(((L669/60)/60)/24)+DATE(1970,1,1)</f>
        <v>41892.208333333336</v>
      </c>
      <c r="N669">
        <v>1411102800</v>
      </c>
      <c r="O669" s="10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 SEARCH("/",R669,1)-1)</f>
        <v>journalism</v>
      </c>
      <c r="T669" t="str">
        <f>RIGHT(R669,LEN(R669)-SEARCH("/",R669,SEARCH("/",R669,1)))</f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 s="13">
        <v>5593</v>
      </c>
      <c r="F670" t="s">
        <v>14</v>
      </c>
      <c r="G670" s="4">
        <f>E670/D670</f>
        <v>0.20338181818181819</v>
      </c>
      <c r="H670">
        <v>76</v>
      </c>
      <c r="I670" s="6" t="str">
        <f>DOLLAR((E670/H670),0)</f>
        <v>$74</v>
      </c>
      <c r="J670" t="s">
        <v>21</v>
      </c>
      <c r="K670" t="s">
        <v>22</v>
      </c>
      <c r="L670">
        <v>1343797200</v>
      </c>
      <c r="M670" s="10">
        <f>(((L670/60)/60)/24)+DATE(1970,1,1)</f>
        <v>41122.208333333336</v>
      </c>
      <c r="N670">
        <v>1344834000</v>
      </c>
      <c r="O670" s="10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 SEARCH("/",R670,1)-1)</f>
        <v>theater</v>
      </c>
      <c r="T670" t="str">
        <f>RIGHT(R670,LEN(R670)-SEARCH("/",R670,SEARCH("/",R670,1)))</f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 s="13">
        <v>175020</v>
      </c>
      <c r="F671" t="s">
        <v>20</v>
      </c>
      <c r="G671" s="4">
        <f>E671/D671</f>
        <v>3.5864754098360656</v>
      </c>
      <c r="H671">
        <v>1621</v>
      </c>
      <c r="I671" s="6" t="str">
        <f>DOLLAR((E671/H671),0)</f>
        <v>$108</v>
      </c>
      <c r="J671" t="s">
        <v>107</v>
      </c>
      <c r="K671" t="s">
        <v>108</v>
      </c>
      <c r="L671">
        <v>1498453200</v>
      </c>
      <c r="M671" s="10">
        <f>(((L671/60)/60)/24)+DATE(1970,1,1)</f>
        <v>42912.208333333328</v>
      </c>
      <c r="N671">
        <v>1499230800</v>
      </c>
      <c r="O671" s="10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 SEARCH("/",R671,1)-1)</f>
        <v>theater</v>
      </c>
      <c r="T671" t="str">
        <f>RIGHT(R671,LEN(R671)-SEARCH("/",R671,SEARCH("/",R671,1)))</f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 s="7">
        <v>75955</v>
      </c>
      <c r="F672" t="s">
        <v>20</v>
      </c>
      <c r="G672" s="4">
        <f>E672/D672</f>
        <v>4.6885802469135802</v>
      </c>
      <c r="H672">
        <v>1101</v>
      </c>
      <c r="I672" s="6" t="str">
        <f>DOLLAR((E672/H672),0)</f>
        <v>$69</v>
      </c>
      <c r="J672" t="s">
        <v>21</v>
      </c>
      <c r="K672" t="s">
        <v>22</v>
      </c>
      <c r="L672">
        <v>1456380000</v>
      </c>
      <c r="M672" s="10">
        <f>(((L672/60)/60)/24)+DATE(1970,1,1)</f>
        <v>42425.25</v>
      </c>
      <c r="N672">
        <v>1457416800</v>
      </c>
      <c r="O672" s="10">
        <f>(((N672/60)/60)/24)+DATE(1970,1,1)</f>
        <v>42437.25</v>
      </c>
      <c r="P672" t="b">
        <v>0</v>
      </c>
      <c r="Q672" t="b">
        <v>0</v>
      </c>
      <c r="R672" t="s">
        <v>60</v>
      </c>
      <c r="S672" t="str">
        <f>LEFT(R672, SEARCH("/",R672,1)-1)</f>
        <v>music</v>
      </c>
      <c r="T672" t="str">
        <f>RIGHT(R672,LEN(R672)-SEARCH("/",R672,SEARCH("/",R672,1)))</f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 s="13">
        <v>119127</v>
      </c>
      <c r="F673" t="s">
        <v>20</v>
      </c>
      <c r="G673" s="4">
        <f>E673/D673</f>
        <v>1.220563524590164</v>
      </c>
      <c r="H673">
        <v>1073</v>
      </c>
      <c r="I673" s="6" t="str">
        <f>DOLLAR((E673/H673),0)</f>
        <v>$111</v>
      </c>
      <c r="J673" t="s">
        <v>21</v>
      </c>
      <c r="K673" t="s">
        <v>22</v>
      </c>
      <c r="L673">
        <v>1280552400</v>
      </c>
      <c r="M673" s="10">
        <f>(((L673/60)/60)/24)+DATE(1970,1,1)</f>
        <v>40390.208333333336</v>
      </c>
      <c r="N673">
        <v>1280898000</v>
      </c>
      <c r="O673" s="10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 SEARCH("/",R673,1)-1)</f>
        <v>theater</v>
      </c>
      <c r="T673" t="str">
        <f>RIGHT(R673,LEN(R673)-SEARCH("/",R673,SEARCH("/",R673,1)))</f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 s="13">
        <v>110689</v>
      </c>
      <c r="F674" t="s">
        <v>14</v>
      </c>
      <c r="G674" s="4">
        <f>E674/D674</f>
        <v>0.55931783729156137</v>
      </c>
      <c r="H674">
        <v>4428</v>
      </c>
      <c r="I674" s="6" t="str">
        <f>DOLLAR((E674/H674),0)</f>
        <v>$25</v>
      </c>
      <c r="J674" t="s">
        <v>26</v>
      </c>
      <c r="K674" t="s">
        <v>27</v>
      </c>
      <c r="L674">
        <v>1521608400</v>
      </c>
      <c r="M674" s="10">
        <f>(((L674/60)/60)/24)+DATE(1970,1,1)</f>
        <v>43180.208333333328</v>
      </c>
      <c r="N674">
        <v>1522472400</v>
      </c>
      <c r="O674" s="10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 SEARCH("/",R674,1)-1)</f>
        <v>theater</v>
      </c>
      <c r="T674" t="str">
        <f>RIGHT(R674,LEN(R674)-SEARCH("/",R674,SEARCH("/",R674,1)))</f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 s="7">
        <v>2445</v>
      </c>
      <c r="F675" t="s">
        <v>14</v>
      </c>
      <c r="G675" s="4">
        <f>E675/D675</f>
        <v>0.43660714285714286</v>
      </c>
      <c r="H675">
        <v>58</v>
      </c>
      <c r="I675" s="6" t="str">
        <f>DOLLAR((E675/H675),0)</f>
        <v>$42</v>
      </c>
      <c r="J675" t="s">
        <v>107</v>
      </c>
      <c r="K675" t="s">
        <v>108</v>
      </c>
      <c r="L675">
        <v>1460696400</v>
      </c>
      <c r="M675" s="10">
        <f>(((L675/60)/60)/24)+DATE(1970,1,1)</f>
        <v>42475.208333333328</v>
      </c>
      <c r="N675">
        <v>1462510800</v>
      </c>
      <c r="O675" s="10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 SEARCH("/",R675,1)-1)</f>
        <v>music</v>
      </c>
      <c r="T675" t="str">
        <f>RIGHT(R675,LEN(R675)-SEARCH("/",R675,SEARCH("/",R675,1)))</f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 s="7">
        <v>57250</v>
      </c>
      <c r="F676" t="s">
        <v>74</v>
      </c>
      <c r="G676" s="4">
        <f>E676/D676</f>
        <v>0.33538371411833628</v>
      </c>
      <c r="H676">
        <v>1218</v>
      </c>
      <c r="I676" s="6" t="str">
        <f>DOLLAR((E676/H676),0)</f>
        <v>$47</v>
      </c>
      <c r="J676" t="s">
        <v>21</v>
      </c>
      <c r="K676" t="s">
        <v>22</v>
      </c>
      <c r="L676">
        <v>1313730000</v>
      </c>
      <c r="M676" s="10">
        <f>(((L676/60)/60)/24)+DATE(1970,1,1)</f>
        <v>40774.208333333336</v>
      </c>
      <c r="N676">
        <v>1317790800</v>
      </c>
      <c r="O676" s="10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 SEARCH("/",R676,1)-1)</f>
        <v>photography</v>
      </c>
      <c r="T676" t="str">
        <f>RIGHT(R676,LEN(R676)-SEARCH("/",R676,SEARCH("/",R676,1)))</f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 s="7">
        <v>11929</v>
      </c>
      <c r="F677" t="s">
        <v>20</v>
      </c>
      <c r="G677" s="4">
        <f>E677/D677</f>
        <v>1.2297938144329896</v>
      </c>
      <c r="H677">
        <v>331</v>
      </c>
      <c r="I677" s="6" t="str">
        <f>DOLLAR((E677/H677),0)</f>
        <v>$36</v>
      </c>
      <c r="J677" t="s">
        <v>21</v>
      </c>
      <c r="K677" t="s">
        <v>22</v>
      </c>
      <c r="L677">
        <v>1568178000</v>
      </c>
      <c r="M677" s="10">
        <f>(((L677/60)/60)/24)+DATE(1970,1,1)</f>
        <v>43719.208333333328</v>
      </c>
      <c r="N677">
        <v>1568782800</v>
      </c>
      <c r="O677" s="10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 SEARCH("/",R677,1)-1)</f>
        <v>journalism</v>
      </c>
      <c r="T677" t="str">
        <f>RIGHT(R677,LEN(R677)-SEARCH("/",R677,SEARCH("/",R677,1)))</f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 s="7">
        <v>118214</v>
      </c>
      <c r="F678" t="s">
        <v>20</v>
      </c>
      <c r="G678" s="4">
        <f>E678/D678</f>
        <v>1.8974959871589085</v>
      </c>
      <c r="H678">
        <v>1170</v>
      </c>
      <c r="I678" s="6" t="str">
        <f>DOLLAR((E678/H678),0)</f>
        <v>$101</v>
      </c>
      <c r="J678" t="s">
        <v>21</v>
      </c>
      <c r="K678" t="s">
        <v>22</v>
      </c>
      <c r="L678">
        <v>1348635600</v>
      </c>
      <c r="M678" s="10">
        <f>(((L678/60)/60)/24)+DATE(1970,1,1)</f>
        <v>41178.208333333336</v>
      </c>
      <c r="N678">
        <v>1349413200</v>
      </c>
      <c r="O678" s="10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 SEARCH("/",R678,1)-1)</f>
        <v>photography</v>
      </c>
      <c r="T678" t="str">
        <f>RIGHT(R678,LEN(R678)-SEARCH("/",R678,SEARCH("/",R678,1)))</f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 s="7">
        <v>4432</v>
      </c>
      <c r="F679" t="s">
        <v>14</v>
      </c>
      <c r="G679" s="4">
        <f>E679/D679</f>
        <v>0.83622641509433959</v>
      </c>
      <c r="H679">
        <v>111</v>
      </c>
      <c r="I679" s="6" t="str">
        <f>DOLLAR((E679/H679),0)</f>
        <v>$40</v>
      </c>
      <c r="J679" t="s">
        <v>21</v>
      </c>
      <c r="K679" t="s">
        <v>22</v>
      </c>
      <c r="L679">
        <v>1468126800</v>
      </c>
      <c r="M679" s="10">
        <f>(((L679/60)/60)/24)+DATE(1970,1,1)</f>
        <v>42561.208333333328</v>
      </c>
      <c r="N679">
        <v>1472446800</v>
      </c>
      <c r="O679" s="10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 SEARCH("/",R679,1)-1)</f>
        <v>publishing</v>
      </c>
      <c r="T679" t="str">
        <f>RIGHT(R679,LEN(R679)-SEARCH("/",R679,SEARCH("/",R679,1)))</f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 s="7">
        <v>17879</v>
      </c>
      <c r="F680" t="s">
        <v>74</v>
      </c>
      <c r="G680" s="4">
        <f>E680/D680</f>
        <v>0.17968844221105529</v>
      </c>
      <c r="H680">
        <v>215</v>
      </c>
      <c r="I680" s="6" t="str">
        <f>DOLLAR((E680/H680),0)</f>
        <v>$83</v>
      </c>
      <c r="J680" t="s">
        <v>21</v>
      </c>
      <c r="K680" t="s">
        <v>22</v>
      </c>
      <c r="L680">
        <v>1547877600</v>
      </c>
      <c r="M680" s="10">
        <f>(((L680/60)/60)/24)+DATE(1970,1,1)</f>
        <v>43484.25</v>
      </c>
      <c r="N680">
        <v>1548050400</v>
      </c>
      <c r="O680" s="10">
        <f>(((N680/60)/60)/24)+DATE(1970,1,1)</f>
        <v>43486.25</v>
      </c>
      <c r="P680" t="b">
        <v>0</v>
      </c>
      <c r="Q680" t="b">
        <v>0</v>
      </c>
      <c r="R680" t="s">
        <v>53</v>
      </c>
      <c r="S680" t="str">
        <f>LEFT(R680, SEARCH("/",R680,1)-1)</f>
        <v>film &amp; video</v>
      </c>
      <c r="T680" t="str">
        <f>RIGHT(R680,LEN(R680)-SEARCH("/",R680,SEARCH("/",R680,1)))</f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 s="7">
        <v>14511</v>
      </c>
      <c r="F681" t="s">
        <v>20</v>
      </c>
      <c r="G681" s="4">
        <f>E681/D681</f>
        <v>10.365</v>
      </c>
      <c r="H681">
        <v>363</v>
      </c>
      <c r="I681" s="6" t="str">
        <f>DOLLAR((E681/H681),0)</f>
        <v>$40</v>
      </c>
      <c r="J681" t="s">
        <v>21</v>
      </c>
      <c r="K681" t="s">
        <v>22</v>
      </c>
      <c r="L681">
        <v>1571374800</v>
      </c>
      <c r="M681" s="10">
        <f>(((L681/60)/60)/24)+DATE(1970,1,1)</f>
        <v>43756.208333333328</v>
      </c>
      <c r="N681">
        <v>1571806800</v>
      </c>
      <c r="O681" s="10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 SEARCH("/",R681,1)-1)</f>
        <v>food</v>
      </c>
      <c r="T681" t="str">
        <f>RIGHT(R681,LEN(R681)-SEARCH("/",R681,SEARCH("/",R681,1)))</f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 s="7">
        <v>141822</v>
      </c>
      <c r="F682" t="s">
        <v>14</v>
      </c>
      <c r="G682" s="4">
        <f>E682/D682</f>
        <v>0.97405219780219776</v>
      </c>
      <c r="H682">
        <v>2955</v>
      </c>
      <c r="I682" s="6" t="str">
        <f>DOLLAR((E682/H682),0)</f>
        <v>$48</v>
      </c>
      <c r="J682" t="s">
        <v>21</v>
      </c>
      <c r="K682" t="s">
        <v>22</v>
      </c>
      <c r="L682">
        <v>1576303200</v>
      </c>
      <c r="M682" s="10">
        <f>(((L682/60)/60)/24)+DATE(1970,1,1)</f>
        <v>43813.25</v>
      </c>
      <c r="N682">
        <v>1576476000</v>
      </c>
      <c r="O682" s="10">
        <f>(((N682/60)/60)/24)+DATE(1970,1,1)</f>
        <v>43815.25</v>
      </c>
      <c r="P682" t="b">
        <v>0</v>
      </c>
      <c r="Q682" t="b">
        <v>1</v>
      </c>
      <c r="R682" t="s">
        <v>292</v>
      </c>
      <c r="S682" t="str">
        <f>LEFT(R682, SEARCH("/",R682,1)-1)</f>
        <v>games</v>
      </c>
      <c r="T682" t="str">
        <f>RIGHT(R682,LEN(R682)-SEARCH("/",R682,SEARCH("/",R682,1)))</f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 s="13">
        <v>159037</v>
      </c>
      <c r="F683" t="s">
        <v>14</v>
      </c>
      <c r="G683" s="4">
        <f>E683/D683</f>
        <v>0.86386203150461705</v>
      </c>
      <c r="H683">
        <v>1657</v>
      </c>
      <c r="I683" s="6" t="str">
        <f>DOLLAR((E683/H683),0)</f>
        <v>$96</v>
      </c>
      <c r="J683" t="s">
        <v>21</v>
      </c>
      <c r="K683" t="s">
        <v>22</v>
      </c>
      <c r="L683">
        <v>1324447200</v>
      </c>
      <c r="M683" s="10">
        <f>(((L683/60)/60)/24)+DATE(1970,1,1)</f>
        <v>40898.25</v>
      </c>
      <c r="N683">
        <v>1324965600</v>
      </c>
      <c r="O683" s="10">
        <f>(((N683/60)/60)/24)+DATE(1970,1,1)</f>
        <v>40904.25</v>
      </c>
      <c r="P683" t="b">
        <v>0</v>
      </c>
      <c r="Q683" t="b">
        <v>0</v>
      </c>
      <c r="R683" t="s">
        <v>33</v>
      </c>
      <c r="S683" t="str">
        <f>LEFT(R683, SEARCH("/",R683,1)-1)</f>
        <v>theater</v>
      </c>
      <c r="T683" t="str">
        <f>RIGHT(R683,LEN(R683)-SEARCH("/",R683,SEARCH("/",R683,1)))</f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 s="13">
        <v>8109</v>
      </c>
      <c r="F684" t="s">
        <v>20</v>
      </c>
      <c r="G684" s="4">
        <f>E684/D684</f>
        <v>1.5016666666666667</v>
      </c>
      <c r="H684">
        <v>103</v>
      </c>
      <c r="I684" s="6" t="str">
        <f>DOLLAR((E684/H684),0)</f>
        <v>$79</v>
      </c>
      <c r="J684" t="s">
        <v>21</v>
      </c>
      <c r="K684" t="s">
        <v>22</v>
      </c>
      <c r="L684">
        <v>1386741600</v>
      </c>
      <c r="M684" s="10">
        <f>(((L684/60)/60)/24)+DATE(1970,1,1)</f>
        <v>41619.25</v>
      </c>
      <c r="N684">
        <v>1387519200</v>
      </c>
      <c r="O684" s="10">
        <f>(((N684/60)/60)/24)+DATE(1970,1,1)</f>
        <v>41628.25</v>
      </c>
      <c r="P684" t="b">
        <v>0</v>
      </c>
      <c r="Q684" t="b">
        <v>0</v>
      </c>
      <c r="R684" t="s">
        <v>33</v>
      </c>
      <c r="S684" t="str">
        <f>LEFT(R684, SEARCH("/",R684,1)-1)</f>
        <v>theater</v>
      </c>
      <c r="T684" t="str">
        <f>RIGHT(R684,LEN(R684)-SEARCH("/",R684,SEARCH("/",R684,1)))</f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 s="13">
        <v>8244</v>
      </c>
      <c r="F685" t="s">
        <v>20</v>
      </c>
      <c r="G685" s="4">
        <f>E685/D685</f>
        <v>3.5843478260869563</v>
      </c>
      <c r="H685">
        <v>147</v>
      </c>
      <c r="I685" s="6" t="str">
        <f>DOLLAR((E685/H685),0)</f>
        <v>$56</v>
      </c>
      <c r="J685" t="s">
        <v>21</v>
      </c>
      <c r="K685" t="s">
        <v>22</v>
      </c>
      <c r="L685">
        <v>1537074000</v>
      </c>
      <c r="M685" s="10">
        <f>(((L685/60)/60)/24)+DATE(1970,1,1)</f>
        <v>43359.208333333328</v>
      </c>
      <c r="N685">
        <v>1537246800</v>
      </c>
      <c r="O685" s="10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 SEARCH("/",R685,1)-1)</f>
        <v>theater</v>
      </c>
      <c r="T685" t="str">
        <f>RIGHT(R685,LEN(R685)-SEARCH("/",R685,SEARCH("/",R685,1)))</f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 s="7">
        <v>7600</v>
      </c>
      <c r="F686" t="s">
        <v>20</v>
      </c>
      <c r="G686" s="4">
        <f>E686/D686</f>
        <v>5.4285714285714288</v>
      </c>
      <c r="H686">
        <v>110</v>
      </c>
      <c r="I686" s="6" t="str">
        <f>DOLLAR((E686/H686),0)</f>
        <v>$69</v>
      </c>
      <c r="J686" t="s">
        <v>15</v>
      </c>
      <c r="K686" t="s">
        <v>16</v>
      </c>
      <c r="L686">
        <v>1277787600</v>
      </c>
      <c r="M686" s="10">
        <f>(((L686/60)/60)/24)+DATE(1970,1,1)</f>
        <v>40358.208333333336</v>
      </c>
      <c r="N686">
        <v>1279515600</v>
      </c>
      <c r="O686" s="10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 SEARCH("/",R686,1)-1)</f>
        <v>publishing</v>
      </c>
      <c r="T686" t="str">
        <f>RIGHT(R686,LEN(R686)-SEARCH("/",R686,SEARCH("/",R686,1)))</f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 s="13">
        <v>94501</v>
      </c>
      <c r="F687" t="s">
        <v>14</v>
      </c>
      <c r="G687" s="4">
        <f>E687/D687</f>
        <v>0.67500714285714281</v>
      </c>
      <c r="H687">
        <v>926</v>
      </c>
      <c r="I687" s="6" t="str">
        <f>DOLLAR((E687/H687),0)</f>
        <v>$102</v>
      </c>
      <c r="J687" t="s">
        <v>15</v>
      </c>
      <c r="K687" t="s">
        <v>16</v>
      </c>
      <c r="L687">
        <v>1440306000</v>
      </c>
      <c r="M687" s="10">
        <f>(((L687/60)/60)/24)+DATE(1970,1,1)</f>
        <v>42239.208333333328</v>
      </c>
      <c r="N687">
        <v>1442379600</v>
      </c>
      <c r="O687" s="10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 SEARCH("/",R687,1)-1)</f>
        <v>theater</v>
      </c>
      <c r="T687" t="str">
        <f>RIGHT(R687,LEN(R687)-SEARCH("/",R687,SEARCH("/",R687,1)))</f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 s="7">
        <v>14381</v>
      </c>
      <c r="F688" t="s">
        <v>20</v>
      </c>
      <c r="G688" s="4">
        <f>E688/D688</f>
        <v>1.9174666666666667</v>
      </c>
      <c r="H688">
        <v>134</v>
      </c>
      <c r="I688" s="6" t="str">
        <f>DOLLAR((E688/H688),0)</f>
        <v>$107</v>
      </c>
      <c r="J688" t="s">
        <v>21</v>
      </c>
      <c r="K688" t="s">
        <v>22</v>
      </c>
      <c r="L688">
        <v>1522126800</v>
      </c>
      <c r="M688" s="10">
        <f>(((L688/60)/60)/24)+DATE(1970,1,1)</f>
        <v>43186.208333333328</v>
      </c>
      <c r="N688">
        <v>1523077200</v>
      </c>
      <c r="O688" s="10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 SEARCH("/",R688,1)-1)</f>
        <v>technology</v>
      </c>
      <c r="T688" t="str">
        <f>RIGHT(R688,LEN(R688)-SEARCH("/",R688,SEARCH("/",R688,1)))</f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 s="13">
        <v>13980</v>
      </c>
      <c r="F689" t="s">
        <v>20</v>
      </c>
      <c r="G689" s="4">
        <f>E689/D689</f>
        <v>9.32</v>
      </c>
      <c r="H689">
        <v>269</v>
      </c>
      <c r="I689" s="6" t="str">
        <f>DOLLAR((E689/H689),0)</f>
        <v>$52</v>
      </c>
      <c r="J689" t="s">
        <v>21</v>
      </c>
      <c r="K689" t="s">
        <v>22</v>
      </c>
      <c r="L689">
        <v>1489298400</v>
      </c>
      <c r="M689" s="10">
        <f>(((L689/60)/60)/24)+DATE(1970,1,1)</f>
        <v>42806.25</v>
      </c>
      <c r="N689">
        <v>1489554000</v>
      </c>
      <c r="O689" s="10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 SEARCH("/",R689,1)-1)</f>
        <v>theater</v>
      </c>
      <c r="T689" t="str">
        <f>RIGHT(R689,LEN(R689)-SEARCH("/",R689,SEARCH("/",R689,1)))</f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 s="7">
        <v>12449</v>
      </c>
      <c r="F690" t="s">
        <v>20</v>
      </c>
      <c r="G690" s="4">
        <f>E690/D690</f>
        <v>4.2927586206896553</v>
      </c>
      <c r="H690">
        <v>175</v>
      </c>
      <c r="I690" s="6" t="str">
        <f>DOLLAR((E690/H690),0)</f>
        <v>$71</v>
      </c>
      <c r="J690" t="s">
        <v>21</v>
      </c>
      <c r="K690" t="s">
        <v>22</v>
      </c>
      <c r="L690">
        <v>1547100000</v>
      </c>
      <c r="M690" s="10">
        <f>(((L690/60)/60)/24)+DATE(1970,1,1)</f>
        <v>43475.25</v>
      </c>
      <c r="N690">
        <v>1548482400</v>
      </c>
      <c r="O690" s="10">
        <f>(((N690/60)/60)/24)+DATE(1970,1,1)</f>
        <v>43491.25</v>
      </c>
      <c r="P690" t="b">
        <v>0</v>
      </c>
      <c r="Q690" t="b">
        <v>1</v>
      </c>
      <c r="R690" t="s">
        <v>269</v>
      </c>
      <c r="S690" t="str">
        <f>LEFT(R690, SEARCH("/",R690,1)-1)</f>
        <v>film &amp; video</v>
      </c>
      <c r="T690" t="str">
        <f>RIGHT(R690,LEN(R690)-SEARCH("/",R690,SEARCH("/",R690,1)))</f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 s="7">
        <v>7348</v>
      </c>
      <c r="F691" t="s">
        <v>20</v>
      </c>
      <c r="G691" s="4">
        <f>E691/D691</f>
        <v>1.0065753424657535</v>
      </c>
      <c r="H691">
        <v>69</v>
      </c>
      <c r="I691" s="6" t="str">
        <f>DOLLAR((E691/H691),0)</f>
        <v>$106</v>
      </c>
      <c r="J691" t="s">
        <v>21</v>
      </c>
      <c r="K691" t="s">
        <v>22</v>
      </c>
      <c r="L691">
        <v>1383022800</v>
      </c>
      <c r="M691" s="10">
        <f>(((L691/60)/60)/24)+DATE(1970,1,1)</f>
        <v>41576.208333333336</v>
      </c>
      <c r="N691">
        <v>1384063200</v>
      </c>
      <c r="O691" s="10">
        <f>(((N691/60)/60)/24)+DATE(1970,1,1)</f>
        <v>41588.25</v>
      </c>
      <c r="P691" t="b">
        <v>0</v>
      </c>
      <c r="Q691" t="b">
        <v>0</v>
      </c>
      <c r="R691" t="s">
        <v>28</v>
      </c>
      <c r="S691" t="str">
        <f>LEFT(R691, SEARCH("/",R691,1)-1)</f>
        <v>technology</v>
      </c>
      <c r="T691" t="str">
        <f>RIGHT(R691,LEN(R691)-SEARCH("/",R691,SEARCH("/",R691,1)))</f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 s="7">
        <v>8158</v>
      </c>
      <c r="F692" t="s">
        <v>20</v>
      </c>
      <c r="G692" s="4">
        <f>E692/D692</f>
        <v>2.266111111111111</v>
      </c>
      <c r="H692">
        <v>190</v>
      </c>
      <c r="I692" s="6" t="str">
        <f>DOLLAR((E692/H692),0)</f>
        <v>$43</v>
      </c>
      <c r="J692" t="s">
        <v>21</v>
      </c>
      <c r="K692" t="s">
        <v>22</v>
      </c>
      <c r="L692">
        <v>1322373600</v>
      </c>
      <c r="M692" s="10">
        <f>(((L692/60)/60)/24)+DATE(1970,1,1)</f>
        <v>40874.25</v>
      </c>
      <c r="N692">
        <v>1322892000</v>
      </c>
      <c r="O692" s="10">
        <f>(((N692/60)/60)/24)+DATE(1970,1,1)</f>
        <v>40880.25</v>
      </c>
      <c r="P692" t="b">
        <v>0</v>
      </c>
      <c r="Q692" t="b">
        <v>1</v>
      </c>
      <c r="R692" t="s">
        <v>42</v>
      </c>
      <c r="S692" t="str">
        <f>LEFT(R692, SEARCH("/",R692,1)-1)</f>
        <v>film &amp; video</v>
      </c>
      <c r="T692" t="str">
        <f>RIGHT(R692,LEN(R692)-SEARCH("/",R692,SEARCH("/",R692,1)))</f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 s="7">
        <v>7119</v>
      </c>
      <c r="F693" t="s">
        <v>20</v>
      </c>
      <c r="G693" s="4">
        <f>E693/D693</f>
        <v>1.4238</v>
      </c>
      <c r="H693">
        <v>237</v>
      </c>
      <c r="I693" s="6" t="str">
        <f>DOLLAR((E693/H693),0)</f>
        <v>$30</v>
      </c>
      <c r="J693" t="s">
        <v>21</v>
      </c>
      <c r="K693" t="s">
        <v>22</v>
      </c>
      <c r="L693">
        <v>1349240400</v>
      </c>
      <c r="M693" s="10">
        <f>(((L693/60)/60)/24)+DATE(1970,1,1)</f>
        <v>41185.208333333336</v>
      </c>
      <c r="N693">
        <v>1350709200</v>
      </c>
      <c r="O693" s="10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 SEARCH("/",R693,1)-1)</f>
        <v>film &amp; video</v>
      </c>
      <c r="T693" t="str">
        <f>RIGHT(R693,LEN(R693)-SEARCH("/",R693,SEARCH("/",R693,1)))</f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 s="7">
        <v>5438</v>
      </c>
      <c r="F694" t="s">
        <v>14</v>
      </c>
      <c r="G694" s="4">
        <f>E694/D694</f>
        <v>0.90633333333333332</v>
      </c>
      <c r="H694">
        <v>77</v>
      </c>
      <c r="I694" s="6" t="str">
        <f>DOLLAR((E694/H694),0)</f>
        <v>$71</v>
      </c>
      <c r="J694" t="s">
        <v>40</v>
      </c>
      <c r="K694" t="s">
        <v>41</v>
      </c>
      <c r="L694">
        <v>1562648400</v>
      </c>
      <c r="M694" s="10">
        <f>(((L694/60)/60)/24)+DATE(1970,1,1)</f>
        <v>43655.208333333328</v>
      </c>
      <c r="N694">
        <v>1564203600</v>
      </c>
      <c r="O694" s="10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 SEARCH("/",R694,1)-1)</f>
        <v>music</v>
      </c>
      <c r="T694" t="str">
        <f>RIGHT(R694,LEN(R694)-SEARCH("/",R694,SEARCH("/",R694,1)))</f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 s="13">
        <v>115396</v>
      </c>
      <c r="F695" t="s">
        <v>14</v>
      </c>
      <c r="G695" s="4">
        <f>E695/D695</f>
        <v>0.63966740576496672</v>
      </c>
      <c r="H695">
        <v>1748</v>
      </c>
      <c r="I695" s="6" t="str">
        <f>DOLLAR((E695/H695),0)</f>
        <v>$66</v>
      </c>
      <c r="J695" t="s">
        <v>21</v>
      </c>
      <c r="K695" t="s">
        <v>22</v>
      </c>
      <c r="L695">
        <v>1508216400</v>
      </c>
      <c r="M695" s="10">
        <f>(((L695/60)/60)/24)+DATE(1970,1,1)</f>
        <v>43025.208333333328</v>
      </c>
      <c r="N695">
        <v>1509685200</v>
      </c>
      <c r="O695" s="10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 SEARCH("/",R695,1)-1)</f>
        <v>theater</v>
      </c>
      <c r="T695" t="str">
        <f>RIGHT(R695,LEN(R695)-SEARCH("/",R695,SEARCH("/",R695,1)))</f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 s="13">
        <v>7656</v>
      </c>
      <c r="F696" t="s">
        <v>14</v>
      </c>
      <c r="G696" s="4">
        <f>E696/D696</f>
        <v>0.84131868131868137</v>
      </c>
      <c r="H696">
        <v>79</v>
      </c>
      <c r="I696" s="6" t="str">
        <f>DOLLAR((E696/H696),0)</f>
        <v>$97</v>
      </c>
      <c r="J696" t="s">
        <v>21</v>
      </c>
      <c r="K696" t="s">
        <v>22</v>
      </c>
      <c r="L696">
        <v>1511762400</v>
      </c>
      <c r="M696" s="10">
        <f>(((L696/60)/60)/24)+DATE(1970,1,1)</f>
        <v>43066.25</v>
      </c>
      <c r="N696">
        <v>1514959200</v>
      </c>
      <c r="O696" s="10">
        <f>(((N696/60)/60)/24)+DATE(1970,1,1)</f>
        <v>43103.25</v>
      </c>
      <c r="P696" t="b">
        <v>0</v>
      </c>
      <c r="Q696" t="b">
        <v>0</v>
      </c>
      <c r="R696" t="s">
        <v>33</v>
      </c>
      <c r="S696" t="str">
        <f>LEFT(R696, SEARCH("/",R696,1)-1)</f>
        <v>theater</v>
      </c>
      <c r="T696" t="str">
        <f>RIGHT(R696,LEN(R696)-SEARCH("/",R696,SEARCH("/",R696,1)))</f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 s="7">
        <v>12322</v>
      </c>
      <c r="F697" t="s">
        <v>20</v>
      </c>
      <c r="G697" s="4">
        <f>E697/D697</f>
        <v>1.3393478260869565</v>
      </c>
      <c r="H697">
        <v>196</v>
      </c>
      <c r="I697" s="6" t="str">
        <f>DOLLAR((E697/H697),0)</f>
        <v>$63</v>
      </c>
      <c r="J697" t="s">
        <v>107</v>
      </c>
      <c r="K697" t="s">
        <v>108</v>
      </c>
      <c r="L697">
        <v>1447480800</v>
      </c>
      <c r="M697" s="10">
        <f>(((L697/60)/60)/24)+DATE(1970,1,1)</f>
        <v>42322.25</v>
      </c>
      <c r="N697">
        <v>1448863200</v>
      </c>
      <c r="O697" s="10">
        <f>(((N697/60)/60)/24)+DATE(1970,1,1)</f>
        <v>42338.25</v>
      </c>
      <c r="P697" t="b">
        <v>1</v>
      </c>
      <c r="Q697" t="b">
        <v>0</v>
      </c>
      <c r="R697" t="s">
        <v>23</v>
      </c>
      <c r="S697" t="str">
        <f>LEFT(R697, SEARCH("/",R697,1)-1)</f>
        <v>music</v>
      </c>
      <c r="T697" t="str">
        <f>RIGHT(R697,LEN(R697)-SEARCH("/",R697,SEARCH("/",R697,1)))</f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 s="13">
        <v>96888</v>
      </c>
      <c r="F698" t="s">
        <v>14</v>
      </c>
      <c r="G698" s="4">
        <f>E698/D698</f>
        <v>0.59042047531992692</v>
      </c>
      <c r="H698">
        <v>889</v>
      </c>
      <c r="I698" s="6" t="str">
        <f>DOLLAR((E698/H698),0)</f>
        <v>$109</v>
      </c>
      <c r="J698" t="s">
        <v>21</v>
      </c>
      <c r="K698" t="s">
        <v>22</v>
      </c>
      <c r="L698">
        <v>1429506000</v>
      </c>
      <c r="M698" s="10">
        <f>(((L698/60)/60)/24)+DATE(1970,1,1)</f>
        <v>42114.208333333328</v>
      </c>
      <c r="N698">
        <v>1429592400</v>
      </c>
      <c r="O698" s="10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 SEARCH("/",R698,1)-1)</f>
        <v>theater</v>
      </c>
      <c r="T698" t="str">
        <f>RIGHT(R698,LEN(R698)-SEARCH("/",R698,SEARCH("/",R698,1)))</f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 s="7">
        <v>196960</v>
      </c>
      <c r="F699" t="s">
        <v>20</v>
      </c>
      <c r="G699" s="4">
        <f>E699/D699</f>
        <v>1.5280062063615205</v>
      </c>
      <c r="H699">
        <v>7295</v>
      </c>
      <c r="I699" s="6" t="str">
        <f>DOLLAR((E699/H699),0)</f>
        <v>$27</v>
      </c>
      <c r="J699" t="s">
        <v>21</v>
      </c>
      <c r="K699" t="s">
        <v>22</v>
      </c>
      <c r="L699">
        <v>1522472400</v>
      </c>
      <c r="M699" s="10">
        <f>(((L699/60)/60)/24)+DATE(1970,1,1)</f>
        <v>43190.208333333328</v>
      </c>
      <c r="N699">
        <v>1522645200</v>
      </c>
      <c r="O699" s="10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 SEARCH("/",R699,1)-1)</f>
        <v>music</v>
      </c>
      <c r="T699" t="str">
        <f>RIGHT(R699,LEN(R699)-SEARCH("/",R699,SEARCH("/",R699,1)))</f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 s="7">
        <v>188057</v>
      </c>
      <c r="F700" t="s">
        <v>20</v>
      </c>
      <c r="G700" s="4">
        <f>E700/D700</f>
        <v>4.466912114014252</v>
      </c>
      <c r="H700">
        <v>2893</v>
      </c>
      <c r="I700" s="6" t="str">
        <f>DOLLAR((E700/H700),0)</f>
        <v>$65</v>
      </c>
      <c r="J700" t="s">
        <v>15</v>
      </c>
      <c r="K700" t="s">
        <v>16</v>
      </c>
      <c r="L700">
        <v>1322114400</v>
      </c>
      <c r="M700" s="10">
        <f>(((L700/60)/60)/24)+DATE(1970,1,1)</f>
        <v>40871.25</v>
      </c>
      <c r="N700">
        <v>1323324000</v>
      </c>
      <c r="O700" s="10">
        <f>(((N700/60)/60)/24)+DATE(1970,1,1)</f>
        <v>40885.25</v>
      </c>
      <c r="P700" t="b">
        <v>0</v>
      </c>
      <c r="Q700" t="b">
        <v>0</v>
      </c>
      <c r="R700" t="s">
        <v>65</v>
      </c>
      <c r="S700" t="str">
        <f>LEFT(R700, SEARCH("/",R700,1)-1)</f>
        <v>technology</v>
      </c>
      <c r="T700" t="str">
        <f>RIGHT(R700,LEN(R700)-SEARCH("/",R700,SEARCH("/",R700,1)))</f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 s="7">
        <v>6245</v>
      </c>
      <c r="F701" t="s">
        <v>14</v>
      </c>
      <c r="G701" s="4">
        <f>E701/D701</f>
        <v>0.8439189189189189</v>
      </c>
      <c r="H701">
        <v>56</v>
      </c>
      <c r="I701" s="6" t="str">
        <f>DOLLAR((E701/H701),0)</f>
        <v>$112</v>
      </c>
      <c r="J701" t="s">
        <v>21</v>
      </c>
      <c r="K701" t="s">
        <v>22</v>
      </c>
      <c r="L701">
        <v>1561438800</v>
      </c>
      <c r="M701" s="10">
        <f>(((L701/60)/60)/24)+DATE(1970,1,1)</f>
        <v>43641.208333333328</v>
      </c>
      <c r="N701">
        <v>1561525200</v>
      </c>
      <c r="O701" s="10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 SEARCH("/",R701,1)-1)</f>
        <v>film &amp; video</v>
      </c>
      <c r="T701" t="str">
        <f>RIGHT(R701,LEN(R701)-SEARCH("/",R701,SEARCH("/",R701,1)))</f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 s="7">
        <v>3</v>
      </c>
      <c r="F702" t="s">
        <v>14</v>
      </c>
      <c r="G702" s="4">
        <f>E702/D702</f>
        <v>0.03</v>
      </c>
      <c r="H702">
        <v>1</v>
      </c>
      <c r="I702" s="6" t="str">
        <f>DOLLAR((E702/H702),0)</f>
        <v>$3</v>
      </c>
      <c r="J702" t="s">
        <v>21</v>
      </c>
      <c r="K702" t="s">
        <v>22</v>
      </c>
      <c r="L702">
        <v>1264399200</v>
      </c>
      <c r="M702" s="10">
        <f>(((L702/60)/60)/24)+DATE(1970,1,1)</f>
        <v>40203.25</v>
      </c>
      <c r="N702">
        <v>1265695200</v>
      </c>
      <c r="O702" s="10">
        <f>(((N702/60)/60)/24)+DATE(1970,1,1)</f>
        <v>40218.25</v>
      </c>
      <c r="P702" t="b">
        <v>0</v>
      </c>
      <c r="Q702" t="b">
        <v>0</v>
      </c>
      <c r="R702" t="s">
        <v>65</v>
      </c>
      <c r="S702" t="str">
        <f>LEFT(R702, SEARCH("/",R702,1)-1)</f>
        <v>technology</v>
      </c>
      <c r="T702" t="str">
        <f>RIGHT(R702,LEN(R702)-SEARCH("/",R702,SEARCH("/",R702,1)))</f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 s="13">
        <v>91014</v>
      </c>
      <c r="F703" t="s">
        <v>20</v>
      </c>
      <c r="G703" s="4">
        <f>E703/D703</f>
        <v>1.7502692307692307</v>
      </c>
      <c r="H703">
        <v>820</v>
      </c>
      <c r="I703" s="6" t="str">
        <f>DOLLAR((E703/H703),0)</f>
        <v>$111</v>
      </c>
      <c r="J703" t="s">
        <v>21</v>
      </c>
      <c r="K703" t="s">
        <v>22</v>
      </c>
      <c r="L703">
        <v>1301202000</v>
      </c>
      <c r="M703" s="10">
        <f>(((L703/60)/60)/24)+DATE(1970,1,1)</f>
        <v>40629.208333333336</v>
      </c>
      <c r="N703">
        <v>1301806800</v>
      </c>
      <c r="O703" s="10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 SEARCH("/",R703,1)-1)</f>
        <v>theater</v>
      </c>
      <c r="T703" t="str">
        <f>RIGHT(R703,LEN(R703)-SEARCH("/",R703,SEARCH("/",R703,1)))</f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 s="7">
        <v>4710</v>
      </c>
      <c r="F704" t="s">
        <v>14</v>
      </c>
      <c r="G704" s="4">
        <f>E704/D704</f>
        <v>0.54137931034482756</v>
      </c>
      <c r="H704">
        <v>83</v>
      </c>
      <c r="I704" s="6" t="str">
        <f>DOLLAR((E704/H704),0)</f>
        <v>$57</v>
      </c>
      <c r="J704" t="s">
        <v>21</v>
      </c>
      <c r="K704" t="s">
        <v>22</v>
      </c>
      <c r="L704">
        <v>1374469200</v>
      </c>
      <c r="M704" s="10">
        <f>(((L704/60)/60)/24)+DATE(1970,1,1)</f>
        <v>41477.208333333336</v>
      </c>
      <c r="N704">
        <v>1374901200</v>
      </c>
      <c r="O704" s="10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 SEARCH("/",R704,1)-1)</f>
        <v>technology</v>
      </c>
      <c r="T704" t="str">
        <f>RIGHT(R704,LEN(R704)-SEARCH("/",R704,SEARCH("/",R704,1)))</f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 s="7">
        <v>197728</v>
      </c>
      <c r="F705" t="s">
        <v>20</v>
      </c>
      <c r="G705" s="4">
        <f>E705/D705</f>
        <v>3.1187381703470032</v>
      </c>
      <c r="H705">
        <v>2038</v>
      </c>
      <c r="I705" s="6" t="str">
        <f>DOLLAR((E705/H705),0)</f>
        <v>$97</v>
      </c>
      <c r="J705" t="s">
        <v>21</v>
      </c>
      <c r="K705" t="s">
        <v>22</v>
      </c>
      <c r="L705">
        <v>1334984400</v>
      </c>
      <c r="M705" s="10">
        <f>(((L705/60)/60)/24)+DATE(1970,1,1)</f>
        <v>41020.208333333336</v>
      </c>
      <c r="N705">
        <v>1336453200</v>
      </c>
      <c r="O705" s="10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 SEARCH("/",R705,1)-1)</f>
        <v>publishing</v>
      </c>
      <c r="T705" t="str">
        <f>RIGHT(R705,LEN(R705)-SEARCH("/",R705,SEARCH("/",R705,1)))</f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 s="7">
        <v>10682</v>
      </c>
      <c r="F706" t="s">
        <v>20</v>
      </c>
      <c r="G706" s="4">
        <f>E706/D706</f>
        <v>1.2278160919540231</v>
      </c>
      <c r="H706">
        <v>116</v>
      </c>
      <c r="I706" s="6" t="str">
        <f>DOLLAR((E706/H706),0)</f>
        <v>$92</v>
      </c>
      <c r="J706" t="s">
        <v>21</v>
      </c>
      <c r="K706" t="s">
        <v>22</v>
      </c>
      <c r="L706">
        <v>1467608400</v>
      </c>
      <c r="M706" s="10">
        <f>(((L706/60)/60)/24)+DATE(1970,1,1)</f>
        <v>42555.208333333328</v>
      </c>
      <c r="N706">
        <v>1468904400</v>
      </c>
      <c r="O706" s="10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 SEARCH("/",R706,1)-1)</f>
        <v>film &amp; video</v>
      </c>
      <c r="T706" t="str">
        <f>RIGHT(R706,LEN(R706)-SEARCH("/",R706,SEARCH("/",R706,1)))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 s="7">
        <v>168048</v>
      </c>
      <c r="F707" t="s">
        <v>14</v>
      </c>
      <c r="G707" s="4">
        <f>E707/D707</f>
        <v>0.99026517383618151</v>
      </c>
      <c r="H707">
        <v>2025</v>
      </c>
      <c r="I707" s="6" t="str">
        <f>DOLLAR((E707/H707),0)</f>
        <v>$83</v>
      </c>
      <c r="J707" t="s">
        <v>40</v>
      </c>
      <c r="K707" t="s">
        <v>41</v>
      </c>
      <c r="L707">
        <v>1386741600</v>
      </c>
      <c r="M707" s="10">
        <f>(((L707/60)/60)/24)+DATE(1970,1,1)</f>
        <v>41619.25</v>
      </c>
      <c r="N707">
        <v>1387087200</v>
      </c>
      <c r="O707" s="10">
        <f>(((N707/60)/60)/24)+DATE(1970,1,1)</f>
        <v>41623.25</v>
      </c>
      <c r="P707" t="b">
        <v>0</v>
      </c>
      <c r="Q707" t="b">
        <v>0</v>
      </c>
      <c r="R707" t="s">
        <v>68</v>
      </c>
      <c r="S707" t="str">
        <f>LEFT(R707, SEARCH("/",R707,1)-1)</f>
        <v>publishing</v>
      </c>
      <c r="T707" t="str">
        <f>RIGHT(R707,LEN(R707)-SEARCH("/",R707,SEARCH("/",R707,1)))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 s="7">
        <v>138586</v>
      </c>
      <c r="F708" t="s">
        <v>20</v>
      </c>
      <c r="G708" s="4">
        <f>E708/D708</f>
        <v>1.278468634686347</v>
      </c>
      <c r="H708">
        <v>1345</v>
      </c>
      <c r="I708" s="6" t="str">
        <f>DOLLAR((E708/H708),0)</f>
        <v>$103</v>
      </c>
      <c r="J708" t="s">
        <v>26</v>
      </c>
      <c r="K708" t="s">
        <v>27</v>
      </c>
      <c r="L708">
        <v>1546754400</v>
      </c>
      <c r="M708" s="10">
        <f>(((L708/60)/60)/24)+DATE(1970,1,1)</f>
        <v>43471.25</v>
      </c>
      <c r="N708">
        <v>1547445600</v>
      </c>
      <c r="O708" s="10">
        <f>(((N708/60)/60)/24)+DATE(1970,1,1)</f>
        <v>43479.25</v>
      </c>
      <c r="P708" t="b">
        <v>0</v>
      </c>
      <c r="Q708" t="b">
        <v>1</v>
      </c>
      <c r="R708" t="s">
        <v>28</v>
      </c>
      <c r="S708" t="str">
        <f>LEFT(R708, SEARCH("/",R708,1)-1)</f>
        <v>technology</v>
      </c>
      <c r="T708" t="str">
        <f>RIGHT(R708,LEN(R708)-SEARCH("/",R708,SEARCH("/",R708,1)))</f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 s="7">
        <v>11579</v>
      </c>
      <c r="F709" t="s">
        <v>20</v>
      </c>
      <c r="G709" s="4">
        <f>E709/D709</f>
        <v>1.5861643835616439</v>
      </c>
      <c r="H709">
        <v>168</v>
      </c>
      <c r="I709" s="6" t="str">
        <f>DOLLAR((E709/H709),0)</f>
        <v>$69</v>
      </c>
      <c r="J709" t="s">
        <v>21</v>
      </c>
      <c r="K709" t="s">
        <v>22</v>
      </c>
      <c r="L709">
        <v>1544248800</v>
      </c>
      <c r="M709" s="10">
        <f>(((L709/60)/60)/24)+DATE(1970,1,1)</f>
        <v>43442.25</v>
      </c>
      <c r="N709">
        <v>1547359200</v>
      </c>
      <c r="O709" s="10">
        <f>(((N709/60)/60)/24)+DATE(1970,1,1)</f>
        <v>43478.25</v>
      </c>
      <c r="P709" t="b">
        <v>0</v>
      </c>
      <c r="Q709" t="b">
        <v>0</v>
      </c>
      <c r="R709" t="s">
        <v>53</v>
      </c>
      <c r="S709" t="str">
        <f>LEFT(R709, SEARCH("/",R709,1)-1)</f>
        <v>film &amp; video</v>
      </c>
      <c r="T709" t="str">
        <f>RIGHT(R709,LEN(R709)-SEARCH("/",R709,SEARCH("/",R709,1)))</f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 s="13">
        <v>12020</v>
      </c>
      <c r="F710" t="s">
        <v>20</v>
      </c>
      <c r="G710" s="4">
        <f>E710/D710</f>
        <v>7.0705882352941174</v>
      </c>
      <c r="H710">
        <v>137</v>
      </c>
      <c r="I710" s="6" t="str">
        <f>DOLLAR((E710/H710),0)</f>
        <v>$88</v>
      </c>
      <c r="J710" t="s">
        <v>98</v>
      </c>
      <c r="K710" t="s">
        <v>99</v>
      </c>
      <c r="L710">
        <v>1495429200</v>
      </c>
      <c r="M710" s="10">
        <f>(((L710/60)/60)/24)+DATE(1970,1,1)</f>
        <v>42877.208333333328</v>
      </c>
      <c r="N710">
        <v>1496293200</v>
      </c>
      <c r="O710" s="10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 SEARCH("/",R710,1)-1)</f>
        <v>theater</v>
      </c>
      <c r="T710" t="str">
        <f>RIGHT(R710,LEN(R710)-SEARCH("/",R710,SEARCH("/",R710,1)))</f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 s="13">
        <v>13954</v>
      </c>
      <c r="F711" t="s">
        <v>20</v>
      </c>
      <c r="G711" s="4">
        <f>E711/D711</f>
        <v>1.4238775510204082</v>
      </c>
      <c r="H711">
        <v>186</v>
      </c>
      <c r="I711" s="6" t="str">
        <f>DOLLAR((E711/H711),0)</f>
        <v>$75</v>
      </c>
      <c r="J711" t="s">
        <v>107</v>
      </c>
      <c r="K711" t="s">
        <v>108</v>
      </c>
      <c r="L711">
        <v>1334811600</v>
      </c>
      <c r="M711" s="10">
        <f>(((L711/60)/60)/24)+DATE(1970,1,1)</f>
        <v>41018.208333333336</v>
      </c>
      <c r="N711">
        <v>1335416400</v>
      </c>
      <c r="O711" s="10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 SEARCH("/",R711,1)-1)</f>
        <v>theater</v>
      </c>
      <c r="T711" t="str">
        <f>RIGHT(R711,LEN(R711)-SEARCH("/",R711,SEARCH("/",R711,1)))</f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 s="13">
        <v>6358</v>
      </c>
      <c r="F712" t="s">
        <v>20</v>
      </c>
      <c r="G712" s="4">
        <f>E712/D712</f>
        <v>1.4786046511627906</v>
      </c>
      <c r="H712">
        <v>125</v>
      </c>
      <c r="I712" s="6" t="str">
        <f>DOLLAR((E712/H712),0)</f>
        <v>$51</v>
      </c>
      <c r="J712" t="s">
        <v>21</v>
      </c>
      <c r="K712" t="s">
        <v>22</v>
      </c>
      <c r="L712">
        <v>1531544400</v>
      </c>
      <c r="M712" s="10">
        <f>(((L712/60)/60)/24)+DATE(1970,1,1)</f>
        <v>43295.208333333328</v>
      </c>
      <c r="N712">
        <v>1532149200</v>
      </c>
      <c r="O712" s="10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 SEARCH("/",R712,1)-1)</f>
        <v>theater</v>
      </c>
      <c r="T712" t="str">
        <f>RIGHT(R712,LEN(R712)-SEARCH("/",R712,SEARCH("/",R712,1)))</f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 s="13">
        <v>1260</v>
      </c>
      <c r="F713" t="s">
        <v>14</v>
      </c>
      <c r="G713" s="4">
        <f>E713/D713</f>
        <v>0.20322580645161289</v>
      </c>
      <c r="H713">
        <v>14</v>
      </c>
      <c r="I713" s="6" t="str">
        <f>DOLLAR((E713/H713),0)</f>
        <v>$90</v>
      </c>
      <c r="J713" t="s">
        <v>107</v>
      </c>
      <c r="K713" t="s">
        <v>108</v>
      </c>
      <c r="L713">
        <v>1453615200</v>
      </c>
      <c r="M713" s="10">
        <f>(((L713/60)/60)/24)+DATE(1970,1,1)</f>
        <v>42393.25</v>
      </c>
      <c r="N713">
        <v>1453788000</v>
      </c>
      <c r="O713" s="10">
        <f>(((N713/60)/60)/24)+DATE(1970,1,1)</f>
        <v>42395.25</v>
      </c>
      <c r="P713" t="b">
        <v>1</v>
      </c>
      <c r="Q713" t="b">
        <v>1</v>
      </c>
      <c r="R713" t="s">
        <v>33</v>
      </c>
      <c r="S713" t="str">
        <f>LEFT(R713, SEARCH("/",R713,1)-1)</f>
        <v>theater</v>
      </c>
      <c r="T713" t="str">
        <f>RIGHT(R713,LEN(R713)-SEARCH("/",R713,SEARCH("/",R713,1)))</f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 s="13">
        <v>14725</v>
      </c>
      <c r="F714" t="s">
        <v>20</v>
      </c>
      <c r="G714" s="4">
        <f>E714/D714</f>
        <v>18.40625</v>
      </c>
      <c r="H714">
        <v>202</v>
      </c>
      <c r="I714" s="6" t="str">
        <f>DOLLAR((E714/H714),0)</f>
        <v>$73</v>
      </c>
      <c r="J714" t="s">
        <v>21</v>
      </c>
      <c r="K714" t="s">
        <v>22</v>
      </c>
      <c r="L714">
        <v>1467954000</v>
      </c>
      <c r="M714" s="10">
        <f>(((L714/60)/60)/24)+DATE(1970,1,1)</f>
        <v>42559.208333333328</v>
      </c>
      <c r="N714">
        <v>1471496400</v>
      </c>
      <c r="O714" s="10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 SEARCH("/",R714,1)-1)</f>
        <v>theater</v>
      </c>
      <c r="T714" t="str">
        <f>RIGHT(R714,LEN(R714)-SEARCH("/",R714,SEARCH("/",R714,1)))</f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 s="7">
        <v>11174</v>
      </c>
      <c r="F715" t="s">
        <v>20</v>
      </c>
      <c r="G715" s="4">
        <f>E715/D715</f>
        <v>1.6194202898550725</v>
      </c>
      <c r="H715">
        <v>103</v>
      </c>
      <c r="I715" s="6" t="str">
        <f>DOLLAR((E715/H715),0)</f>
        <v>$108</v>
      </c>
      <c r="J715" t="s">
        <v>21</v>
      </c>
      <c r="K715" t="s">
        <v>22</v>
      </c>
      <c r="L715">
        <v>1471842000</v>
      </c>
      <c r="M715" s="10">
        <f>(((L715/60)/60)/24)+DATE(1970,1,1)</f>
        <v>42604.208333333328</v>
      </c>
      <c r="N715">
        <v>1472878800</v>
      </c>
      <c r="O715" s="10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 SEARCH("/",R715,1)-1)</f>
        <v>publishing</v>
      </c>
      <c r="T715" t="str">
        <f>RIGHT(R715,LEN(R715)-SEARCH("/",R715,SEARCH("/",R715,1)))</f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 s="7">
        <v>182036</v>
      </c>
      <c r="F716" t="s">
        <v>20</v>
      </c>
      <c r="G716" s="4">
        <f>E716/D716</f>
        <v>4.7282077922077921</v>
      </c>
      <c r="H716">
        <v>1785</v>
      </c>
      <c r="I716" s="6" t="str">
        <f>DOLLAR((E716/H716),0)</f>
        <v>$102</v>
      </c>
      <c r="J716" t="s">
        <v>21</v>
      </c>
      <c r="K716" t="s">
        <v>22</v>
      </c>
      <c r="L716">
        <v>1408424400</v>
      </c>
      <c r="M716" s="10">
        <f>(((L716/60)/60)/24)+DATE(1970,1,1)</f>
        <v>41870.208333333336</v>
      </c>
      <c r="N716">
        <v>1408510800</v>
      </c>
      <c r="O716" s="10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 SEARCH("/",R716,1)-1)</f>
        <v>music</v>
      </c>
      <c r="T716" t="str">
        <f>RIGHT(R716,LEN(R716)-SEARCH("/",R716,SEARCH("/",R716,1)))</f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 s="7">
        <v>28870</v>
      </c>
      <c r="F717" t="s">
        <v>14</v>
      </c>
      <c r="G717" s="4">
        <f>E717/D717</f>
        <v>0.24466101694915254</v>
      </c>
      <c r="H717">
        <v>656</v>
      </c>
      <c r="I717" s="6" t="str">
        <f>DOLLAR((E717/H717),0)</f>
        <v>$44</v>
      </c>
      <c r="J717" t="s">
        <v>21</v>
      </c>
      <c r="K717" t="s">
        <v>22</v>
      </c>
      <c r="L717">
        <v>1281157200</v>
      </c>
      <c r="M717" s="10">
        <f>(((L717/60)/60)/24)+DATE(1970,1,1)</f>
        <v>40397.208333333336</v>
      </c>
      <c r="N717">
        <v>1281589200</v>
      </c>
      <c r="O717" s="10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 SEARCH("/",R717,1)-1)</f>
        <v>games</v>
      </c>
      <c r="T717" t="str">
        <f>RIGHT(R717,LEN(R717)-SEARCH("/",R717,SEARCH("/",R717,1)))</f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 s="13">
        <v>10353</v>
      </c>
      <c r="F718" t="s">
        <v>20</v>
      </c>
      <c r="G718" s="4">
        <f>E718/D718</f>
        <v>5.1764999999999999</v>
      </c>
      <c r="H718">
        <v>157</v>
      </c>
      <c r="I718" s="6" t="str">
        <f>DOLLAR((E718/H718),0)</f>
        <v>$66</v>
      </c>
      <c r="J718" t="s">
        <v>21</v>
      </c>
      <c r="K718" t="s">
        <v>22</v>
      </c>
      <c r="L718">
        <v>1373432400</v>
      </c>
      <c r="M718" s="10">
        <f>(((L718/60)/60)/24)+DATE(1970,1,1)</f>
        <v>41465.208333333336</v>
      </c>
      <c r="N718">
        <v>1375851600</v>
      </c>
      <c r="O718" s="10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 SEARCH("/",R718,1)-1)</f>
        <v>theater</v>
      </c>
      <c r="T718" t="str">
        <f>RIGHT(R718,LEN(R718)-SEARCH("/",R718,SEARCH("/",R718,1)))</f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 s="7">
        <v>13868</v>
      </c>
      <c r="F719" t="s">
        <v>20</v>
      </c>
      <c r="G719" s="4">
        <f>E719/D719</f>
        <v>2.4764285714285714</v>
      </c>
      <c r="H719">
        <v>555</v>
      </c>
      <c r="I719" s="6" t="str">
        <f>DOLLAR((E719/H719),0)</f>
        <v>$25</v>
      </c>
      <c r="J719" t="s">
        <v>21</v>
      </c>
      <c r="K719" t="s">
        <v>22</v>
      </c>
      <c r="L719">
        <v>1313989200</v>
      </c>
      <c r="M719" s="10">
        <f>(((L719/60)/60)/24)+DATE(1970,1,1)</f>
        <v>40777.208333333336</v>
      </c>
      <c r="N719">
        <v>1315803600</v>
      </c>
      <c r="O719" s="10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 SEARCH("/",R719,1)-1)</f>
        <v>film &amp; video</v>
      </c>
      <c r="T719" t="str">
        <f>RIGHT(R719,LEN(R719)-SEARCH("/",R719,SEARCH("/",R719,1)))</f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 s="7">
        <v>8317</v>
      </c>
      <c r="F720" t="s">
        <v>20</v>
      </c>
      <c r="G720" s="4">
        <f>E720/D720</f>
        <v>1.0020481927710843</v>
      </c>
      <c r="H720">
        <v>297</v>
      </c>
      <c r="I720" s="6" t="str">
        <f>DOLLAR((E720/H720),0)</f>
        <v>$28</v>
      </c>
      <c r="J720" t="s">
        <v>21</v>
      </c>
      <c r="K720" t="s">
        <v>22</v>
      </c>
      <c r="L720">
        <v>1371445200</v>
      </c>
      <c r="M720" s="10">
        <f>(((L720/60)/60)/24)+DATE(1970,1,1)</f>
        <v>41442.208333333336</v>
      </c>
      <c r="N720">
        <v>1373691600</v>
      </c>
      <c r="O720" s="10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 SEARCH("/",R720,1)-1)</f>
        <v>technology</v>
      </c>
      <c r="T720" t="str">
        <f>RIGHT(R720,LEN(R720)-SEARCH("/",R720,SEARCH("/",R720,1)))</f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 s="7">
        <v>10557</v>
      </c>
      <c r="F721" t="s">
        <v>20</v>
      </c>
      <c r="G721" s="4">
        <f>E721/D721</f>
        <v>1.53</v>
      </c>
      <c r="H721">
        <v>123</v>
      </c>
      <c r="I721" s="6" t="str">
        <f>DOLLAR((E721/H721),0)</f>
        <v>$86</v>
      </c>
      <c r="J721" t="s">
        <v>21</v>
      </c>
      <c r="K721" t="s">
        <v>22</v>
      </c>
      <c r="L721">
        <v>1338267600</v>
      </c>
      <c r="M721" s="10">
        <f>(((L721/60)/60)/24)+DATE(1970,1,1)</f>
        <v>41058.208333333336</v>
      </c>
      <c r="N721">
        <v>1339218000</v>
      </c>
      <c r="O721" s="10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 SEARCH("/",R721,1)-1)</f>
        <v>publishing</v>
      </c>
      <c r="T721" t="str">
        <f>RIGHT(R721,LEN(R721)-SEARCH("/",R721,SEARCH("/",R721,1)))</f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 s="13">
        <v>3227</v>
      </c>
      <c r="F722" t="s">
        <v>74</v>
      </c>
      <c r="G722" s="4">
        <f>E722/D722</f>
        <v>0.37091954022988505</v>
      </c>
      <c r="H722">
        <v>38</v>
      </c>
      <c r="I722" s="6" t="str">
        <f>DOLLAR((E722/H722),0)</f>
        <v>$85</v>
      </c>
      <c r="J722" t="s">
        <v>36</v>
      </c>
      <c r="K722" t="s">
        <v>37</v>
      </c>
      <c r="L722">
        <v>1519192800</v>
      </c>
      <c r="M722" s="10">
        <f>(((L722/60)/60)/24)+DATE(1970,1,1)</f>
        <v>43152.25</v>
      </c>
      <c r="N722">
        <v>1520402400</v>
      </c>
      <c r="O722" s="10">
        <f>(((N722/60)/60)/24)+DATE(1970,1,1)</f>
        <v>43166.25</v>
      </c>
      <c r="P722" t="b">
        <v>0</v>
      </c>
      <c r="Q722" t="b">
        <v>1</v>
      </c>
      <c r="R722" t="s">
        <v>33</v>
      </c>
      <c r="S722" t="str">
        <f>LEFT(R722, SEARCH("/",R722,1)-1)</f>
        <v>theater</v>
      </c>
      <c r="T722" t="str">
        <f>RIGHT(R722,LEN(R722)-SEARCH("/",R722,SEARCH("/",R722,1)))</f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 s="7">
        <v>5429</v>
      </c>
      <c r="F723" t="s">
        <v>74</v>
      </c>
      <c r="G723" s="4">
        <f>E723/D723</f>
        <v>4.3923948220064728E-2</v>
      </c>
      <c r="H723">
        <v>60</v>
      </c>
      <c r="I723" s="6" t="str">
        <f>DOLLAR((E723/H723),0)</f>
        <v>$90</v>
      </c>
      <c r="J723" t="s">
        <v>21</v>
      </c>
      <c r="K723" t="s">
        <v>22</v>
      </c>
      <c r="L723">
        <v>1522818000</v>
      </c>
      <c r="M723" s="10">
        <f>(((L723/60)/60)/24)+DATE(1970,1,1)</f>
        <v>43194.208333333328</v>
      </c>
      <c r="N723">
        <v>1523336400</v>
      </c>
      <c r="O723" s="10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 SEARCH("/",R723,1)-1)</f>
        <v>music</v>
      </c>
      <c r="T723" t="str">
        <f>RIGHT(R723,LEN(R723)-SEARCH("/",R723,SEARCH("/",R723,1)))</f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 s="7">
        <v>75906</v>
      </c>
      <c r="F724" t="s">
        <v>20</v>
      </c>
      <c r="G724" s="4">
        <f>E724/D724</f>
        <v>1.5650721649484536</v>
      </c>
      <c r="H724">
        <v>3036</v>
      </c>
      <c r="I724" s="6" t="str">
        <f>DOLLAR((E724/H724),0)</f>
        <v>$25</v>
      </c>
      <c r="J724" t="s">
        <v>21</v>
      </c>
      <c r="K724" t="s">
        <v>22</v>
      </c>
      <c r="L724">
        <v>1509948000</v>
      </c>
      <c r="M724" s="10">
        <f>(((L724/60)/60)/24)+DATE(1970,1,1)</f>
        <v>43045.25</v>
      </c>
      <c r="N724">
        <v>1512280800</v>
      </c>
      <c r="O724" s="10">
        <f>(((N724/60)/60)/24)+DATE(1970,1,1)</f>
        <v>43072.25</v>
      </c>
      <c r="P724" t="b">
        <v>0</v>
      </c>
      <c r="Q724" t="b">
        <v>0</v>
      </c>
      <c r="R724" t="s">
        <v>42</v>
      </c>
      <c r="S724" t="str">
        <f>LEFT(R724, SEARCH("/",R724,1)-1)</f>
        <v>film &amp; video</v>
      </c>
      <c r="T724" t="str">
        <f>RIGHT(R724,LEN(R724)-SEARCH("/",R724,SEARCH("/",R724,1)))</f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 s="13">
        <v>13250</v>
      </c>
      <c r="F725" t="s">
        <v>20</v>
      </c>
      <c r="G725" s="4">
        <f>E725/D725</f>
        <v>2.704081632653061</v>
      </c>
      <c r="H725">
        <v>144</v>
      </c>
      <c r="I725" s="6" t="str">
        <f>DOLLAR((E725/H725),0)</f>
        <v>$92</v>
      </c>
      <c r="J725" t="s">
        <v>26</v>
      </c>
      <c r="K725" t="s">
        <v>27</v>
      </c>
      <c r="L725">
        <v>1456898400</v>
      </c>
      <c r="M725" s="10">
        <f>(((L725/60)/60)/24)+DATE(1970,1,1)</f>
        <v>42431.25</v>
      </c>
      <c r="N725">
        <v>1458709200</v>
      </c>
      <c r="O725" s="10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 SEARCH("/",R725,1)-1)</f>
        <v>theater</v>
      </c>
      <c r="T725" t="str">
        <f>RIGHT(R725,LEN(R725)-SEARCH("/",R725,SEARCH("/",R725,1)))</f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 s="13">
        <v>11261</v>
      </c>
      <c r="F726" t="s">
        <v>20</v>
      </c>
      <c r="G726" s="4">
        <f>E726/D726</f>
        <v>1.3405952380952382</v>
      </c>
      <c r="H726">
        <v>121</v>
      </c>
      <c r="I726" s="6" t="str">
        <f>DOLLAR((E726/H726),0)</f>
        <v>$93</v>
      </c>
      <c r="J726" t="s">
        <v>40</v>
      </c>
      <c r="K726" t="s">
        <v>41</v>
      </c>
      <c r="L726">
        <v>1413954000</v>
      </c>
      <c r="M726" s="10">
        <f>(((L726/60)/60)/24)+DATE(1970,1,1)</f>
        <v>41934.208333333336</v>
      </c>
      <c r="N726">
        <v>1414126800</v>
      </c>
      <c r="O726" s="10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 SEARCH("/",R726,1)-1)</f>
        <v>theater</v>
      </c>
      <c r="T726" t="str">
        <f>RIGHT(R726,LEN(R726)-SEARCH("/",R726,SEARCH("/",R726,1)))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 s="7">
        <v>97369</v>
      </c>
      <c r="F727" t="s">
        <v>14</v>
      </c>
      <c r="G727" s="4">
        <f>E727/D727</f>
        <v>0.50398033126293995</v>
      </c>
      <c r="H727">
        <v>1596</v>
      </c>
      <c r="I727" s="6" t="str">
        <f>DOLLAR((E727/H727),0)</f>
        <v>$61</v>
      </c>
      <c r="J727" t="s">
        <v>21</v>
      </c>
      <c r="K727" t="s">
        <v>22</v>
      </c>
      <c r="L727">
        <v>1416031200</v>
      </c>
      <c r="M727" s="10">
        <f>(((L727/60)/60)/24)+DATE(1970,1,1)</f>
        <v>41958.25</v>
      </c>
      <c r="N727">
        <v>1416204000</v>
      </c>
      <c r="O727" s="10">
        <f>(((N727/60)/60)/24)+DATE(1970,1,1)</f>
        <v>41960.25</v>
      </c>
      <c r="P727" t="b">
        <v>0</v>
      </c>
      <c r="Q727" t="b">
        <v>0</v>
      </c>
      <c r="R727" t="s">
        <v>292</v>
      </c>
      <c r="S727" t="str">
        <f>LEFT(R727, SEARCH("/",R727,1)-1)</f>
        <v>games</v>
      </c>
      <c r="T727" t="str">
        <f>RIGHT(R727,LEN(R727)-SEARCH("/",R727,SEARCH("/",R727,1)))</f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 s="13">
        <v>48227</v>
      </c>
      <c r="F728" t="s">
        <v>74</v>
      </c>
      <c r="G728" s="4">
        <f>E728/D728</f>
        <v>0.88815837937384901</v>
      </c>
      <c r="H728">
        <v>524</v>
      </c>
      <c r="I728" s="6" t="str">
        <f>DOLLAR((E728/H728),0)</f>
        <v>$92</v>
      </c>
      <c r="J728" t="s">
        <v>21</v>
      </c>
      <c r="K728" t="s">
        <v>22</v>
      </c>
      <c r="L728">
        <v>1287982800</v>
      </c>
      <c r="M728" s="10">
        <f>(((L728/60)/60)/24)+DATE(1970,1,1)</f>
        <v>40476.208333333336</v>
      </c>
      <c r="N728">
        <v>1288501200</v>
      </c>
      <c r="O728" s="10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 SEARCH("/",R728,1)-1)</f>
        <v>theater</v>
      </c>
      <c r="T728" t="str">
        <f>RIGHT(R728,LEN(R728)-SEARCH("/",R728,SEARCH("/",R728,1)))</f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 s="7">
        <v>14685</v>
      </c>
      <c r="F729" t="s">
        <v>20</v>
      </c>
      <c r="G729" s="4">
        <f>E729/D729</f>
        <v>1.65</v>
      </c>
      <c r="H729">
        <v>181</v>
      </c>
      <c r="I729" s="6" t="str">
        <f>DOLLAR((E729/H729),0)</f>
        <v>$81</v>
      </c>
      <c r="J729" t="s">
        <v>21</v>
      </c>
      <c r="K729" t="s">
        <v>22</v>
      </c>
      <c r="L729">
        <v>1547964000</v>
      </c>
      <c r="M729" s="10">
        <f>(((L729/60)/60)/24)+DATE(1970,1,1)</f>
        <v>43485.25</v>
      </c>
      <c r="N729">
        <v>1552971600</v>
      </c>
      <c r="O729" s="10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 SEARCH("/",R729,1)-1)</f>
        <v>technology</v>
      </c>
      <c r="T729" t="str">
        <f>RIGHT(R729,LEN(R729)-SEARCH("/",R729,SEARCH("/",R729,1)))</f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 s="13">
        <v>735</v>
      </c>
      <c r="F730" t="s">
        <v>14</v>
      </c>
      <c r="G730" s="4">
        <f>E730/D730</f>
        <v>0.17499999999999999</v>
      </c>
      <c r="H730">
        <v>10</v>
      </c>
      <c r="I730" s="6" t="str">
        <f>DOLLAR((E730/H730),0)</f>
        <v>$74</v>
      </c>
      <c r="J730" t="s">
        <v>21</v>
      </c>
      <c r="K730" t="s">
        <v>22</v>
      </c>
      <c r="L730">
        <v>1464152400</v>
      </c>
      <c r="M730" s="10">
        <f>(((L730/60)/60)/24)+DATE(1970,1,1)</f>
        <v>42515.208333333328</v>
      </c>
      <c r="N730">
        <v>1465102800</v>
      </c>
      <c r="O730" s="10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 SEARCH("/",R730,1)-1)</f>
        <v>theater</v>
      </c>
      <c r="T730" t="str">
        <f>RIGHT(R730,LEN(R730)-SEARCH("/",R730,SEARCH("/",R730,1)))</f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 s="7">
        <v>10397</v>
      </c>
      <c r="F731" t="s">
        <v>20</v>
      </c>
      <c r="G731" s="4">
        <f>E731/D731</f>
        <v>1.8566071428571429</v>
      </c>
      <c r="H731">
        <v>122</v>
      </c>
      <c r="I731" s="6" t="str">
        <f>DOLLAR((E731/H731),0)</f>
        <v>$85</v>
      </c>
      <c r="J731" t="s">
        <v>21</v>
      </c>
      <c r="K731" t="s">
        <v>22</v>
      </c>
      <c r="L731">
        <v>1359957600</v>
      </c>
      <c r="M731" s="10">
        <f>(((L731/60)/60)/24)+DATE(1970,1,1)</f>
        <v>41309.25</v>
      </c>
      <c r="N731">
        <v>1360130400</v>
      </c>
      <c r="O731" s="10">
        <f>(((N731/60)/60)/24)+DATE(1970,1,1)</f>
        <v>41311.25</v>
      </c>
      <c r="P731" t="b">
        <v>0</v>
      </c>
      <c r="Q731" t="b">
        <v>0</v>
      </c>
      <c r="R731" t="s">
        <v>53</v>
      </c>
      <c r="S731" t="str">
        <f>LEFT(R731, SEARCH("/",R731,1)-1)</f>
        <v>film &amp; video</v>
      </c>
      <c r="T731" t="str">
        <f>RIGHT(R731,LEN(R731)-SEARCH("/",R731,SEARCH("/",R731,1)))</f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 s="7">
        <v>118847</v>
      </c>
      <c r="F732" t="s">
        <v>20</v>
      </c>
      <c r="G732" s="4">
        <f>E732/D732</f>
        <v>4.1266319444444441</v>
      </c>
      <c r="H732">
        <v>1071</v>
      </c>
      <c r="I732" s="6" t="str">
        <f>DOLLAR((E732/H732),0)</f>
        <v>$111</v>
      </c>
      <c r="J732" t="s">
        <v>15</v>
      </c>
      <c r="K732" t="s">
        <v>16</v>
      </c>
      <c r="L732">
        <v>1432357200</v>
      </c>
      <c r="M732" s="10">
        <f>(((L732/60)/60)/24)+DATE(1970,1,1)</f>
        <v>42147.208333333328</v>
      </c>
      <c r="N732">
        <v>1432875600</v>
      </c>
      <c r="O732" s="10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 SEARCH("/",R732,1)-1)</f>
        <v>technology</v>
      </c>
      <c r="T732" t="str">
        <f>RIGHT(R732,LEN(R732)-SEARCH("/",R732,SEARCH("/",R732,1)))</f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 s="7">
        <v>7220</v>
      </c>
      <c r="F733" t="s">
        <v>74</v>
      </c>
      <c r="G733" s="4">
        <f>E733/D733</f>
        <v>0.90249999999999997</v>
      </c>
      <c r="H733">
        <v>219</v>
      </c>
      <c r="I733" s="6" t="str">
        <f>DOLLAR((E733/H733),0)</f>
        <v>$33</v>
      </c>
      <c r="J733" t="s">
        <v>21</v>
      </c>
      <c r="K733" t="s">
        <v>22</v>
      </c>
      <c r="L733">
        <v>1500786000</v>
      </c>
      <c r="M733" s="10">
        <f>(((L733/60)/60)/24)+DATE(1970,1,1)</f>
        <v>42939.208333333328</v>
      </c>
      <c r="N733">
        <v>1500872400</v>
      </c>
      <c r="O733" s="10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 SEARCH("/",R733,1)-1)</f>
        <v>technology</v>
      </c>
      <c r="T733" t="str">
        <f>RIGHT(R733,LEN(R733)-SEARCH("/",R733,SEARCH("/",R733,1)))</f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 s="7">
        <v>107622</v>
      </c>
      <c r="F734" t="s">
        <v>14</v>
      </c>
      <c r="G734" s="4">
        <f>E734/D734</f>
        <v>0.91984615384615387</v>
      </c>
      <c r="H734">
        <v>1121</v>
      </c>
      <c r="I734" s="6" t="str">
        <f>DOLLAR((E734/H734),0)</f>
        <v>$96</v>
      </c>
      <c r="J734" t="s">
        <v>21</v>
      </c>
      <c r="K734" t="s">
        <v>22</v>
      </c>
      <c r="L734">
        <v>1490158800</v>
      </c>
      <c r="M734" s="10">
        <f>(((L734/60)/60)/24)+DATE(1970,1,1)</f>
        <v>42816.208333333328</v>
      </c>
      <c r="N734">
        <v>1492146000</v>
      </c>
      <c r="O734" s="10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 SEARCH("/",R734,1)-1)</f>
        <v>music</v>
      </c>
      <c r="T734" t="str">
        <f>RIGHT(R734,LEN(R734)-SEARCH("/",R734,SEARCH("/",R734,1)))</f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 s="7">
        <v>83267</v>
      </c>
      <c r="F735" t="s">
        <v>20</v>
      </c>
      <c r="G735" s="4">
        <f>E735/D735</f>
        <v>5.2700632911392402</v>
      </c>
      <c r="H735">
        <v>980</v>
      </c>
      <c r="I735" s="6" t="str">
        <f>DOLLAR((E735/H735),0)</f>
        <v>$85</v>
      </c>
      <c r="J735" t="s">
        <v>21</v>
      </c>
      <c r="K735" t="s">
        <v>22</v>
      </c>
      <c r="L735">
        <v>1406178000</v>
      </c>
      <c r="M735" s="10">
        <f>(((L735/60)/60)/24)+DATE(1970,1,1)</f>
        <v>41844.208333333336</v>
      </c>
      <c r="N735">
        <v>1407301200</v>
      </c>
      <c r="O735" s="10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 SEARCH("/",R735,1)-1)</f>
        <v>music</v>
      </c>
      <c r="T735" t="str">
        <f>RIGHT(R735,LEN(R735)-SEARCH("/",R735,SEARCH("/",R735,1)))</f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 s="13">
        <v>13404</v>
      </c>
      <c r="F736" t="s">
        <v>20</v>
      </c>
      <c r="G736" s="4">
        <f>E736/D736</f>
        <v>3.1914285714285713</v>
      </c>
      <c r="H736">
        <v>536</v>
      </c>
      <c r="I736" s="6" t="str">
        <f>DOLLAR((E736/H736),0)</f>
        <v>$25</v>
      </c>
      <c r="J736" t="s">
        <v>21</v>
      </c>
      <c r="K736" t="s">
        <v>22</v>
      </c>
      <c r="L736">
        <v>1485583200</v>
      </c>
      <c r="M736" s="10">
        <f>(((L736/60)/60)/24)+DATE(1970,1,1)</f>
        <v>42763.25</v>
      </c>
      <c r="N736">
        <v>1486620000</v>
      </c>
      <c r="O736" s="10">
        <f>(((N736/60)/60)/24)+DATE(1970,1,1)</f>
        <v>42775.25</v>
      </c>
      <c r="P736" t="b">
        <v>0</v>
      </c>
      <c r="Q736" t="b">
        <v>1</v>
      </c>
      <c r="R736" t="s">
        <v>33</v>
      </c>
      <c r="S736" t="str">
        <f>LEFT(R736, SEARCH("/",R736,1)-1)</f>
        <v>theater</v>
      </c>
      <c r="T736" t="str">
        <f>RIGHT(R736,LEN(R736)-SEARCH("/",R736,SEARCH("/",R736,1)))</f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 s="7">
        <v>131404</v>
      </c>
      <c r="F737" t="s">
        <v>20</v>
      </c>
      <c r="G737" s="4">
        <f>E737/D737</f>
        <v>3.5418867924528303</v>
      </c>
      <c r="H737">
        <v>1991</v>
      </c>
      <c r="I737" s="6" t="str">
        <f>DOLLAR((E737/H737),0)</f>
        <v>$66</v>
      </c>
      <c r="J737" t="s">
        <v>21</v>
      </c>
      <c r="K737" t="s">
        <v>22</v>
      </c>
      <c r="L737">
        <v>1459314000</v>
      </c>
      <c r="M737" s="10">
        <f>(((L737/60)/60)/24)+DATE(1970,1,1)</f>
        <v>42459.208333333328</v>
      </c>
      <c r="N737">
        <v>1459918800</v>
      </c>
      <c r="O737" s="10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 SEARCH("/",R737,1)-1)</f>
        <v>photography</v>
      </c>
      <c r="T737" t="str">
        <f>RIGHT(R737,LEN(R737)-SEARCH("/",R737,SEARCH("/",R737,1)))</f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 s="7">
        <v>2533</v>
      </c>
      <c r="F738" t="s">
        <v>74</v>
      </c>
      <c r="G738" s="4">
        <f>E738/D738</f>
        <v>0.32896103896103895</v>
      </c>
      <c r="H738">
        <v>29</v>
      </c>
      <c r="I738" s="6" t="str">
        <f>DOLLAR((E738/H738),0)</f>
        <v>$87</v>
      </c>
      <c r="J738" t="s">
        <v>21</v>
      </c>
      <c r="K738" t="s">
        <v>22</v>
      </c>
      <c r="L738">
        <v>1424412000</v>
      </c>
      <c r="M738" s="10">
        <f>(((L738/60)/60)/24)+DATE(1970,1,1)</f>
        <v>42055.25</v>
      </c>
      <c r="N738">
        <v>1424757600</v>
      </c>
      <c r="O738" s="10">
        <f>(((N738/60)/60)/24)+DATE(1970,1,1)</f>
        <v>42059.25</v>
      </c>
      <c r="P738" t="b">
        <v>0</v>
      </c>
      <c r="Q738" t="b">
        <v>0</v>
      </c>
      <c r="R738" t="s">
        <v>68</v>
      </c>
      <c r="S738" t="str">
        <f>LEFT(R738, SEARCH("/",R738,1)-1)</f>
        <v>publishing</v>
      </c>
      <c r="T738" t="str">
        <f>RIGHT(R738,LEN(R738)-SEARCH("/",R738,SEARCH("/",R738,1)))</f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 s="7">
        <v>5028</v>
      </c>
      <c r="F739" t="s">
        <v>20</v>
      </c>
      <c r="G739" s="4">
        <f>E739/D739</f>
        <v>1.358918918918919</v>
      </c>
      <c r="H739">
        <v>180</v>
      </c>
      <c r="I739" s="6" t="str">
        <f>DOLLAR((E739/H739),0)</f>
        <v>$28</v>
      </c>
      <c r="J739" t="s">
        <v>21</v>
      </c>
      <c r="K739" t="s">
        <v>22</v>
      </c>
      <c r="L739">
        <v>1478844000</v>
      </c>
      <c r="M739" s="10">
        <f>(((L739/60)/60)/24)+DATE(1970,1,1)</f>
        <v>42685.25</v>
      </c>
      <c r="N739">
        <v>1479880800</v>
      </c>
      <c r="O739" s="10">
        <f>(((N739/60)/60)/24)+DATE(1970,1,1)</f>
        <v>42697.25</v>
      </c>
      <c r="P739" t="b">
        <v>0</v>
      </c>
      <c r="Q739" t="b">
        <v>0</v>
      </c>
      <c r="R739" t="s">
        <v>60</v>
      </c>
      <c r="S739" t="str">
        <f>LEFT(R739, SEARCH("/",R739,1)-1)</f>
        <v>music</v>
      </c>
      <c r="T739" t="str">
        <f>RIGHT(R739,LEN(R739)-SEARCH("/",R739,SEARCH("/",R739,1)))</f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 s="13">
        <v>1557</v>
      </c>
      <c r="F740" t="s">
        <v>14</v>
      </c>
      <c r="G740" s="4">
        <f>E740/D740</f>
        <v>2.0843373493975904E-2</v>
      </c>
      <c r="H740">
        <v>15</v>
      </c>
      <c r="I740" s="6" t="str">
        <f>DOLLAR((E740/H740),0)</f>
        <v>$104</v>
      </c>
      <c r="J740" t="s">
        <v>21</v>
      </c>
      <c r="K740" t="s">
        <v>22</v>
      </c>
      <c r="L740">
        <v>1416117600</v>
      </c>
      <c r="M740" s="10">
        <f>(((L740/60)/60)/24)+DATE(1970,1,1)</f>
        <v>41959.25</v>
      </c>
      <c r="N740">
        <v>1418018400</v>
      </c>
      <c r="O740" s="10">
        <f>(((N740/60)/60)/24)+DATE(1970,1,1)</f>
        <v>41981.25</v>
      </c>
      <c r="P740" t="b">
        <v>0</v>
      </c>
      <c r="Q740" t="b">
        <v>1</v>
      </c>
      <c r="R740" t="s">
        <v>33</v>
      </c>
      <c r="S740" t="str">
        <f>LEFT(R740, SEARCH("/",R740,1)-1)</f>
        <v>theater</v>
      </c>
      <c r="T740" t="str">
        <f>RIGHT(R740,LEN(R740)-SEARCH("/",R740,SEARCH("/",R740,1)))</f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 s="7">
        <v>6100</v>
      </c>
      <c r="F741" t="s">
        <v>14</v>
      </c>
      <c r="G741" s="4">
        <f>E741/D741</f>
        <v>0.61</v>
      </c>
      <c r="H741">
        <v>191</v>
      </c>
      <c r="I741" s="6" t="str">
        <f>DOLLAR((E741/H741),0)</f>
        <v>$32</v>
      </c>
      <c r="J741" t="s">
        <v>21</v>
      </c>
      <c r="K741" t="s">
        <v>22</v>
      </c>
      <c r="L741">
        <v>1340946000</v>
      </c>
      <c r="M741" s="10">
        <f>(((L741/60)/60)/24)+DATE(1970,1,1)</f>
        <v>41089.208333333336</v>
      </c>
      <c r="N741">
        <v>1341032400</v>
      </c>
      <c r="O741" s="10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 SEARCH("/",R741,1)-1)</f>
        <v>music</v>
      </c>
      <c r="T741" t="str">
        <f>RIGHT(R741,LEN(R741)-SEARCH("/",R741,SEARCH("/",R741,1)))</f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 s="13">
        <v>1592</v>
      </c>
      <c r="F742" t="s">
        <v>14</v>
      </c>
      <c r="G742" s="4">
        <f>E742/D742</f>
        <v>0.30037735849056602</v>
      </c>
      <c r="H742">
        <v>16</v>
      </c>
      <c r="I742" s="6" t="str">
        <f>DOLLAR((E742/H742),0)</f>
        <v>$100</v>
      </c>
      <c r="J742" t="s">
        <v>21</v>
      </c>
      <c r="K742" t="s">
        <v>22</v>
      </c>
      <c r="L742">
        <v>1486101600</v>
      </c>
      <c r="M742" s="10">
        <f>(((L742/60)/60)/24)+DATE(1970,1,1)</f>
        <v>42769.25</v>
      </c>
      <c r="N742">
        <v>1486360800</v>
      </c>
      <c r="O742" s="10">
        <f>(((N742/60)/60)/24)+DATE(1970,1,1)</f>
        <v>42772.25</v>
      </c>
      <c r="P742" t="b">
        <v>0</v>
      </c>
      <c r="Q742" t="b">
        <v>0</v>
      </c>
      <c r="R742" t="s">
        <v>33</v>
      </c>
      <c r="S742" t="str">
        <f>LEFT(R742, SEARCH("/",R742,1)-1)</f>
        <v>theater</v>
      </c>
      <c r="T742" t="str">
        <f>RIGHT(R742,LEN(R742)-SEARCH("/",R742,SEARCH("/",R742,1)))</f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 s="13">
        <v>14150</v>
      </c>
      <c r="F743" t="s">
        <v>20</v>
      </c>
      <c r="G743" s="4">
        <f>E743/D743</f>
        <v>11.791666666666666</v>
      </c>
      <c r="H743">
        <v>130</v>
      </c>
      <c r="I743" s="6" t="str">
        <f>DOLLAR((E743/H743),0)</f>
        <v>$109</v>
      </c>
      <c r="J743" t="s">
        <v>21</v>
      </c>
      <c r="K743" t="s">
        <v>22</v>
      </c>
      <c r="L743">
        <v>1274590800</v>
      </c>
      <c r="M743" s="10">
        <f>(((L743/60)/60)/24)+DATE(1970,1,1)</f>
        <v>40321.208333333336</v>
      </c>
      <c r="N743">
        <v>1274677200</v>
      </c>
      <c r="O743" s="10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 SEARCH("/",R743,1)-1)</f>
        <v>theater</v>
      </c>
      <c r="T743" t="str">
        <f>RIGHT(R743,LEN(R743)-SEARCH("/",R743,SEARCH("/",R743,1)))</f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 s="7">
        <v>13513</v>
      </c>
      <c r="F744" t="s">
        <v>20</v>
      </c>
      <c r="G744" s="4">
        <f>E744/D744</f>
        <v>11.260833333333334</v>
      </c>
      <c r="H744">
        <v>122</v>
      </c>
      <c r="I744" s="6" t="str">
        <f>DOLLAR((E744/H744),0)</f>
        <v>$111</v>
      </c>
      <c r="J744" t="s">
        <v>21</v>
      </c>
      <c r="K744" t="s">
        <v>22</v>
      </c>
      <c r="L744">
        <v>1263880800</v>
      </c>
      <c r="M744" s="10">
        <f>(((L744/60)/60)/24)+DATE(1970,1,1)</f>
        <v>40197.25</v>
      </c>
      <c r="N744">
        <v>1267509600</v>
      </c>
      <c r="O744" s="10">
        <f>(((N744/60)/60)/24)+DATE(1970,1,1)</f>
        <v>40239.25</v>
      </c>
      <c r="P744" t="b">
        <v>0</v>
      </c>
      <c r="Q744" t="b">
        <v>0</v>
      </c>
      <c r="R744" t="s">
        <v>50</v>
      </c>
      <c r="S744" t="str">
        <f>LEFT(R744, SEARCH("/",R744,1)-1)</f>
        <v>music</v>
      </c>
      <c r="T744" t="str">
        <f>RIGHT(R744,LEN(R744)-SEARCH("/",R744,SEARCH("/",R744,1)))</f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 s="13">
        <v>504</v>
      </c>
      <c r="F745" t="s">
        <v>14</v>
      </c>
      <c r="G745" s="4">
        <f>E745/D745</f>
        <v>0.12923076923076923</v>
      </c>
      <c r="H745">
        <v>17</v>
      </c>
      <c r="I745" s="6" t="str">
        <f>DOLLAR((E745/H745),0)</f>
        <v>$30</v>
      </c>
      <c r="J745" t="s">
        <v>21</v>
      </c>
      <c r="K745" t="s">
        <v>22</v>
      </c>
      <c r="L745">
        <v>1445403600</v>
      </c>
      <c r="M745" s="10">
        <f>(((L745/60)/60)/24)+DATE(1970,1,1)</f>
        <v>42298.208333333328</v>
      </c>
      <c r="N745">
        <v>1445922000</v>
      </c>
      <c r="O745" s="10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 SEARCH("/",R745,1)-1)</f>
        <v>theater</v>
      </c>
      <c r="T745" t="str">
        <f>RIGHT(R745,LEN(R745)-SEARCH("/",R745,SEARCH("/",R745,1)))</f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 s="13">
        <v>14240</v>
      </c>
      <c r="F746" t="s">
        <v>20</v>
      </c>
      <c r="G746" s="4">
        <f>E746/D746</f>
        <v>7.12</v>
      </c>
      <c r="H746">
        <v>140</v>
      </c>
      <c r="I746" s="6" t="str">
        <f>DOLLAR((E746/H746),0)</f>
        <v>$102</v>
      </c>
      <c r="J746" t="s">
        <v>21</v>
      </c>
      <c r="K746" t="s">
        <v>22</v>
      </c>
      <c r="L746">
        <v>1533877200</v>
      </c>
      <c r="M746" s="10">
        <f>(((L746/60)/60)/24)+DATE(1970,1,1)</f>
        <v>43322.208333333328</v>
      </c>
      <c r="N746">
        <v>1534050000</v>
      </c>
      <c r="O746" s="10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 SEARCH("/",R746,1)-1)</f>
        <v>theater</v>
      </c>
      <c r="T746" t="str">
        <f>RIGHT(R746,LEN(R746)-SEARCH("/",R746,SEARCH("/",R746,1)))</f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 s="7">
        <v>2091</v>
      </c>
      <c r="F747" t="s">
        <v>14</v>
      </c>
      <c r="G747" s="4">
        <f>E747/D747</f>
        <v>0.30304347826086958</v>
      </c>
      <c r="H747">
        <v>34</v>
      </c>
      <c r="I747" s="6" t="str">
        <f>DOLLAR((E747/H747),0)</f>
        <v>$62</v>
      </c>
      <c r="J747" t="s">
        <v>21</v>
      </c>
      <c r="K747" t="s">
        <v>22</v>
      </c>
      <c r="L747">
        <v>1275195600</v>
      </c>
      <c r="M747" s="10">
        <f>(((L747/60)/60)/24)+DATE(1970,1,1)</f>
        <v>40328.208333333336</v>
      </c>
      <c r="N747">
        <v>1277528400</v>
      </c>
      <c r="O747" s="10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 SEARCH("/",R747,1)-1)</f>
        <v>technology</v>
      </c>
      <c r="T747" t="str">
        <f>RIGHT(R747,LEN(R747)-SEARCH("/",R747,SEARCH("/",R747,1)))</f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 s="7">
        <v>118580</v>
      </c>
      <c r="F748" t="s">
        <v>20</v>
      </c>
      <c r="G748" s="4">
        <f>E748/D748</f>
        <v>2.1250896057347672</v>
      </c>
      <c r="H748">
        <v>3388</v>
      </c>
      <c r="I748" s="6" t="str">
        <f>DOLLAR((E748/H748),0)</f>
        <v>$35</v>
      </c>
      <c r="J748" t="s">
        <v>21</v>
      </c>
      <c r="K748" t="s">
        <v>22</v>
      </c>
      <c r="L748">
        <v>1318136400</v>
      </c>
      <c r="M748" s="10">
        <f>(((L748/60)/60)/24)+DATE(1970,1,1)</f>
        <v>40825.208333333336</v>
      </c>
      <c r="N748">
        <v>1318568400</v>
      </c>
      <c r="O748" s="10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 SEARCH("/",R748,1)-1)</f>
        <v>technology</v>
      </c>
      <c r="T748" t="str">
        <f>RIGHT(R748,LEN(R748)-SEARCH("/",R748,SEARCH("/",R748,1)))</f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 s="13">
        <v>11214</v>
      </c>
      <c r="F749" t="s">
        <v>20</v>
      </c>
      <c r="G749" s="4">
        <f>E749/D749</f>
        <v>2.2885714285714287</v>
      </c>
      <c r="H749">
        <v>280</v>
      </c>
      <c r="I749" s="6" t="str">
        <f>DOLLAR((E749/H749),0)</f>
        <v>$40</v>
      </c>
      <c r="J749" t="s">
        <v>21</v>
      </c>
      <c r="K749" t="s">
        <v>22</v>
      </c>
      <c r="L749">
        <v>1283403600</v>
      </c>
      <c r="M749" s="10">
        <f>(((L749/60)/60)/24)+DATE(1970,1,1)</f>
        <v>40423.208333333336</v>
      </c>
      <c r="N749">
        <v>1284354000</v>
      </c>
      <c r="O749" s="10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 SEARCH("/",R749,1)-1)</f>
        <v>theater</v>
      </c>
      <c r="T749" t="str">
        <f>RIGHT(R749,LEN(R749)-SEARCH("/",R749,SEARCH("/",R749,1)))</f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 s="7">
        <v>68137</v>
      </c>
      <c r="F750" t="s">
        <v>74</v>
      </c>
      <c r="G750" s="4">
        <f>E750/D750</f>
        <v>0.34959979476654696</v>
      </c>
      <c r="H750">
        <v>614</v>
      </c>
      <c r="I750" s="6" t="str">
        <f>DOLLAR((E750/H750),0)</f>
        <v>$111</v>
      </c>
      <c r="J750" t="s">
        <v>21</v>
      </c>
      <c r="K750" t="s">
        <v>22</v>
      </c>
      <c r="L750">
        <v>1267423200</v>
      </c>
      <c r="M750" s="10">
        <f>(((L750/60)/60)/24)+DATE(1970,1,1)</f>
        <v>40238.25</v>
      </c>
      <c r="N750">
        <v>1269579600</v>
      </c>
      <c r="O750" s="10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 SEARCH("/",R750,1)-1)</f>
        <v>film &amp; video</v>
      </c>
      <c r="T750" t="str">
        <f>RIGHT(R750,LEN(R750)-SEARCH("/",R750,SEARCH("/",R750,1)))</f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 s="7">
        <v>13527</v>
      </c>
      <c r="F751" t="s">
        <v>20</v>
      </c>
      <c r="G751" s="4">
        <f>E751/D751</f>
        <v>1.5729069767441861</v>
      </c>
      <c r="H751">
        <v>366</v>
      </c>
      <c r="I751" s="6" t="str">
        <f>DOLLAR((E751/H751),0)</f>
        <v>$37</v>
      </c>
      <c r="J751" t="s">
        <v>107</v>
      </c>
      <c r="K751" t="s">
        <v>108</v>
      </c>
      <c r="L751">
        <v>1412744400</v>
      </c>
      <c r="M751" s="10">
        <f>(((L751/60)/60)/24)+DATE(1970,1,1)</f>
        <v>41920.208333333336</v>
      </c>
      <c r="N751">
        <v>1413781200</v>
      </c>
      <c r="O751" s="10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 SEARCH("/",R751,1)-1)</f>
        <v>technology</v>
      </c>
      <c r="T751" t="str">
        <f>RIGHT(R751,LEN(R751)-SEARCH("/",R751,SEARCH("/",R751,1)))</f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 s="7">
        <v>1</v>
      </c>
      <c r="F752" t="s">
        <v>14</v>
      </c>
      <c r="G752" s="4">
        <f>E752/D752</f>
        <v>0.01</v>
      </c>
      <c r="H752">
        <v>1</v>
      </c>
      <c r="I752" s="6" t="str">
        <f>DOLLAR((E752/H752),0)</f>
        <v>$1</v>
      </c>
      <c r="J752" t="s">
        <v>40</v>
      </c>
      <c r="K752" t="s">
        <v>41</v>
      </c>
      <c r="L752">
        <v>1277960400</v>
      </c>
      <c r="M752" s="10">
        <f>(((L752/60)/60)/24)+DATE(1970,1,1)</f>
        <v>40360.208333333336</v>
      </c>
      <c r="N752">
        <v>1280120400</v>
      </c>
      <c r="O752" s="10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 SEARCH("/",R752,1)-1)</f>
        <v>music</v>
      </c>
      <c r="T752" t="str">
        <f>RIGHT(R752,LEN(R752)-SEARCH("/",R752,SEARCH("/",R752,1)))</f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 s="7">
        <v>8363</v>
      </c>
      <c r="F753" t="s">
        <v>20</v>
      </c>
      <c r="G753" s="4">
        <f>E753/D753</f>
        <v>2.3230555555555554</v>
      </c>
      <c r="H753">
        <v>270</v>
      </c>
      <c r="I753" s="6" t="str">
        <f>DOLLAR((E753/H753),0)</f>
        <v>$31</v>
      </c>
      <c r="J753" t="s">
        <v>21</v>
      </c>
      <c r="K753" t="s">
        <v>22</v>
      </c>
      <c r="L753">
        <v>1458190800</v>
      </c>
      <c r="M753" s="10">
        <f>(((L753/60)/60)/24)+DATE(1970,1,1)</f>
        <v>42446.208333333328</v>
      </c>
      <c r="N753">
        <v>1459486800</v>
      </c>
      <c r="O753" s="10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 SEARCH("/",R753,1)-1)</f>
        <v>publishing</v>
      </c>
      <c r="T753" t="str">
        <f>RIGHT(R753,LEN(R753)-SEARCH("/",R753,SEARCH("/",R753,1)))</f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 s="13">
        <v>5362</v>
      </c>
      <c r="F754" t="s">
        <v>74</v>
      </c>
      <c r="G754" s="4">
        <f>E754/D754</f>
        <v>0.92448275862068963</v>
      </c>
      <c r="H754">
        <v>114</v>
      </c>
      <c r="I754" s="6" t="str">
        <f>DOLLAR((E754/H754),0)</f>
        <v>$47</v>
      </c>
      <c r="J754" t="s">
        <v>21</v>
      </c>
      <c r="K754" t="s">
        <v>22</v>
      </c>
      <c r="L754">
        <v>1280984400</v>
      </c>
      <c r="M754" s="10">
        <f>(((L754/60)/60)/24)+DATE(1970,1,1)</f>
        <v>40395.208333333336</v>
      </c>
      <c r="N754">
        <v>1282539600</v>
      </c>
      <c r="O754" s="10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 SEARCH("/",R754,1)-1)</f>
        <v>theater</v>
      </c>
      <c r="T754" t="str">
        <f>RIGHT(R754,LEN(R754)-SEARCH("/",R754,SEARCH("/",R754,1)))</f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 s="7">
        <v>12065</v>
      </c>
      <c r="F755" t="s">
        <v>20</v>
      </c>
      <c r="G755" s="4">
        <f>E755/D755</f>
        <v>2.5670212765957445</v>
      </c>
      <c r="H755">
        <v>137</v>
      </c>
      <c r="I755" s="6" t="str">
        <f>DOLLAR((E755/H755),0)</f>
        <v>$88</v>
      </c>
      <c r="J755" t="s">
        <v>21</v>
      </c>
      <c r="K755" t="s">
        <v>22</v>
      </c>
      <c r="L755">
        <v>1274590800</v>
      </c>
      <c r="M755" s="10">
        <f>(((L755/60)/60)/24)+DATE(1970,1,1)</f>
        <v>40321.208333333336</v>
      </c>
      <c r="N755">
        <v>1275886800</v>
      </c>
      <c r="O755" s="10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 SEARCH("/",R755,1)-1)</f>
        <v>photography</v>
      </c>
      <c r="T755" t="str">
        <f>RIGHT(R755,LEN(R755)-SEARCH("/",R755,SEARCH("/",R755,1)))</f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 s="13">
        <v>118603</v>
      </c>
      <c r="F756" t="s">
        <v>20</v>
      </c>
      <c r="G756" s="4">
        <f>E756/D756</f>
        <v>1.6847017045454546</v>
      </c>
      <c r="H756">
        <v>3205</v>
      </c>
      <c r="I756" s="6" t="str">
        <f>DOLLAR((E756/H756),0)</f>
        <v>$37</v>
      </c>
      <c r="J756" t="s">
        <v>21</v>
      </c>
      <c r="K756" t="s">
        <v>22</v>
      </c>
      <c r="L756">
        <v>1351400400</v>
      </c>
      <c r="M756" s="10">
        <f>(((L756/60)/60)/24)+DATE(1970,1,1)</f>
        <v>41210.208333333336</v>
      </c>
      <c r="N756">
        <v>1355983200</v>
      </c>
      <c r="O756" s="10">
        <f>(((N756/60)/60)/24)+DATE(1970,1,1)</f>
        <v>41263.25</v>
      </c>
      <c r="P756" t="b">
        <v>0</v>
      </c>
      <c r="Q756" t="b">
        <v>0</v>
      </c>
      <c r="R756" t="s">
        <v>33</v>
      </c>
      <c r="S756" t="str">
        <f>LEFT(R756, SEARCH("/",R756,1)-1)</f>
        <v>theater</v>
      </c>
      <c r="T756" t="str">
        <f>RIGHT(R756,LEN(R756)-SEARCH("/",R756,SEARCH("/",R756,1)))</f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 s="13">
        <v>7496</v>
      </c>
      <c r="F757" t="s">
        <v>20</v>
      </c>
      <c r="G757" s="4">
        <f>E757/D757</f>
        <v>1.6657777777777778</v>
      </c>
      <c r="H757">
        <v>288</v>
      </c>
      <c r="I757" s="6" t="str">
        <f>DOLLAR((E757/H757),0)</f>
        <v>$26</v>
      </c>
      <c r="J757" t="s">
        <v>36</v>
      </c>
      <c r="K757" t="s">
        <v>37</v>
      </c>
      <c r="L757">
        <v>1514354400</v>
      </c>
      <c r="M757" s="10">
        <f>(((L757/60)/60)/24)+DATE(1970,1,1)</f>
        <v>43096.25</v>
      </c>
      <c r="N757">
        <v>1515391200</v>
      </c>
      <c r="O757" s="10">
        <f>(((N757/60)/60)/24)+DATE(1970,1,1)</f>
        <v>43108.25</v>
      </c>
      <c r="P757" t="b">
        <v>0</v>
      </c>
      <c r="Q757" t="b">
        <v>1</v>
      </c>
      <c r="R757" t="s">
        <v>33</v>
      </c>
      <c r="S757" t="str">
        <f>LEFT(R757, SEARCH("/",R757,1)-1)</f>
        <v>theater</v>
      </c>
      <c r="T757" t="str">
        <f>RIGHT(R757,LEN(R757)-SEARCH("/",R757,SEARCH("/",R757,1)))</f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 s="13">
        <v>10037</v>
      </c>
      <c r="F758" t="s">
        <v>20</v>
      </c>
      <c r="G758" s="4">
        <f>E758/D758</f>
        <v>7.7207692307692311</v>
      </c>
      <c r="H758">
        <v>148</v>
      </c>
      <c r="I758" s="6" t="str">
        <f>DOLLAR((E758/H758),0)</f>
        <v>$68</v>
      </c>
      <c r="J758" t="s">
        <v>21</v>
      </c>
      <c r="K758" t="s">
        <v>22</v>
      </c>
      <c r="L758">
        <v>1421733600</v>
      </c>
      <c r="M758" s="10">
        <f>(((L758/60)/60)/24)+DATE(1970,1,1)</f>
        <v>42024.25</v>
      </c>
      <c r="N758">
        <v>1422252000</v>
      </c>
      <c r="O758" s="10">
        <f>(((N758/60)/60)/24)+DATE(1970,1,1)</f>
        <v>42030.25</v>
      </c>
      <c r="P758" t="b">
        <v>0</v>
      </c>
      <c r="Q758" t="b">
        <v>0</v>
      </c>
      <c r="R758" t="s">
        <v>33</v>
      </c>
      <c r="S758" t="str">
        <f>LEFT(R758, SEARCH("/",R758,1)-1)</f>
        <v>theater</v>
      </c>
      <c r="T758" t="str">
        <f>RIGHT(R758,LEN(R758)-SEARCH("/",R758,SEARCH("/",R758,1)))</f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 s="7">
        <v>5696</v>
      </c>
      <c r="F759" t="s">
        <v>20</v>
      </c>
      <c r="G759" s="4">
        <f>E759/D759</f>
        <v>4.0685714285714285</v>
      </c>
      <c r="H759">
        <v>114</v>
      </c>
      <c r="I759" s="6" t="str">
        <f>DOLLAR((E759/H759),0)</f>
        <v>$50</v>
      </c>
      <c r="J759" t="s">
        <v>21</v>
      </c>
      <c r="K759" t="s">
        <v>22</v>
      </c>
      <c r="L759">
        <v>1305176400</v>
      </c>
      <c r="M759" s="10">
        <f>(((L759/60)/60)/24)+DATE(1970,1,1)</f>
        <v>40675.208333333336</v>
      </c>
      <c r="N759">
        <v>1305522000</v>
      </c>
      <c r="O759" s="10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 SEARCH("/",R759,1)-1)</f>
        <v>film &amp; video</v>
      </c>
      <c r="T759" t="str">
        <f>RIGHT(R759,LEN(R759)-SEARCH("/",R759,SEARCH("/",R759,1)))</f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 s="7">
        <v>167005</v>
      </c>
      <c r="F760" t="s">
        <v>20</v>
      </c>
      <c r="G760" s="4">
        <f>E760/D760</f>
        <v>5.6420608108108112</v>
      </c>
      <c r="H760">
        <v>1518</v>
      </c>
      <c r="I760" s="6" t="str">
        <f>DOLLAR((E760/H760),0)</f>
        <v>$110</v>
      </c>
      <c r="J760" t="s">
        <v>15</v>
      </c>
      <c r="K760" t="s">
        <v>16</v>
      </c>
      <c r="L760">
        <v>1414126800</v>
      </c>
      <c r="M760" s="10">
        <f>(((L760/60)/60)/24)+DATE(1970,1,1)</f>
        <v>41936.208333333336</v>
      </c>
      <c r="N760">
        <v>1414904400</v>
      </c>
      <c r="O760" s="10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 SEARCH("/",R760,1)-1)</f>
        <v>music</v>
      </c>
      <c r="T760" t="str">
        <f>RIGHT(R760,LEN(R760)-SEARCH("/",R760,SEARCH("/",R760,1)))</f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 s="7">
        <v>114615</v>
      </c>
      <c r="F761" t="s">
        <v>14</v>
      </c>
      <c r="G761" s="4">
        <f>E761/D761</f>
        <v>0.6842686567164179</v>
      </c>
      <c r="H761">
        <v>1274</v>
      </c>
      <c r="I761" s="6" t="str">
        <f>DOLLAR((E761/H761),0)</f>
        <v>$90</v>
      </c>
      <c r="J761" t="s">
        <v>21</v>
      </c>
      <c r="K761" t="s">
        <v>22</v>
      </c>
      <c r="L761">
        <v>1517810400</v>
      </c>
      <c r="M761" s="10">
        <f>(((L761/60)/60)/24)+DATE(1970,1,1)</f>
        <v>43136.25</v>
      </c>
      <c r="N761">
        <v>1520402400</v>
      </c>
      <c r="O761" s="10">
        <f>(((N761/60)/60)/24)+DATE(1970,1,1)</f>
        <v>43166.25</v>
      </c>
      <c r="P761" t="b">
        <v>0</v>
      </c>
      <c r="Q761" t="b">
        <v>0</v>
      </c>
      <c r="R761" t="s">
        <v>50</v>
      </c>
      <c r="S761" t="str">
        <f>LEFT(R761, SEARCH("/",R761,1)-1)</f>
        <v>music</v>
      </c>
      <c r="T761" t="str">
        <f>RIGHT(R761,LEN(R761)-SEARCH("/",R761,SEARCH("/",R761,1)))</f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 s="7">
        <v>16592</v>
      </c>
      <c r="F762" t="s">
        <v>14</v>
      </c>
      <c r="G762" s="4">
        <f>E762/D762</f>
        <v>0.34351966873706002</v>
      </c>
      <c r="H762">
        <v>210</v>
      </c>
      <c r="I762" s="6" t="str">
        <f>DOLLAR((E762/H762),0)</f>
        <v>$79</v>
      </c>
      <c r="J762" t="s">
        <v>107</v>
      </c>
      <c r="K762" t="s">
        <v>108</v>
      </c>
      <c r="L762">
        <v>1564635600</v>
      </c>
      <c r="M762" s="10">
        <f>(((L762/60)/60)/24)+DATE(1970,1,1)</f>
        <v>43678.208333333328</v>
      </c>
      <c r="N762">
        <v>1567141200</v>
      </c>
      <c r="O762" s="10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 SEARCH("/",R762,1)-1)</f>
        <v>games</v>
      </c>
      <c r="T762" t="str">
        <f>RIGHT(R762,LEN(R762)-SEARCH("/",R762,SEARCH("/",R762,1)))</f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 s="7">
        <v>14420</v>
      </c>
      <c r="F763" t="s">
        <v>20</v>
      </c>
      <c r="G763" s="4">
        <f>E763/D763</f>
        <v>6.5545454545454547</v>
      </c>
      <c r="H763">
        <v>166</v>
      </c>
      <c r="I763" s="6" t="str">
        <f>DOLLAR((E763/H763),0)</f>
        <v>$87</v>
      </c>
      <c r="J763" t="s">
        <v>21</v>
      </c>
      <c r="K763" t="s">
        <v>22</v>
      </c>
      <c r="L763">
        <v>1500699600</v>
      </c>
      <c r="M763" s="10">
        <f>(((L763/60)/60)/24)+DATE(1970,1,1)</f>
        <v>42938.208333333328</v>
      </c>
      <c r="N763">
        <v>1501131600</v>
      </c>
      <c r="O763" s="10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 SEARCH("/",R763,1)-1)</f>
        <v>music</v>
      </c>
      <c r="T763" t="str">
        <f>RIGHT(R763,LEN(R763)-SEARCH("/",R763,SEARCH("/",R763,1)))</f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 s="7">
        <v>6204</v>
      </c>
      <c r="F764" t="s">
        <v>20</v>
      </c>
      <c r="G764" s="4">
        <f>E764/D764</f>
        <v>1.7725714285714285</v>
      </c>
      <c r="H764">
        <v>100</v>
      </c>
      <c r="I764" s="6" t="str">
        <f>DOLLAR((E764/H764),0)</f>
        <v>$62</v>
      </c>
      <c r="J764" t="s">
        <v>26</v>
      </c>
      <c r="K764" t="s">
        <v>27</v>
      </c>
      <c r="L764">
        <v>1354082400</v>
      </c>
      <c r="M764" s="10">
        <f>(((L764/60)/60)/24)+DATE(1970,1,1)</f>
        <v>41241.25</v>
      </c>
      <c r="N764">
        <v>1355032800</v>
      </c>
      <c r="O764" s="10">
        <f>(((N764/60)/60)/24)+DATE(1970,1,1)</f>
        <v>41252.25</v>
      </c>
      <c r="P764" t="b">
        <v>0</v>
      </c>
      <c r="Q764" t="b">
        <v>0</v>
      </c>
      <c r="R764" t="s">
        <v>159</v>
      </c>
      <c r="S764" t="str">
        <f>LEFT(R764, SEARCH("/",R764,1)-1)</f>
        <v>music</v>
      </c>
      <c r="T764" t="str">
        <f>RIGHT(R764,LEN(R764)-SEARCH("/",R764,SEARCH("/",R764,1)))</f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 s="13">
        <v>6338</v>
      </c>
      <c r="F765" t="s">
        <v>20</v>
      </c>
      <c r="G765" s="4">
        <f>E765/D765</f>
        <v>1.1317857142857144</v>
      </c>
      <c r="H765">
        <v>235</v>
      </c>
      <c r="I765" s="6" t="str">
        <f>DOLLAR((E765/H765),0)</f>
        <v>$27</v>
      </c>
      <c r="J765" t="s">
        <v>21</v>
      </c>
      <c r="K765" t="s">
        <v>22</v>
      </c>
      <c r="L765">
        <v>1336453200</v>
      </c>
      <c r="M765" s="10">
        <f>(((L765/60)/60)/24)+DATE(1970,1,1)</f>
        <v>41037.208333333336</v>
      </c>
      <c r="N765">
        <v>1339477200</v>
      </c>
      <c r="O765" s="10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 SEARCH("/",R765,1)-1)</f>
        <v>theater</v>
      </c>
      <c r="T765" t="str">
        <f>RIGHT(R765,LEN(R765)-SEARCH("/",R765,SEARCH("/",R765,1)))</f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 s="7">
        <v>8010</v>
      </c>
      <c r="F766" t="s">
        <v>20</v>
      </c>
      <c r="G766" s="4">
        <f>E766/D766</f>
        <v>7.2818181818181822</v>
      </c>
      <c r="H766">
        <v>148</v>
      </c>
      <c r="I766" s="6" t="str">
        <f>DOLLAR((E766/H766),0)</f>
        <v>$54</v>
      </c>
      <c r="J766" t="s">
        <v>21</v>
      </c>
      <c r="K766" t="s">
        <v>22</v>
      </c>
      <c r="L766">
        <v>1305262800</v>
      </c>
      <c r="M766" s="10">
        <f>(((L766/60)/60)/24)+DATE(1970,1,1)</f>
        <v>40676.208333333336</v>
      </c>
      <c r="N766">
        <v>1305954000</v>
      </c>
      <c r="O766" s="10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 SEARCH("/",R766,1)-1)</f>
        <v>music</v>
      </c>
      <c r="T766" t="str">
        <f>RIGHT(R766,LEN(R766)-SEARCH("/",R766,SEARCH("/",R766,1)))</f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 s="7">
        <v>8125</v>
      </c>
      <c r="F767" t="s">
        <v>20</v>
      </c>
      <c r="G767" s="4">
        <f>E767/D767</f>
        <v>2.0833333333333335</v>
      </c>
      <c r="H767">
        <v>198</v>
      </c>
      <c r="I767" s="6" t="str">
        <f>DOLLAR((E767/H767),0)</f>
        <v>$41</v>
      </c>
      <c r="J767" t="s">
        <v>21</v>
      </c>
      <c r="K767" t="s">
        <v>22</v>
      </c>
      <c r="L767">
        <v>1492232400</v>
      </c>
      <c r="M767" s="10">
        <f>(((L767/60)/60)/24)+DATE(1970,1,1)</f>
        <v>42840.208333333328</v>
      </c>
      <c r="N767">
        <v>1494392400</v>
      </c>
      <c r="O767" s="10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 SEARCH("/",R767,1)-1)</f>
        <v>music</v>
      </c>
      <c r="T767" t="str">
        <f>RIGHT(R767,LEN(R767)-SEARCH("/",R767,SEARCH("/",R767,1)))</f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 s="7">
        <v>13653</v>
      </c>
      <c r="F768" t="s">
        <v>14</v>
      </c>
      <c r="G768" s="4">
        <f>E768/D768</f>
        <v>0.31171232876712329</v>
      </c>
      <c r="H768">
        <v>248</v>
      </c>
      <c r="I768" s="6" t="str">
        <f>DOLLAR((E768/H768),0)</f>
        <v>$55</v>
      </c>
      <c r="J768" t="s">
        <v>26</v>
      </c>
      <c r="K768" t="s">
        <v>27</v>
      </c>
      <c r="L768">
        <v>1537333200</v>
      </c>
      <c r="M768" s="10">
        <f>(((L768/60)/60)/24)+DATE(1970,1,1)</f>
        <v>43362.208333333328</v>
      </c>
      <c r="N768">
        <v>1537419600</v>
      </c>
      <c r="O768" s="10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 SEARCH("/",R768,1)-1)</f>
        <v>film &amp; video</v>
      </c>
      <c r="T768" t="str">
        <f>RIGHT(R768,LEN(R768)-SEARCH("/",R768,SEARCH("/",R768,1)))</f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 s="7">
        <v>55372</v>
      </c>
      <c r="F769" t="s">
        <v>14</v>
      </c>
      <c r="G769" s="4">
        <f>E769/D769</f>
        <v>0.56967078189300413</v>
      </c>
      <c r="H769">
        <v>513</v>
      </c>
      <c r="I769" s="6" t="str">
        <f>DOLLAR((E769/H769),0)</f>
        <v>$108</v>
      </c>
      <c r="J769" t="s">
        <v>21</v>
      </c>
      <c r="K769" t="s">
        <v>22</v>
      </c>
      <c r="L769">
        <v>1444107600</v>
      </c>
      <c r="M769" s="10">
        <f>(((L769/60)/60)/24)+DATE(1970,1,1)</f>
        <v>42283.208333333328</v>
      </c>
      <c r="N769">
        <v>1447999200</v>
      </c>
      <c r="O769" s="10">
        <f>(((N769/60)/60)/24)+DATE(1970,1,1)</f>
        <v>42328.25</v>
      </c>
      <c r="P769" t="b">
        <v>0</v>
      </c>
      <c r="Q769" t="b">
        <v>0</v>
      </c>
      <c r="R769" t="s">
        <v>206</v>
      </c>
      <c r="S769" t="str">
        <f>LEFT(R769, SEARCH("/",R769,1)-1)</f>
        <v>publishing</v>
      </c>
      <c r="T769" t="str">
        <f>RIGHT(R769,LEN(R769)-SEARCH("/",R769,SEARCH("/",R769,1)))</f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 s="13">
        <v>11088</v>
      </c>
      <c r="F770" t="s">
        <v>20</v>
      </c>
      <c r="G770" s="4">
        <f>E770/D770</f>
        <v>2.31</v>
      </c>
      <c r="H770">
        <v>150</v>
      </c>
      <c r="I770" s="6" t="str">
        <f>DOLLAR((E770/H770),0)</f>
        <v>$74</v>
      </c>
      <c r="J770" t="s">
        <v>21</v>
      </c>
      <c r="K770" t="s">
        <v>22</v>
      </c>
      <c r="L770">
        <v>1386741600</v>
      </c>
      <c r="M770" s="10">
        <f>(((L770/60)/60)/24)+DATE(1970,1,1)</f>
        <v>41619.25</v>
      </c>
      <c r="N770">
        <v>1388037600</v>
      </c>
      <c r="O770" s="10">
        <f>(((N770/60)/60)/24)+DATE(1970,1,1)</f>
        <v>41634.25</v>
      </c>
      <c r="P770" t="b">
        <v>0</v>
      </c>
      <c r="Q770" t="b">
        <v>0</v>
      </c>
      <c r="R770" t="s">
        <v>33</v>
      </c>
      <c r="S770" t="str">
        <f>LEFT(R770, SEARCH("/",R770,1)-1)</f>
        <v>theater</v>
      </c>
      <c r="T770" t="str">
        <f>RIGHT(R770,LEN(R770)-SEARCH("/",R770,SEARCH("/",R770,1)))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 s="7">
        <v>109106</v>
      </c>
      <c r="F771" t="s">
        <v>14</v>
      </c>
      <c r="G771" s="4">
        <f>E771/D771</f>
        <v>0.86867834394904464</v>
      </c>
      <c r="H771">
        <v>3410</v>
      </c>
      <c r="I771" s="6" t="str">
        <f>DOLLAR((E771/H771),0)</f>
        <v>$32</v>
      </c>
      <c r="J771" t="s">
        <v>21</v>
      </c>
      <c r="K771" t="s">
        <v>22</v>
      </c>
      <c r="L771">
        <v>1376542800</v>
      </c>
      <c r="M771" s="10">
        <f>(((L771/60)/60)/24)+DATE(1970,1,1)</f>
        <v>41501.208333333336</v>
      </c>
      <c r="N771">
        <v>1378789200</v>
      </c>
      <c r="O771" s="10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 SEARCH("/",R771,1)-1)</f>
        <v>games</v>
      </c>
      <c r="T771" t="str">
        <f>RIGHT(R771,LEN(R771)-SEARCH("/",R771,SEARCH("/",R771,1)))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 s="13">
        <v>11642</v>
      </c>
      <c r="F772" t="s">
        <v>20</v>
      </c>
      <c r="G772" s="4">
        <f>E772/D772</f>
        <v>2.7074418604651163</v>
      </c>
      <c r="H772">
        <v>216</v>
      </c>
      <c r="I772" s="6" t="str">
        <f>DOLLAR((E772/H772),0)</f>
        <v>$54</v>
      </c>
      <c r="J772" t="s">
        <v>107</v>
      </c>
      <c r="K772" t="s">
        <v>108</v>
      </c>
      <c r="L772">
        <v>1397451600</v>
      </c>
      <c r="M772" s="10">
        <f>(((L772/60)/60)/24)+DATE(1970,1,1)</f>
        <v>41743.208333333336</v>
      </c>
      <c r="N772">
        <v>1398056400</v>
      </c>
      <c r="O772" s="10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 SEARCH("/",R772,1)-1)</f>
        <v>theater</v>
      </c>
      <c r="T772" t="str">
        <f>RIGHT(R772,LEN(R772)-SEARCH("/",R772,SEARCH("/",R772,1)))</f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 s="13">
        <v>2769</v>
      </c>
      <c r="F773" t="s">
        <v>74</v>
      </c>
      <c r="G773" s="4">
        <f>E773/D773</f>
        <v>0.49446428571428569</v>
      </c>
      <c r="H773">
        <v>26</v>
      </c>
      <c r="I773" s="6" t="str">
        <f>DOLLAR((E773/H773),0)</f>
        <v>$107</v>
      </c>
      <c r="J773" t="s">
        <v>21</v>
      </c>
      <c r="K773" t="s">
        <v>22</v>
      </c>
      <c r="L773">
        <v>1548482400</v>
      </c>
      <c r="M773" s="10">
        <f>(((L773/60)/60)/24)+DATE(1970,1,1)</f>
        <v>43491.25</v>
      </c>
      <c r="N773">
        <v>1550815200</v>
      </c>
      <c r="O773" s="10">
        <f>(((N773/60)/60)/24)+DATE(1970,1,1)</f>
        <v>43518.25</v>
      </c>
      <c r="P773" t="b">
        <v>0</v>
      </c>
      <c r="Q773" t="b">
        <v>0</v>
      </c>
      <c r="R773" t="s">
        <v>33</v>
      </c>
      <c r="S773" t="str">
        <f>LEFT(R773, SEARCH("/",R773,1)-1)</f>
        <v>theater</v>
      </c>
      <c r="T773" t="str">
        <f>RIGHT(R773,LEN(R773)-SEARCH("/",R773,SEARCH("/",R773,1)))</f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 s="7">
        <v>169586</v>
      </c>
      <c r="F774" t="s">
        <v>20</v>
      </c>
      <c r="G774" s="4">
        <f>E774/D774</f>
        <v>1.1335962566844919</v>
      </c>
      <c r="H774">
        <v>5139</v>
      </c>
      <c r="I774" s="6" t="str">
        <f>DOLLAR((E774/H774),0)</f>
        <v>$33</v>
      </c>
      <c r="J774" t="s">
        <v>21</v>
      </c>
      <c r="K774" t="s">
        <v>22</v>
      </c>
      <c r="L774">
        <v>1549692000</v>
      </c>
      <c r="M774" s="10">
        <f>(((L774/60)/60)/24)+DATE(1970,1,1)</f>
        <v>43505.25</v>
      </c>
      <c r="N774">
        <v>1550037600</v>
      </c>
      <c r="O774" s="10">
        <f>(((N774/60)/60)/24)+DATE(1970,1,1)</f>
        <v>43509.25</v>
      </c>
      <c r="P774" t="b">
        <v>0</v>
      </c>
      <c r="Q774" t="b">
        <v>0</v>
      </c>
      <c r="R774" t="s">
        <v>60</v>
      </c>
      <c r="S774" t="str">
        <f>LEFT(R774, SEARCH("/",R774,1)-1)</f>
        <v>music</v>
      </c>
      <c r="T774" t="str">
        <f>RIGHT(R774,LEN(R774)-SEARCH("/",R774,SEARCH("/",R774,1)))</f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 s="13">
        <v>101185</v>
      </c>
      <c r="F775" t="s">
        <v>20</v>
      </c>
      <c r="G775" s="4">
        <f>E775/D775</f>
        <v>1.9055555555555554</v>
      </c>
      <c r="H775">
        <v>2353</v>
      </c>
      <c r="I775" s="6" t="str">
        <f>DOLLAR((E775/H775),0)</f>
        <v>$43</v>
      </c>
      <c r="J775" t="s">
        <v>21</v>
      </c>
      <c r="K775" t="s">
        <v>22</v>
      </c>
      <c r="L775">
        <v>1492059600</v>
      </c>
      <c r="M775" s="10">
        <f>(((L775/60)/60)/24)+DATE(1970,1,1)</f>
        <v>42838.208333333328</v>
      </c>
      <c r="N775">
        <v>1492923600</v>
      </c>
      <c r="O775" s="10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 SEARCH("/",R775,1)-1)</f>
        <v>theater</v>
      </c>
      <c r="T775" t="str">
        <f>RIGHT(R775,LEN(R775)-SEARCH("/",R775,SEARCH("/",R775,1)))</f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 s="7">
        <v>6775</v>
      </c>
      <c r="F776" t="s">
        <v>20</v>
      </c>
      <c r="G776" s="4">
        <f>E776/D776</f>
        <v>1.355</v>
      </c>
      <c r="H776">
        <v>78</v>
      </c>
      <c r="I776" s="6" t="str">
        <f>DOLLAR((E776/H776),0)</f>
        <v>$87</v>
      </c>
      <c r="J776" t="s">
        <v>107</v>
      </c>
      <c r="K776" t="s">
        <v>108</v>
      </c>
      <c r="L776">
        <v>1463979600</v>
      </c>
      <c r="M776" s="10">
        <f>(((L776/60)/60)/24)+DATE(1970,1,1)</f>
        <v>42513.208333333328</v>
      </c>
      <c r="N776">
        <v>1467522000</v>
      </c>
      <c r="O776" s="10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 SEARCH("/",R776,1)-1)</f>
        <v>technology</v>
      </c>
      <c r="T776" t="str">
        <f>RIGHT(R776,LEN(R776)-SEARCH("/",R776,SEARCH("/",R776,1)))</f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 s="7">
        <v>968</v>
      </c>
      <c r="F777" t="s">
        <v>14</v>
      </c>
      <c r="G777" s="4">
        <f>E777/D777</f>
        <v>0.10297872340425532</v>
      </c>
      <c r="H777">
        <v>10</v>
      </c>
      <c r="I777" s="6" t="str">
        <f>DOLLAR((E777/H777),0)</f>
        <v>$97</v>
      </c>
      <c r="J777" t="s">
        <v>21</v>
      </c>
      <c r="K777" t="s">
        <v>22</v>
      </c>
      <c r="L777">
        <v>1415253600</v>
      </c>
      <c r="M777" s="10">
        <f>(((L777/60)/60)/24)+DATE(1970,1,1)</f>
        <v>41949.25</v>
      </c>
      <c r="N777">
        <v>1416117600</v>
      </c>
      <c r="O777" s="10">
        <f>(((N777/60)/60)/24)+DATE(1970,1,1)</f>
        <v>41959.25</v>
      </c>
      <c r="P777" t="b">
        <v>0</v>
      </c>
      <c r="Q777" t="b">
        <v>0</v>
      </c>
      <c r="R777" t="s">
        <v>23</v>
      </c>
      <c r="S777" t="str">
        <f>LEFT(R777, SEARCH("/",R777,1)-1)</f>
        <v>music</v>
      </c>
      <c r="T777" t="str">
        <f>RIGHT(R777,LEN(R777)-SEARCH("/",R777,SEARCH("/",R777,1)))</f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 s="13">
        <v>72623</v>
      </c>
      <c r="F778" t="s">
        <v>14</v>
      </c>
      <c r="G778" s="4">
        <f>E778/D778</f>
        <v>0.65544223826714798</v>
      </c>
      <c r="H778">
        <v>2201</v>
      </c>
      <c r="I778" s="6" t="str">
        <f>DOLLAR((E778/H778),0)</f>
        <v>$33</v>
      </c>
      <c r="J778" t="s">
        <v>21</v>
      </c>
      <c r="K778" t="s">
        <v>22</v>
      </c>
      <c r="L778">
        <v>1562216400</v>
      </c>
      <c r="M778" s="10">
        <f>(((L778/60)/60)/24)+DATE(1970,1,1)</f>
        <v>43650.208333333328</v>
      </c>
      <c r="N778">
        <v>1563771600</v>
      </c>
      <c r="O778" s="10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 SEARCH("/",R778,1)-1)</f>
        <v>theater</v>
      </c>
      <c r="T778" t="str">
        <f>RIGHT(R778,LEN(R778)-SEARCH("/",R778,SEARCH("/",R778,1)))</f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 s="13">
        <v>45987</v>
      </c>
      <c r="F779" t="s">
        <v>14</v>
      </c>
      <c r="G779" s="4">
        <f>E779/D779</f>
        <v>0.49026652452025588</v>
      </c>
      <c r="H779">
        <v>676</v>
      </c>
      <c r="I779" s="6" t="str">
        <f>DOLLAR((E779/H779),0)</f>
        <v>$68</v>
      </c>
      <c r="J779" t="s">
        <v>21</v>
      </c>
      <c r="K779" t="s">
        <v>22</v>
      </c>
      <c r="L779">
        <v>1316754000</v>
      </c>
      <c r="M779" s="10">
        <f>(((L779/60)/60)/24)+DATE(1970,1,1)</f>
        <v>40809.208333333336</v>
      </c>
      <c r="N779">
        <v>1319259600</v>
      </c>
      <c r="O779" s="10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 SEARCH("/",R779,1)-1)</f>
        <v>theater</v>
      </c>
      <c r="T779" t="str">
        <f>RIGHT(R779,LEN(R779)-SEARCH("/",R779,SEARCH("/",R779,1)))</f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 s="7">
        <v>10243</v>
      </c>
      <c r="F780" t="s">
        <v>20</v>
      </c>
      <c r="G780" s="4">
        <f>E780/D780</f>
        <v>7.8792307692307695</v>
      </c>
      <c r="H780">
        <v>174</v>
      </c>
      <c r="I780" s="6" t="str">
        <f>DOLLAR((E780/H780),0)</f>
        <v>$59</v>
      </c>
      <c r="J780" t="s">
        <v>98</v>
      </c>
      <c r="K780" t="s">
        <v>99</v>
      </c>
      <c r="L780">
        <v>1313211600</v>
      </c>
      <c r="M780" s="10">
        <f>(((L780/60)/60)/24)+DATE(1970,1,1)</f>
        <v>40768.208333333336</v>
      </c>
      <c r="N780">
        <v>1313643600</v>
      </c>
      <c r="O780" s="10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 SEARCH("/",R780,1)-1)</f>
        <v>film &amp; video</v>
      </c>
      <c r="T780" t="str">
        <f>RIGHT(R780,LEN(R780)-SEARCH("/",R780,SEARCH("/",R780,1)))</f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 s="13">
        <v>87293</v>
      </c>
      <c r="F781" t="s">
        <v>14</v>
      </c>
      <c r="G781" s="4">
        <f>E781/D781</f>
        <v>0.80306347746090156</v>
      </c>
      <c r="H781">
        <v>831</v>
      </c>
      <c r="I781" s="6" t="str">
        <f>DOLLAR((E781/H781),0)</f>
        <v>$105</v>
      </c>
      <c r="J781" t="s">
        <v>21</v>
      </c>
      <c r="K781" t="s">
        <v>22</v>
      </c>
      <c r="L781">
        <v>1439528400</v>
      </c>
      <c r="M781" s="10">
        <f>(((L781/60)/60)/24)+DATE(1970,1,1)</f>
        <v>42230.208333333328</v>
      </c>
      <c r="N781">
        <v>1440306000</v>
      </c>
      <c r="O781" s="10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 SEARCH("/",R781,1)-1)</f>
        <v>theater</v>
      </c>
      <c r="T781" t="str">
        <f>RIGHT(R781,LEN(R781)-SEARCH("/",R781,SEARCH("/",R781,1)))</f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 s="7">
        <v>5421</v>
      </c>
      <c r="F782" t="s">
        <v>20</v>
      </c>
      <c r="G782" s="4">
        <f>E782/D782</f>
        <v>1.0629411764705883</v>
      </c>
      <c r="H782">
        <v>164</v>
      </c>
      <c r="I782" s="6" t="str">
        <f>DOLLAR((E782/H782),0)</f>
        <v>$33</v>
      </c>
      <c r="J782" t="s">
        <v>21</v>
      </c>
      <c r="K782" t="s">
        <v>22</v>
      </c>
      <c r="L782">
        <v>1469163600</v>
      </c>
      <c r="M782" s="10">
        <f>(((L782/60)/60)/24)+DATE(1970,1,1)</f>
        <v>42573.208333333328</v>
      </c>
      <c r="N782">
        <v>1470805200</v>
      </c>
      <c r="O782" s="10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 SEARCH("/",R782,1)-1)</f>
        <v>film &amp; video</v>
      </c>
      <c r="T782" t="str">
        <f>RIGHT(R782,LEN(R782)-SEARCH("/",R782,SEARCH("/",R782,1)))</f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 s="13">
        <v>4414</v>
      </c>
      <c r="F783" t="s">
        <v>74</v>
      </c>
      <c r="G783" s="4">
        <f>E783/D783</f>
        <v>0.50735632183908042</v>
      </c>
      <c r="H783">
        <v>56</v>
      </c>
      <c r="I783" s="6" t="str">
        <f>DOLLAR((E783/H783),0)</f>
        <v>$79</v>
      </c>
      <c r="J783" t="s">
        <v>98</v>
      </c>
      <c r="K783" t="s">
        <v>99</v>
      </c>
      <c r="L783">
        <v>1288501200</v>
      </c>
      <c r="M783" s="10">
        <f>(((L783/60)/60)/24)+DATE(1970,1,1)</f>
        <v>40482.208333333336</v>
      </c>
      <c r="N783">
        <v>1292911200</v>
      </c>
      <c r="O783" s="10">
        <f>(((N783/60)/60)/24)+DATE(1970,1,1)</f>
        <v>40533.25</v>
      </c>
      <c r="P783" t="b">
        <v>0</v>
      </c>
      <c r="Q783" t="b">
        <v>0</v>
      </c>
      <c r="R783" t="s">
        <v>33</v>
      </c>
      <c r="S783" t="str">
        <f>LEFT(R783, SEARCH("/",R783,1)-1)</f>
        <v>theater</v>
      </c>
      <c r="T783" t="str">
        <f>RIGHT(R783,LEN(R783)-SEARCH("/",R783,SEARCH("/",R783,1)))</f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 s="7">
        <v>10981</v>
      </c>
      <c r="F784" t="s">
        <v>20</v>
      </c>
      <c r="G784" s="4">
        <f>E784/D784</f>
        <v>2.153137254901961</v>
      </c>
      <c r="H784">
        <v>161</v>
      </c>
      <c r="I784" s="6" t="str">
        <f>DOLLAR((E784/H784),0)</f>
        <v>$68</v>
      </c>
      <c r="J784" t="s">
        <v>21</v>
      </c>
      <c r="K784" t="s">
        <v>22</v>
      </c>
      <c r="L784">
        <v>1298959200</v>
      </c>
      <c r="M784" s="10">
        <f>(((L784/60)/60)/24)+DATE(1970,1,1)</f>
        <v>40603.25</v>
      </c>
      <c r="N784">
        <v>1301374800</v>
      </c>
      <c r="O784" s="10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 SEARCH("/",R784,1)-1)</f>
        <v>film &amp; video</v>
      </c>
      <c r="T784" t="str">
        <f>RIGHT(R784,LEN(R784)-SEARCH("/",R784,SEARCH("/",R784,1)))</f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 s="7">
        <v>10451</v>
      </c>
      <c r="F785" t="s">
        <v>20</v>
      </c>
      <c r="G785" s="4">
        <f>E785/D785</f>
        <v>1.4122972972972974</v>
      </c>
      <c r="H785">
        <v>138</v>
      </c>
      <c r="I785" s="6" t="str">
        <f>DOLLAR((E785/H785),0)</f>
        <v>$76</v>
      </c>
      <c r="J785" t="s">
        <v>21</v>
      </c>
      <c r="K785" t="s">
        <v>22</v>
      </c>
      <c r="L785">
        <v>1387260000</v>
      </c>
      <c r="M785" s="10">
        <f>(((L785/60)/60)/24)+DATE(1970,1,1)</f>
        <v>41625.25</v>
      </c>
      <c r="N785">
        <v>1387864800</v>
      </c>
      <c r="O785" s="10">
        <f>(((N785/60)/60)/24)+DATE(1970,1,1)</f>
        <v>41632.25</v>
      </c>
      <c r="P785" t="b">
        <v>0</v>
      </c>
      <c r="Q785" t="b">
        <v>0</v>
      </c>
      <c r="R785" t="s">
        <v>23</v>
      </c>
      <c r="S785" t="str">
        <f>LEFT(R785, SEARCH("/",R785,1)-1)</f>
        <v>music</v>
      </c>
      <c r="T785" t="str">
        <f>RIGHT(R785,LEN(R785)-SEARCH("/",R785,SEARCH("/",R785,1)))</f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 s="7">
        <v>102535</v>
      </c>
      <c r="F786" t="s">
        <v>20</v>
      </c>
      <c r="G786" s="4">
        <f>E786/D786</f>
        <v>1.1533745781777278</v>
      </c>
      <c r="H786">
        <v>3308</v>
      </c>
      <c r="I786" s="6" t="str">
        <f>DOLLAR((E786/H786),0)</f>
        <v>$31</v>
      </c>
      <c r="J786" t="s">
        <v>21</v>
      </c>
      <c r="K786" t="s">
        <v>22</v>
      </c>
      <c r="L786">
        <v>1457244000</v>
      </c>
      <c r="M786" s="10">
        <f>(((L786/60)/60)/24)+DATE(1970,1,1)</f>
        <v>42435.25</v>
      </c>
      <c r="N786">
        <v>1458190800</v>
      </c>
      <c r="O786" s="10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 SEARCH("/",R786,1)-1)</f>
        <v>technology</v>
      </c>
      <c r="T786" t="str">
        <f>RIGHT(R786,LEN(R786)-SEARCH("/",R786,SEARCH("/",R786,1)))</f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 s="7">
        <v>12939</v>
      </c>
      <c r="F787" t="s">
        <v>20</v>
      </c>
      <c r="G787" s="4">
        <f>E787/D787</f>
        <v>1.9311940298507462</v>
      </c>
      <c r="H787">
        <v>127</v>
      </c>
      <c r="I787" s="6" t="str">
        <f>DOLLAR((E787/H787),0)</f>
        <v>$102</v>
      </c>
      <c r="J787" t="s">
        <v>26</v>
      </c>
      <c r="K787" t="s">
        <v>27</v>
      </c>
      <c r="L787">
        <v>1556341200</v>
      </c>
      <c r="M787" s="10">
        <f>(((L787/60)/60)/24)+DATE(1970,1,1)</f>
        <v>43582.208333333328</v>
      </c>
      <c r="N787">
        <v>1559278800</v>
      </c>
      <c r="O787" s="10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 SEARCH("/",R787,1)-1)</f>
        <v>film &amp; video</v>
      </c>
      <c r="T787" t="str">
        <f>RIGHT(R787,LEN(R787)-SEARCH("/",R787,SEARCH("/",R787,1)))</f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 s="7">
        <v>10946</v>
      </c>
      <c r="F788" t="s">
        <v>20</v>
      </c>
      <c r="G788" s="4">
        <f>E788/D788</f>
        <v>7.2973333333333334</v>
      </c>
      <c r="H788">
        <v>207</v>
      </c>
      <c r="I788" s="6" t="str">
        <f>DOLLAR((E788/H788),0)</f>
        <v>$53</v>
      </c>
      <c r="J788" t="s">
        <v>107</v>
      </c>
      <c r="K788" t="s">
        <v>108</v>
      </c>
      <c r="L788">
        <v>1522126800</v>
      </c>
      <c r="M788" s="10">
        <f>(((L788/60)/60)/24)+DATE(1970,1,1)</f>
        <v>43186.208333333328</v>
      </c>
      <c r="N788">
        <v>1522731600</v>
      </c>
      <c r="O788" s="10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 SEARCH("/",R788,1)-1)</f>
        <v>music</v>
      </c>
      <c r="T788" t="str">
        <f>RIGHT(R788,LEN(R788)-SEARCH("/",R788,SEARCH("/",R788,1)))</f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 s="7">
        <v>60994</v>
      </c>
      <c r="F789" t="s">
        <v>14</v>
      </c>
      <c r="G789" s="4">
        <f>E789/D789</f>
        <v>0.99663398692810456</v>
      </c>
      <c r="H789">
        <v>859</v>
      </c>
      <c r="I789" s="6" t="str">
        <f>DOLLAR((E789/H789),0)</f>
        <v>$71</v>
      </c>
      <c r="J789" t="s">
        <v>15</v>
      </c>
      <c r="K789" t="s">
        <v>16</v>
      </c>
      <c r="L789">
        <v>1305954000</v>
      </c>
      <c r="M789" s="10">
        <f>(((L789/60)/60)/24)+DATE(1970,1,1)</f>
        <v>40684.208333333336</v>
      </c>
      <c r="N789">
        <v>1306731600</v>
      </c>
      <c r="O789" s="10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 SEARCH("/",R789,1)-1)</f>
        <v>music</v>
      </c>
      <c r="T789" t="str">
        <f>RIGHT(R789,LEN(R789)-SEARCH("/",R789,SEARCH("/",R789,1)))</f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 s="7">
        <v>3174</v>
      </c>
      <c r="F790" t="s">
        <v>47</v>
      </c>
      <c r="G790" s="4">
        <f>E790/D790</f>
        <v>0.88166666666666671</v>
      </c>
      <c r="H790">
        <v>31</v>
      </c>
      <c r="I790" s="6" t="str">
        <f>DOLLAR((E790/H790),0)</f>
        <v>$102</v>
      </c>
      <c r="J790" t="s">
        <v>21</v>
      </c>
      <c r="K790" t="s">
        <v>22</v>
      </c>
      <c r="L790">
        <v>1350709200</v>
      </c>
      <c r="M790" s="10">
        <f>(((L790/60)/60)/24)+DATE(1970,1,1)</f>
        <v>41202.208333333336</v>
      </c>
      <c r="N790">
        <v>1352527200</v>
      </c>
      <c r="O790" s="10">
        <f>(((N790/60)/60)/24)+DATE(1970,1,1)</f>
        <v>41223.25</v>
      </c>
      <c r="P790" t="b">
        <v>0</v>
      </c>
      <c r="Q790" t="b">
        <v>0</v>
      </c>
      <c r="R790" t="s">
        <v>71</v>
      </c>
      <c r="S790" t="str">
        <f>LEFT(R790, SEARCH("/",R790,1)-1)</f>
        <v>film &amp; video</v>
      </c>
      <c r="T790" t="str">
        <f>RIGHT(R790,LEN(R790)-SEARCH("/",R790,SEARCH("/",R790,1)))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 s="13">
        <v>3351</v>
      </c>
      <c r="F791" t="s">
        <v>14</v>
      </c>
      <c r="G791" s="4">
        <f>E791/D791</f>
        <v>0.37233333333333335</v>
      </c>
      <c r="H791">
        <v>45</v>
      </c>
      <c r="I791" s="6" t="str">
        <f>DOLLAR((E791/H791),0)</f>
        <v>$74</v>
      </c>
      <c r="J791" t="s">
        <v>21</v>
      </c>
      <c r="K791" t="s">
        <v>22</v>
      </c>
      <c r="L791">
        <v>1401166800</v>
      </c>
      <c r="M791" s="10">
        <f>(((L791/60)/60)/24)+DATE(1970,1,1)</f>
        <v>41786.208333333336</v>
      </c>
      <c r="N791">
        <v>1404363600</v>
      </c>
      <c r="O791" s="10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 SEARCH("/",R791,1)-1)</f>
        <v>theater</v>
      </c>
      <c r="T791" t="str">
        <f>RIGHT(R791,LEN(R791)-SEARCH("/",R791,SEARCH("/",R791,1)))</f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 s="13">
        <v>56774</v>
      </c>
      <c r="F792" t="s">
        <v>74</v>
      </c>
      <c r="G792" s="4">
        <f>E792/D792</f>
        <v>0.30540075309306081</v>
      </c>
      <c r="H792">
        <v>1113</v>
      </c>
      <c r="I792" s="6" t="str">
        <f>DOLLAR((E792/H792),0)</f>
        <v>$51</v>
      </c>
      <c r="J792" t="s">
        <v>21</v>
      </c>
      <c r="K792" t="s">
        <v>22</v>
      </c>
      <c r="L792">
        <v>1266127200</v>
      </c>
      <c r="M792" s="10">
        <f>(((L792/60)/60)/24)+DATE(1970,1,1)</f>
        <v>40223.25</v>
      </c>
      <c r="N792">
        <v>1266645600</v>
      </c>
      <c r="O792" s="10">
        <f>(((N792/60)/60)/24)+DATE(1970,1,1)</f>
        <v>40229.25</v>
      </c>
      <c r="P792" t="b">
        <v>0</v>
      </c>
      <c r="Q792" t="b">
        <v>0</v>
      </c>
      <c r="R792" t="s">
        <v>33</v>
      </c>
      <c r="S792" t="str">
        <f>LEFT(R792, SEARCH("/",R792,1)-1)</f>
        <v>theater</v>
      </c>
      <c r="T792" t="str">
        <f>RIGHT(R792,LEN(R792)-SEARCH("/",R792,SEARCH("/",R792,1)))</f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 s="7">
        <v>540</v>
      </c>
      <c r="F793" t="s">
        <v>14</v>
      </c>
      <c r="G793" s="4">
        <f>E793/D793</f>
        <v>0.25714285714285712</v>
      </c>
      <c r="H793">
        <v>6</v>
      </c>
      <c r="I793" s="6" t="str">
        <f>DOLLAR((E793/H793),0)</f>
        <v>$90</v>
      </c>
      <c r="J793" t="s">
        <v>21</v>
      </c>
      <c r="K793" t="s">
        <v>22</v>
      </c>
      <c r="L793">
        <v>1481436000</v>
      </c>
      <c r="M793" s="10">
        <f>(((L793/60)/60)/24)+DATE(1970,1,1)</f>
        <v>42715.25</v>
      </c>
      <c r="N793">
        <v>1482818400</v>
      </c>
      <c r="O793" s="10">
        <f>(((N793/60)/60)/24)+DATE(1970,1,1)</f>
        <v>42731.25</v>
      </c>
      <c r="P793" t="b">
        <v>0</v>
      </c>
      <c r="Q793" t="b">
        <v>0</v>
      </c>
      <c r="R793" t="s">
        <v>17</v>
      </c>
      <c r="S793" t="str">
        <f>LEFT(R793, SEARCH("/",R793,1)-1)</f>
        <v>food</v>
      </c>
      <c r="T793" t="str">
        <f>RIGHT(R793,LEN(R793)-SEARCH("/",R793,SEARCH("/",R793,1)))</f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 s="13">
        <v>680</v>
      </c>
      <c r="F794" t="s">
        <v>14</v>
      </c>
      <c r="G794" s="4">
        <f>E794/D794</f>
        <v>0.34</v>
      </c>
      <c r="H794">
        <v>7</v>
      </c>
      <c r="I794" s="6" t="str">
        <f>DOLLAR((E794/H794),0)</f>
        <v>$97</v>
      </c>
      <c r="J794" t="s">
        <v>21</v>
      </c>
      <c r="K794" t="s">
        <v>22</v>
      </c>
      <c r="L794">
        <v>1372222800</v>
      </c>
      <c r="M794" s="10">
        <f>(((L794/60)/60)/24)+DATE(1970,1,1)</f>
        <v>41451.208333333336</v>
      </c>
      <c r="N794">
        <v>1374642000</v>
      </c>
      <c r="O794" s="10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 SEARCH("/",R794,1)-1)</f>
        <v>theater</v>
      </c>
      <c r="T794" t="str">
        <f>RIGHT(R794,LEN(R794)-SEARCH("/",R794,SEARCH("/",R794,1)))</f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 s="7">
        <v>13045</v>
      </c>
      <c r="F795" t="s">
        <v>20</v>
      </c>
      <c r="G795" s="4">
        <f>E795/D795</f>
        <v>11.859090909090909</v>
      </c>
      <c r="H795">
        <v>181</v>
      </c>
      <c r="I795" s="6" t="str">
        <f>DOLLAR((E795/H795),0)</f>
        <v>$72</v>
      </c>
      <c r="J795" t="s">
        <v>98</v>
      </c>
      <c r="K795" t="s">
        <v>99</v>
      </c>
      <c r="L795">
        <v>1372136400</v>
      </c>
      <c r="M795" s="10">
        <f>(((L795/60)/60)/24)+DATE(1970,1,1)</f>
        <v>41450.208333333336</v>
      </c>
      <c r="N795">
        <v>1372482000</v>
      </c>
      <c r="O795" s="10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 SEARCH("/",R795,1)-1)</f>
        <v>publishing</v>
      </c>
      <c r="T795" t="str">
        <f>RIGHT(R795,LEN(R795)-SEARCH("/",R795,SEARCH("/",R795,1)))</f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 s="7">
        <v>8276</v>
      </c>
      <c r="F796" t="s">
        <v>20</v>
      </c>
      <c r="G796" s="4">
        <f>E796/D796</f>
        <v>1.2539393939393939</v>
      </c>
      <c r="H796">
        <v>110</v>
      </c>
      <c r="I796" s="6" t="str">
        <f>DOLLAR((E796/H796),0)</f>
        <v>$75</v>
      </c>
      <c r="J796" t="s">
        <v>21</v>
      </c>
      <c r="K796" t="s">
        <v>22</v>
      </c>
      <c r="L796">
        <v>1513922400</v>
      </c>
      <c r="M796" s="10">
        <f>(((L796/60)/60)/24)+DATE(1970,1,1)</f>
        <v>43091.25</v>
      </c>
      <c r="N796">
        <v>1514959200</v>
      </c>
      <c r="O796" s="10">
        <f>(((N796/60)/60)/24)+DATE(1970,1,1)</f>
        <v>43103.25</v>
      </c>
      <c r="P796" t="b">
        <v>0</v>
      </c>
      <c r="Q796" t="b">
        <v>0</v>
      </c>
      <c r="R796" t="s">
        <v>23</v>
      </c>
      <c r="S796" t="str">
        <f>LEFT(R796, SEARCH("/",R796,1)-1)</f>
        <v>music</v>
      </c>
      <c r="T796" t="str">
        <f>RIGHT(R796,LEN(R796)-SEARCH("/",R796,SEARCH("/",R796,1)))</f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 s="7">
        <v>1022</v>
      </c>
      <c r="F797" t="s">
        <v>14</v>
      </c>
      <c r="G797" s="4">
        <f>E797/D797</f>
        <v>0.14394366197183098</v>
      </c>
      <c r="H797">
        <v>31</v>
      </c>
      <c r="I797" s="6" t="str">
        <f>DOLLAR((E797/H797),0)</f>
        <v>$33</v>
      </c>
      <c r="J797" t="s">
        <v>21</v>
      </c>
      <c r="K797" t="s">
        <v>22</v>
      </c>
      <c r="L797">
        <v>1477976400</v>
      </c>
      <c r="M797" s="10">
        <f>(((L797/60)/60)/24)+DATE(1970,1,1)</f>
        <v>42675.208333333328</v>
      </c>
      <c r="N797">
        <v>1478235600</v>
      </c>
      <c r="O797" s="10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 SEARCH("/",R797,1)-1)</f>
        <v>film &amp; video</v>
      </c>
      <c r="T797" t="str">
        <f>RIGHT(R797,LEN(R797)-SEARCH("/",R797,SEARCH("/",R797,1)))</f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 s="7">
        <v>4275</v>
      </c>
      <c r="F798" t="s">
        <v>14</v>
      </c>
      <c r="G798" s="4">
        <f>E798/D798</f>
        <v>0.54807692307692313</v>
      </c>
      <c r="H798">
        <v>78</v>
      </c>
      <c r="I798" s="6" t="str">
        <f>DOLLAR((E798/H798),0)</f>
        <v>$55</v>
      </c>
      <c r="J798" t="s">
        <v>21</v>
      </c>
      <c r="K798" t="s">
        <v>22</v>
      </c>
      <c r="L798">
        <v>1407474000</v>
      </c>
      <c r="M798" s="10">
        <f>(((L798/60)/60)/24)+DATE(1970,1,1)</f>
        <v>41859.208333333336</v>
      </c>
      <c r="N798">
        <v>1408078800</v>
      </c>
      <c r="O798" s="10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 SEARCH("/",R798,1)-1)</f>
        <v>games</v>
      </c>
      <c r="T798" t="str">
        <f>RIGHT(R798,LEN(R798)-SEARCH("/",R798,SEARCH("/",R798,1)))</f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 s="7">
        <v>8332</v>
      </c>
      <c r="F799" t="s">
        <v>20</v>
      </c>
      <c r="G799" s="4">
        <f>E799/D799</f>
        <v>1.0963157894736841</v>
      </c>
      <c r="H799">
        <v>185</v>
      </c>
      <c r="I799" s="6" t="str">
        <f>DOLLAR((E799/H799),0)</f>
        <v>$45</v>
      </c>
      <c r="J799" t="s">
        <v>21</v>
      </c>
      <c r="K799" t="s">
        <v>22</v>
      </c>
      <c r="L799">
        <v>1546149600</v>
      </c>
      <c r="M799" s="10">
        <f>(((L799/60)/60)/24)+DATE(1970,1,1)</f>
        <v>43464.25</v>
      </c>
      <c r="N799">
        <v>1548136800</v>
      </c>
      <c r="O799" s="10">
        <f>(((N799/60)/60)/24)+DATE(1970,1,1)</f>
        <v>43487.25</v>
      </c>
      <c r="P799" t="b">
        <v>0</v>
      </c>
      <c r="Q799" t="b">
        <v>0</v>
      </c>
      <c r="R799" t="s">
        <v>28</v>
      </c>
      <c r="S799" t="str">
        <f>LEFT(R799, SEARCH("/",R799,1)-1)</f>
        <v>technology</v>
      </c>
      <c r="T799" t="str">
        <f>RIGHT(R799,LEN(R799)-SEARCH("/",R799,SEARCH("/",R799,1)))</f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 s="13">
        <v>6408</v>
      </c>
      <c r="F800" t="s">
        <v>20</v>
      </c>
      <c r="G800" s="4">
        <f>E800/D800</f>
        <v>1.8847058823529412</v>
      </c>
      <c r="H800">
        <v>121</v>
      </c>
      <c r="I800" s="6" t="str">
        <f>DOLLAR((E800/H800),0)</f>
        <v>$53</v>
      </c>
      <c r="J800" t="s">
        <v>21</v>
      </c>
      <c r="K800" t="s">
        <v>22</v>
      </c>
      <c r="L800">
        <v>1338440400</v>
      </c>
      <c r="M800" s="10">
        <f>(((L800/60)/60)/24)+DATE(1970,1,1)</f>
        <v>41060.208333333336</v>
      </c>
      <c r="N800">
        <v>1340859600</v>
      </c>
      <c r="O800" s="10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 SEARCH("/",R800,1)-1)</f>
        <v>theater</v>
      </c>
      <c r="T800" t="str">
        <f>RIGHT(R800,LEN(R800)-SEARCH("/",R800,SEARCH("/",R800,1)))</f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 s="13">
        <v>73522</v>
      </c>
      <c r="F801" t="s">
        <v>14</v>
      </c>
      <c r="G801" s="4">
        <f>E801/D801</f>
        <v>0.87008284023668636</v>
      </c>
      <c r="H801">
        <v>1225</v>
      </c>
      <c r="I801" s="6" t="str">
        <f>DOLLAR((E801/H801),0)</f>
        <v>$60</v>
      </c>
      <c r="J801" t="s">
        <v>40</v>
      </c>
      <c r="K801" t="s">
        <v>41</v>
      </c>
      <c r="L801">
        <v>1454133600</v>
      </c>
      <c r="M801" s="10">
        <f>(((L801/60)/60)/24)+DATE(1970,1,1)</f>
        <v>42399.25</v>
      </c>
      <c r="N801">
        <v>1454479200</v>
      </c>
      <c r="O801" s="10">
        <f>(((N801/60)/60)/24)+DATE(1970,1,1)</f>
        <v>42403.25</v>
      </c>
      <c r="P801" t="b">
        <v>0</v>
      </c>
      <c r="Q801" t="b">
        <v>0</v>
      </c>
      <c r="R801" t="s">
        <v>33</v>
      </c>
      <c r="S801" t="str">
        <f>LEFT(R801, SEARCH("/",R801,1)-1)</f>
        <v>theater</v>
      </c>
      <c r="T801" t="str">
        <f>RIGHT(R801,LEN(R801)-SEARCH("/",R801,SEARCH("/",R801,1)))</f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 s="7">
        <v>1</v>
      </c>
      <c r="F802" t="s">
        <v>14</v>
      </c>
      <c r="G802" s="4">
        <f>E802/D802</f>
        <v>0.01</v>
      </c>
      <c r="H802">
        <v>1</v>
      </c>
      <c r="I802" s="6" t="str">
        <f>DOLLAR((E802/H802),0)</f>
        <v>$1</v>
      </c>
      <c r="J802" t="s">
        <v>98</v>
      </c>
      <c r="K802" t="s">
        <v>99</v>
      </c>
      <c r="L802">
        <v>1434085200</v>
      </c>
      <c r="M802" s="10">
        <f>(((L802/60)/60)/24)+DATE(1970,1,1)</f>
        <v>42167.208333333328</v>
      </c>
      <c r="N802">
        <v>1434430800</v>
      </c>
      <c r="O802" s="10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 SEARCH("/",R802,1)-1)</f>
        <v>music</v>
      </c>
      <c r="T802" t="str">
        <f>RIGHT(R802,LEN(R802)-SEARCH("/",R802,SEARCH("/",R802,1)))</f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 s="7">
        <v>4667</v>
      </c>
      <c r="F803" t="s">
        <v>20</v>
      </c>
      <c r="G803" s="4">
        <f>E803/D803</f>
        <v>2.0291304347826089</v>
      </c>
      <c r="H803">
        <v>106</v>
      </c>
      <c r="I803" s="6" t="str">
        <f>DOLLAR((E803/H803),0)</f>
        <v>$44</v>
      </c>
      <c r="J803" t="s">
        <v>21</v>
      </c>
      <c r="K803" t="s">
        <v>22</v>
      </c>
      <c r="L803">
        <v>1577772000</v>
      </c>
      <c r="M803" s="10">
        <f>(((L803/60)/60)/24)+DATE(1970,1,1)</f>
        <v>43830.25</v>
      </c>
      <c r="N803">
        <v>1579672800</v>
      </c>
      <c r="O803" s="10">
        <f>(((N803/60)/60)/24)+DATE(1970,1,1)</f>
        <v>43852.25</v>
      </c>
      <c r="P803" t="b">
        <v>0</v>
      </c>
      <c r="Q803" t="b">
        <v>1</v>
      </c>
      <c r="R803" t="s">
        <v>122</v>
      </c>
      <c r="S803" t="str">
        <f>LEFT(R803, SEARCH("/",R803,1)-1)</f>
        <v>photography</v>
      </c>
      <c r="T803" t="str">
        <f>RIGHT(R803,LEN(R803)-SEARCH("/",R803,SEARCH("/",R803,1)))</f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 s="7">
        <v>12216</v>
      </c>
      <c r="F804" t="s">
        <v>20</v>
      </c>
      <c r="G804" s="4">
        <f>E804/D804</f>
        <v>1.9703225806451612</v>
      </c>
      <c r="H804">
        <v>142</v>
      </c>
      <c r="I804" s="6" t="str">
        <f>DOLLAR((E804/H804),0)</f>
        <v>$86</v>
      </c>
      <c r="J804" t="s">
        <v>21</v>
      </c>
      <c r="K804" t="s">
        <v>22</v>
      </c>
      <c r="L804">
        <v>1562216400</v>
      </c>
      <c r="M804" s="10">
        <f>(((L804/60)/60)/24)+DATE(1970,1,1)</f>
        <v>43650.208333333328</v>
      </c>
      <c r="N804">
        <v>1562389200</v>
      </c>
      <c r="O804" s="10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 SEARCH("/",R804,1)-1)</f>
        <v>photography</v>
      </c>
      <c r="T804" t="str">
        <f>RIGHT(R804,LEN(R804)-SEARCH("/",R804,SEARCH("/",R804,1)))</f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 s="13">
        <v>6527</v>
      </c>
      <c r="F805" t="s">
        <v>20</v>
      </c>
      <c r="G805" s="4">
        <f>E805/D805</f>
        <v>1.07</v>
      </c>
      <c r="H805">
        <v>233</v>
      </c>
      <c r="I805" s="6" t="str">
        <f>DOLLAR((E805/H805),0)</f>
        <v>$28</v>
      </c>
      <c r="J805" t="s">
        <v>21</v>
      </c>
      <c r="K805" t="s">
        <v>22</v>
      </c>
      <c r="L805">
        <v>1548568800</v>
      </c>
      <c r="M805" s="10">
        <f>(((L805/60)/60)/24)+DATE(1970,1,1)</f>
        <v>43492.25</v>
      </c>
      <c r="N805">
        <v>1551506400</v>
      </c>
      <c r="O805" s="10">
        <f>(((N805/60)/60)/24)+DATE(1970,1,1)</f>
        <v>43526.25</v>
      </c>
      <c r="P805" t="b">
        <v>0</v>
      </c>
      <c r="Q805" t="b">
        <v>0</v>
      </c>
      <c r="R805" t="s">
        <v>33</v>
      </c>
      <c r="S805" t="str">
        <f>LEFT(R805, SEARCH("/",R805,1)-1)</f>
        <v>theater</v>
      </c>
      <c r="T805" t="str">
        <f>RIGHT(R805,LEN(R805)-SEARCH("/",R805,SEARCH("/",R805,1)))</f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 s="7">
        <v>6987</v>
      </c>
      <c r="F806" t="s">
        <v>20</v>
      </c>
      <c r="G806" s="4">
        <f>E806/D806</f>
        <v>2.6873076923076922</v>
      </c>
      <c r="H806">
        <v>218</v>
      </c>
      <c r="I806" s="6" t="str">
        <f>DOLLAR((E806/H806),0)</f>
        <v>$32</v>
      </c>
      <c r="J806" t="s">
        <v>21</v>
      </c>
      <c r="K806" t="s">
        <v>22</v>
      </c>
      <c r="L806">
        <v>1514872800</v>
      </c>
      <c r="M806" s="10">
        <f>(((L806/60)/60)/24)+DATE(1970,1,1)</f>
        <v>43102.25</v>
      </c>
      <c r="N806">
        <v>1516600800</v>
      </c>
      <c r="O806" s="10">
        <f>(((N806/60)/60)/24)+DATE(1970,1,1)</f>
        <v>43122.25</v>
      </c>
      <c r="P806" t="b">
        <v>0</v>
      </c>
      <c r="Q806" t="b">
        <v>0</v>
      </c>
      <c r="R806" t="s">
        <v>23</v>
      </c>
      <c r="S806" t="str">
        <f>LEFT(R806, SEARCH("/",R806,1)-1)</f>
        <v>music</v>
      </c>
      <c r="T806" t="str">
        <f>RIGHT(R806,LEN(R806)-SEARCH("/",R806,SEARCH("/",R806,1)))</f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 s="7">
        <v>4932</v>
      </c>
      <c r="F807" t="s">
        <v>14</v>
      </c>
      <c r="G807" s="4">
        <f>E807/D807</f>
        <v>0.50845360824742269</v>
      </c>
      <c r="H807">
        <v>67</v>
      </c>
      <c r="I807" s="6" t="str">
        <f>DOLLAR((E807/H807),0)</f>
        <v>$74</v>
      </c>
      <c r="J807" t="s">
        <v>26</v>
      </c>
      <c r="K807" t="s">
        <v>27</v>
      </c>
      <c r="L807">
        <v>1416031200</v>
      </c>
      <c r="M807" s="10">
        <f>(((L807/60)/60)/24)+DATE(1970,1,1)</f>
        <v>41958.25</v>
      </c>
      <c r="N807">
        <v>1420437600</v>
      </c>
      <c r="O807" s="10">
        <f>(((N807/60)/60)/24)+DATE(1970,1,1)</f>
        <v>42009.25</v>
      </c>
      <c r="P807" t="b">
        <v>0</v>
      </c>
      <c r="Q807" t="b">
        <v>0</v>
      </c>
      <c r="R807" t="s">
        <v>42</v>
      </c>
      <c r="S807" t="str">
        <f>LEFT(R807, SEARCH("/",R807,1)-1)</f>
        <v>film &amp; video</v>
      </c>
      <c r="T807" t="str">
        <f>RIGHT(R807,LEN(R807)-SEARCH("/",R807,SEARCH("/",R807,1)))</f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 s="7">
        <v>8262</v>
      </c>
      <c r="F808" t="s">
        <v>20</v>
      </c>
      <c r="G808" s="4">
        <f>E808/D808</f>
        <v>11.802857142857142</v>
      </c>
      <c r="H808">
        <v>76</v>
      </c>
      <c r="I808" s="6" t="str">
        <f>DOLLAR((E808/H808),0)</f>
        <v>$109</v>
      </c>
      <c r="J808" t="s">
        <v>21</v>
      </c>
      <c r="K808" t="s">
        <v>22</v>
      </c>
      <c r="L808">
        <v>1330927200</v>
      </c>
      <c r="M808" s="10">
        <f>(((L808/60)/60)/24)+DATE(1970,1,1)</f>
        <v>40973.25</v>
      </c>
      <c r="N808">
        <v>1332997200</v>
      </c>
      <c r="O808" s="10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 SEARCH("/",R808,1)-1)</f>
        <v>film &amp; video</v>
      </c>
      <c r="T808" t="str">
        <f>RIGHT(R808,LEN(R808)-SEARCH("/",R808,SEARCH("/",R808,1)))</f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 s="13">
        <v>1848</v>
      </c>
      <c r="F809" t="s">
        <v>20</v>
      </c>
      <c r="G809" s="4">
        <f>E809/D809</f>
        <v>2.64</v>
      </c>
      <c r="H809">
        <v>43</v>
      </c>
      <c r="I809" s="6" t="str">
        <f>DOLLAR((E809/H809),0)</f>
        <v>$43</v>
      </c>
      <c r="J809" t="s">
        <v>21</v>
      </c>
      <c r="K809" t="s">
        <v>22</v>
      </c>
      <c r="L809">
        <v>1571115600</v>
      </c>
      <c r="M809" s="10">
        <f>(((L809/60)/60)/24)+DATE(1970,1,1)</f>
        <v>43753.208333333328</v>
      </c>
      <c r="N809">
        <v>1574920800</v>
      </c>
      <c r="O809" s="10">
        <f>(((N809/60)/60)/24)+DATE(1970,1,1)</f>
        <v>43797.25</v>
      </c>
      <c r="P809" t="b">
        <v>0</v>
      </c>
      <c r="Q809" t="b">
        <v>1</v>
      </c>
      <c r="R809" t="s">
        <v>33</v>
      </c>
      <c r="S809" t="str">
        <f>LEFT(R809, SEARCH("/",R809,1)-1)</f>
        <v>theater</v>
      </c>
      <c r="T809" t="str">
        <f>RIGHT(R809,LEN(R809)-SEARCH("/",R809,SEARCH("/",R809,1)))</f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 s="7">
        <v>1583</v>
      </c>
      <c r="F810" t="s">
        <v>14</v>
      </c>
      <c r="G810" s="4">
        <f>E810/D810</f>
        <v>0.30442307692307691</v>
      </c>
      <c r="H810">
        <v>19</v>
      </c>
      <c r="I810" s="6" t="str">
        <f>DOLLAR((E810/H810),0)</f>
        <v>$83</v>
      </c>
      <c r="J810" t="s">
        <v>21</v>
      </c>
      <c r="K810" t="s">
        <v>22</v>
      </c>
      <c r="L810">
        <v>1463461200</v>
      </c>
      <c r="M810" s="10">
        <f>(((L810/60)/60)/24)+DATE(1970,1,1)</f>
        <v>42507.208333333328</v>
      </c>
      <c r="N810">
        <v>1464930000</v>
      </c>
      <c r="O810" s="10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 SEARCH("/",R810,1)-1)</f>
        <v>food</v>
      </c>
      <c r="T810" t="str">
        <f>RIGHT(R810,LEN(R810)-SEARCH("/",R810,SEARCH("/",R810,1)))</f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 s="7">
        <v>88536</v>
      </c>
      <c r="F811" t="s">
        <v>14</v>
      </c>
      <c r="G811" s="4">
        <f>E811/D811</f>
        <v>0.62880681818181816</v>
      </c>
      <c r="H811">
        <v>2108</v>
      </c>
      <c r="I811" s="6" t="str">
        <f>DOLLAR((E811/H811),0)</f>
        <v>$42</v>
      </c>
      <c r="J811" t="s">
        <v>98</v>
      </c>
      <c r="K811" t="s">
        <v>99</v>
      </c>
      <c r="L811">
        <v>1344920400</v>
      </c>
      <c r="M811" s="10">
        <f>(((L811/60)/60)/24)+DATE(1970,1,1)</f>
        <v>41135.208333333336</v>
      </c>
      <c r="N811">
        <v>1345006800</v>
      </c>
      <c r="O811" s="10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 SEARCH("/",R811,1)-1)</f>
        <v>film &amp; video</v>
      </c>
      <c r="T811" t="str">
        <f>RIGHT(R811,LEN(R811)-SEARCH("/",R811,SEARCH("/",R811,1)))</f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 s="13">
        <v>12360</v>
      </c>
      <c r="F812" t="s">
        <v>20</v>
      </c>
      <c r="G812" s="4">
        <f>E812/D812</f>
        <v>1.9312499999999999</v>
      </c>
      <c r="H812">
        <v>221</v>
      </c>
      <c r="I812" s="6" t="str">
        <f>DOLLAR((E812/H812),0)</f>
        <v>$56</v>
      </c>
      <c r="J812" t="s">
        <v>21</v>
      </c>
      <c r="K812" t="s">
        <v>22</v>
      </c>
      <c r="L812">
        <v>1511848800</v>
      </c>
      <c r="M812" s="10">
        <f>(((L812/60)/60)/24)+DATE(1970,1,1)</f>
        <v>43067.25</v>
      </c>
      <c r="N812">
        <v>1512712800</v>
      </c>
      <c r="O812" s="10">
        <f>(((N812/60)/60)/24)+DATE(1970,1,1)</f>
        <v>43077.25</v>
      </c>
      <c r="P812" t="b">
        <v>0</v>
      </c>
      <c r="Q812" t="b">
        <v>1</v>
      </c>
      <c r="R812" t="s">
        <v>33</v>
      </c>
      <c r="S812" t="str">
        <f>LEFT(R812, SEARCH("/",R812,1)-1)</f>
        <v>theater</v>
      </c>
      <c r="T812" t="str">
        <f>RIGHT(R812,LEN(R812)-SEARCH("/",R812,SEARCH("/",R812,1)))</f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 s="7">
        <v>71320</v>
      </c>
      <c r="F813" t="s">
        <v>14</v>
      </c>
      <c r="G813" s="4">
        <f>E813/D813</f>
        <v>0.77102702702702708</v>
      </c>
      <c r="H813">
        <v>679</v>
      </c>
      <c r="I813" s="6" t="str">
        <f>DOLLAR((E813/H813),0)</f>
        <v>$105</v>
      </c>
      <c r="J813" t="s">
        <v>21</v>
      </c>
      <c r="K813" t="s">
        <v>22</v>
      </c>
      <c r="L813">
        <v>1452319200</v>
      </c>
      <c r="M813" s="10">
        <f>(((L813/60)/60)/24)+DATE(1970,1,1)</f>
        <v>42378.25</v>
      </c>
      <c r="N813">
        <v>1452492000</v>
      </c>
      <c r="O813" s="10">
        <f>(((N813/60)/60)/24)+DATE(1970,1,1)</f>
        <v>42380.25</v>
      </c>
      <c r="P813" t="b">
        <v>0</v>
      </c>
      <c r="Q813" t="b">
        <v>1</v>
      </c>
      <c r="R813" t="s">
        <v>89</v>
      </c>
      <c r="S813" t="str">
        <f>LEFT(R813, SEARCH("/",R813,1)-1)</f>
        <v>games</v>
      </c>
      <c r="T813" t="str">
        <f>RIGHT(R813,LEN(R813)-SEARCH("/",R813,SEARCH("/",R813,1)))</f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 s="7">
        <v>134640</v>
      </c>
      <c r="F814" t="s">
        <v>20</v>
      </c>
      <c r="G814" s="4">
        <f>E814/D814</f>
        <v>2.2552763819095478</v>
      </c>
      <c r="H814">
        <v>2805</v>
      </c>
      <c r="I814" s="6" t="str">
        <f>DOLLAR((E814/H814),0)</f>
        <v>$48</v>
      </c>
      <c r="J814" t="s">
        <v>15</v>
      </c>
      <c r="K814" t="s">
        <v>16</v>
      </c>
      <c r="L814">
        <v>1523854800</v>
      </c>
      <c r="M814" s="10">
        <f>(((L814/60)/60)/24)+DATE(1970,1,1)</f>
        <v>43206.208333333328</v>
      </c>
      <c r="N814">
        <v>1524286800</v>
      </c>
      <c r="O814" s="10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 SEARCH("/",R814,1)-1)</f>
        <v>publishing</v>
      </c>
      <c r="T814" t="str">
        <f>RIGHT(R814,LEN(R814)-SEARCH("/",R814,SEARCH("/",R814,1)))</f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 s="7">
        <v>7661</v>
      </c>
      <c r="F815" t="s">
        <v>20</v>
      </c>
      <c r="G815" s="4">
        <f>E815/D815</f>
        <v>2.3940625</v>
      </c>
      <c r="H815">
        <v>68</v>
      </c>
      <c r="I815" s="6" t="str">
        <f>DOLLAR((E815/H815),0)</f>
        <v>$113</v>
      </c>
      <c r="J815" t="s">
        <v>21</v>
      </c>
      <c r="K815" t="s">
        <v>22</v>
      </c>
      <c r="L815">
        <v>1346043600</v>
      </c>
      <c r="M815" s="10">
        <f>(((L815/60)/60)/24)+DATE(1970,1,1)</f>
        <v>41148.208333333336</v>
      </c>
      <c r="N815">
        <v>1346907600</v>
      </c>
      <c r="O815" s="10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 SEARCH("/",R815,1)-1)</f>
        <v>games</v>
      </c>
      <c r="T815" t="str">
        <f>RIGHT(R815,LEN(R815)-SEARCH("/",R815,SEARCH("/",R815,1)))</f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 s="7">
        <v>2950</v>
      </c>
      <c r="F816" t="s">
        <v>14</v>
      </c>
      <c r="G816" s="4">
        <f>E816/D816</f>
        <v>0.921875</v>
      </c>
      <c r="H816">
        <v>36</v>
      </c>
      <c r="I816" s="6" t="str">
        <f>DOLLAR((E816/H816),0)</f>
        <v>$82</v>
      </c>
      <c r="J816" t="s">
        <v>36</v>
      </c>
      <c r="K816" t="s">
        <v>37</v>
      </c>
      <c r="L816">
        <v>1464325200</v>
      </c>
      <c r="M816" s="10">
        <f>(((L816/60)/60)/24)+DATE(1970,1,1)</f>
        <v>42517.208333333328</v>
      </c>
      <c r="N816">
        <v>1464498000</v>
      </c>
      <c r="O816" s="10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 SEARCH("/",R816,1)-1)</f>
        <v>music</v>
      </c>
      <c r="T816" t="str">
        <f>RIGHT(R816,LEN(R816)-SEARCH("/",R816,SEARCH("/",R816,1)))</f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 s="7">
        <v>11721</v>
      </c>
      <c r="F817" t="s">
        <v>20</v>
      </c>
      <c r="G817" s="4">
        <f>E817/D817</f>
        <v>1.3023333333333333</v>
      </c>
      <c r="H817">
        <v>183</v>
      </c>
      <c r="I817" s="6" t="str">
        <f>DOLLAR((E817/H817),0)</f>
        <v>$64</v>
      </c>
      <c r="J817" t="s">
        <v>15</v>
      </c>
      <c r="K817" t="s">
        <v>16</v>
      </c>
      <c r="L817">
        <v>1511935200</v>
      </c>
      <c r="M817" s="10">
        <f>(((L817/60)/60)/24)+DATE(1970,1,1)</f>
        <v>43068.25</v>
      </c>
      <c r="N817">
        <v>1514181600</v>
      </c>
      <c r="O817" s="10">
        <f>(((N817/60)/60)/24)+DATE(1970,1,1)</f>
        <v>43094.25</v>
      </c>
      <c r="P817" t="b">
        <v>0</v>
      </c>
      <c r="Q817" t="b">
        <v>0</v>
      </c>
      <c r="R817" t="s">
        <v>23</v>
      </c>
      <c r="S817" t="str">
        <f>LEFT(R817, SEARCH("/",R817,1)-1)</f>
        <v>music</v>
      </c>
      <c r="T817" t="str">
        <f>RIGHT(R817,LEN(R817)-SEARCH("/",R817,SEARCH("/",R817,1)))</f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 s="13">
        <v>14150</v>
      </c>
      <c r="F818" t="s">
        <v>20</v>
      </c>
      <c r="G818" s="4">
        <f>E818/D818</f>
        <v>6.1521739130434785</v>
      </c>
      <c r="H818">
        <v>133</v>
      </c>
      <c r="I818" s="6" t="str">
        <f>DOLLAR((E818/H818),0)</f>
        <v>$106</v>
      </c>
      <c r="J818" t="s">
        <v>21</v>
      </c>
      <c r="K818" t="s">
        <v>22</v>
      </c>
      <c r="L818">
        <v>1392012000</v>
      </c>
      <c r="M818" s="10">
        <f>(((L818/60)/60)/24)+DATE(1970,1,1)</f>
        <v>41680.25</v>
      </c>
      <c r="N818">
        <v>1392184800</v>
      </c>
      <c r="O818" s="10">
        <f>(((N818/60)/60)/24)+DATE(1970,1,1)</f>
        <v>41682.25</v>
      </c>
      <c r="P818" t="b">
        <v>1</v>
      </c>
      <c r="Q818" t="b">
        <v>1</v>
      </c>
      <c r="R818" t="s">
        <v>33</v>
      </c>
      <c r="S818" t="str">
        <f>LEFT(R818, SEARCH("/",R818,1)-1)</f>
        <v>theater</v>
      </c>
      <c r="T818" t="str">
        <f>RIGHT(R818,LEN(R818)-SEARCH("/",R818,SEARCH("/",R818,1)))</f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 s="7">
        <v>189192</v>
      </c>
      <c r="F819" t="s">
        <v>20</v>
      </c>
      <c r="G819" s="4">
        <f>E819/D819</f>
        <v>3.687953216374269</v>
      </c>
      <c r="H819">
        <v>2489</v>
      </c>
      <c r="I819" s="6" t="str">
        <f>DOLLAR((E819/H819),0)</f>
        <v>$76</v>
      </c>
      <c r="J819" t="s">
        <v>107</v>
      </c>
      <c r="K819" t="s">
        <v>108</v>
      </c>
      <c r="L819">
        <v>1556946000</v>
      </c>
      <c r="M819" s="10">
        <f>(((L819/60)/60)/24)+DATE(1970,1,1)</f>
        <v>43589.208333333328</v>
      </c>
      <c r="N819">
        <v>1559365200</v>
      </c>
      <c r="O819" s="10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 SEARCH("/",R819,1)-1)</f>
        <v>publishing</v>
      </c>
      <c r="T819" t="str">
        <f>RIGHT(R819,LEN(R819)-SEARCH("/",R819,SEARCH("/",R819,1)))</f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 s="13">
        <v>7664</v>
      </c>
      <c r="F820" t="s">
        <v>20</v>
      </c>
      <c r="G820" s="4">
        <f>E820/D820</f>
        <v>10.948571428571428</v>
      </c>
      <c r="H820">
        <v>69</v>
      </c>
      <c r="I820" s="6" t="str">
        <f>DOLLAR((E820/H820),0)</f>
        <v>$111</v>
      </c>
      <c r="J820" t="s">
        <v>21</v>
      </c>
      <c r="K820" t="s">
        <v>22</v>
      </c>
      <c r="L820">
        <v>1548050400</v>
      </c>
      <c r="M820" s="10">
        <f>(((L820/60)/60)/24)+DATE(1970,1,1)</f>
        <v>43486.25</v>
      </c>
      <c r="N820">
        <v>1549173600</v>
      </c>
      <c r="O820" s="10">
        <f>(((N820/60)/60)/24)+DATE(1970,1,1)</f>
        <v>43499.25</v>
      </c>
      <c r="P820" t="b">
        <v>0</v>
      </c>
      <c r="Q820" t="b">
        <v>1</v>
      </c>
      <c r="R820" t="s">
        <v>33</v>
      </c>
      <c r="S820" t="str">
        <f>LEFT(R820, SEARCH("/",R820,1)-1)</f>
        <v>theater</v>
      </c>
      <c r="T820" t="str">
        <f>RIGHT(R820,LEN(R820)-SEARCH("/",R820,SEARCH("/",R820,1)))</f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 s="7">
        <v>4509</v>
      </c>
      <c r="F821" t="s">
        <v>14</v>
      </c>
      <c r="G821" s="4">
        <f>E821/D821</f>
        <v>0.50662921348314605</v>
      </c>
      <c r="H821">
        <v>47</v>
      </c>
      <c r="I821" s="6" t="str">
        <f>DOLLAR((E821/H821),0)</f>
        <v>$96</v>
      </c>
      <c r="J821" t="s">
        <v>21</v>
      </c>
      <c r="K821" t="s">
        <v>22</v>
      </c>
      <c r="L821">
        <v>1353736800</v>
      </c>
      <c r="M821" s="10">
        <f>(((L821/60)/60)/24)+DATE(1970,1,1)</f>
        <v>41237.25</v>
      </c>
      <c r="N821">
        <v>1355032800</v>
      </c>
      <c r="O821" s="10">
        <f>(((N821/60)/60)/24)+DATE(1970,1,1)</f>
        <v>41252.25</v>
      </c>
      <c r="P821" t="b">
        <v>1</v>
      </c>
      <c r="Q821" t="b">
        <v>0</v>
      </c>
      <c r="R821" t="s">
        <v>89</v>
      </c>
      <c r="S821" t="str">
        <f>LEFT(R821, SEARCH("/",R821,1)-1)</f>
        <v>games</v>
      </c>
      <c r="T821" t="str">
        <f>RIGHT(R821,LEN(R821)-SEARCH("/",R821,SEARCH("/",R821,1)))</f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 s="7">
        <v>12009</v>
      </c>
      <c r="F822" t="s">
        <v>20</v>
      </c>
      <c r="G822" s="4">
        <f>E822/D822</f>
        <v>8.0060000000000002</v>
      </c>
      <c r="H822">
        <v>279</v>
      </c>
      <c r="I822" s="6" t="str">
        <f>DOLLAR((E822/H822),0)</f>
        <v>$43</v>
      </c>
      <c r="J822" t="s">
        <v>40</v>
      </c>
      <c r="K822" t="s">
        <v>41</v>
      </c>
      <c r="L822">
        <v>1532840400</v>
      </c>
      <c r="M822" s="10">
        <f>(((L822/60)/60)/24)+DATE(1970,1,1)</f>
        <v>43310.208333333328</v>
      </c>
      <c r="N822">
        <v>1533963600</v>
      </c>
      <c r="O822" s="10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 SEARCH("/",R822,1)-1)</f>
        <v>music</v>
      </c>
      <c r="T822" t="str">
        <f>RIGHT(R822,LEN(R822)-SEARCH("/",R822,SEARCH("/",R822,1)))</f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 s="7">
        <v>14273</v>
      </c>
      <c r="F823" t="s">
        <v>20</v>
      </c>
      <c r="G823" s="4">
        <f>E823/D823</f>
        <v>2.9128571428571428</v>
      </c>
      <c r="H823">
        <v>210</v>
      </c>
      <c r="I823" s="6" t="str">
        <f>DOLLAR((E823/H823),0)</f>
        <v>$68</v>
      </c>
      <c r="J823" t="s">
        <v>21</v>
      </c>
      <c r="K823" t="s">
        <v>22</v>
      </c>
      <c r="L823">
        <v>1488261600</v>
      </c>
      <c r="M823" s="10">
        <f>(((L823/60)/60)/24)+DATE(1970,1,1)</f>
        <v>42794.25</v>
      </c>
      <c r="N823">
        <v>1489381200</v>
      </c>
      <c r="O823" s="10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 SEARCH("/",R823,1)-1)</f>
        <v>film &amp; video</v>
      </c>
      <c r="T823" t="str">
        <f>RIGHT(R823,LEN(R823)-SEARCH("/",R823,SEARCH("/",R823,1)))</f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 s="7">
        <v>188982</v>
      </c>
      <c r="F824" t="s">
        <v>20</v>
      </c>
      <c r="G824" s="4">
        <f>E824/D824</f>
        <v>3.4996666666666667</v>
      </c>
      <c r="H824">
        <v>2100</v>
      </c>
      <c r="I824" s="6" t="str">
        <f>DOLLAR((E824/H824),0)</f>
        <v>$90</v>
      </c>
      <c r="J824" t="s">
        <v>21</v>
      </c>
      <c r="K824" t="s">
        <v>22</v>
      </c>
      <c r="L824">
        <v>1393567200</v>
      </c>
      <c r="M824" s="10">
        <f>(((L824/60)/60)/24)+DATE(1970,1,1)</f>
        <v>41698.25</v>
      </c>
      <c r="N824">
        <v>1395032400</v>
      </c>
      <c r="O824" s="10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 SEARCH("/",R824,1)-1)</f>
        <v>music</v>
      </c>
      <c r="T824" t="str">
        <f>RIGHT(R824,LEN(R824)-SEARCH("/",R824,SEARCH("/",R824,1)))</f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 s="7">
        <v>14640</v>
      </c>
      <c r="F825" t="s">
        <v>20</v>
      </c>
      <c r="G825" s="4">
        <f>E825/D825</f>
        <v>3.5707317073170732</v>
      </c>
      <c r="H825">
        <v>252</v>
      </c>
      <c r="I825" s="6" t="str">
        <f>DOLLAR((E825/H825),0)</f>
        <v>$58</v>
      </c>
      <c r="J825" t="s">
        <v>21</v>
      </c>
      <c r="K825" t="s">
        <v>22</v>
      </c>
      <c r="L825">
        <v>1410325200</v>
      </c>
      <c r="M825" s="10">
        <f>(((L825/60)/60)/24)+DATE(1970,1,1)</f>
        <v>41892.208333333336</v>
      </c>
      <c r="N825">
        <v>1412485200</v>
      </c>
      <c r="O825" s="10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 SEARCH("/",R825,1)-1)</f>
        <v>music</v>
      </c>
      <c r="T825" t="str">
        <f>RIGHT(R825,LEN(R825)-SEARCH("/",R825,SEARCH("/",R825,1)))</f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 s="7">
        <v>107516</v>
      </c>
      <c r="F826" t="s">
        <v>20</v>
      </c>
      <c r="G826" s="4">
        <f>E826/D826</f>
        <v>1.2648941176470587</v>
      </c>
      <c r="H826">
        <v>1280</v>
      </c>
      <c r="I826" s="6" t="str">
        <f>DOLLAR((E826/H826),0)</f>
        <v>$84</v>
      </c>
      <c r="J826" t="s">
        <v>21</v>
      </c>
      <c r="K826" t="s">
        <v>22</v>
      </c>
      <c r="L826">
        <v>1276923600</v>
      </c>
      <c r="M826" s="10">
        <f>(((L826/60)/60)/24)+DATE(1970,1,1)</f>
        <v>40348.208333333336</v>
      </c>
      <c r="N826">
        <v>1279688400</v>
      </c>
      <c r="O826" s="10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 SEARCH("/",R826,1)-1)</f>
        <v>publishing</v>
      </c>
      <c r="T826" t="str">
        <f>RIGHT(R826,LEN(R826)-SEARCH("/",R826,SEARCH("/",R826,1)))</f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 s="7">
        <v>13950</v>
      </c>
      <c r="F827" t="s">
        <v>20</v>
      </c>
      <c r="G827" s="4">
        <f>E827/D827</f>
        <v>3.875</v>
      </c>
      <c r="H827">
        <v>157</v>
      </c>
      <c r="I827" s="6" t="str">
        <f>DOLLAR((E827/H827),0)</f>
        <v>$89</v>
      </c>
      <c r="J827" t="s">
        <v>40</v>
      </c>
      <c r="K827" t="s">
        <v>41</v>
      </c>
      <c r="L827">
        <v>1500958800</v>
      </c>
      <c r="M827" s="10">
        <f>(((L827/60)/60)/24)+DATE(1970,1,1)</f>
        <v>42941.208333333328</v>
      </c>
      <c r="N827">
        <v>1501995600</v>
      </c>
      <c r="O827" s="10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 SEARCH("/",R827,1)-1)</f>
        <v>film &amp; video</v>
      </c>
      <c r="T827" t="str">
        <f>RIGHT(R827,LEN(R827)-SEARCH("/",R827,SEARCH("/",R827,1)))</f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 s="13">
        <v>12797</v>
      </c>
      <c r="F828" t="s">
        <v>20</v>
      </c>
      <c r="G828" s="4">
        <f>E828/D828</f>
        <v>4.5703571428571426</v>
      </c>
      <c r="H828">
        <v>194</v>
      </c>
      <c r="I828" s="6" t="str">
        <f>DOLLAR((E828/H828),0)</f>
        <v>$66</v>
      </c>
      <c r="J828" t="s">
        <v>21</v>
      </c>
      <c r="K828" t="s">
        <v>22</v>
      </c>
      <c r="L828">
        <v>1292220000</v>
      </c>
      <c r="M828" s="10">
        <f>(((L828/60)/60)/24)+DATE(1970,1,1)</f>
        <v>40525.25</v>
      </c>
      <c r="N828">
        <v>1294639200</v>
      </c>
      <c r="O828" s="10">
        <f>(((N828/60)/60)/24)+DATE(1970,1,1)</f>
        <v>40553.25</v>
      </c>
      <c r="P828" t="b">
        <v>0</v>
      </c>
      <c r="Q828" t="b">
        <v>1</v>
      </c>
      <c r="R828" t="s">
        <v>33</v>
      </c>
      <c r="S828" t="str">
        <f>LEFT(R828, SEARCH("/",R828,1)-1)</f>
        <v>theater</v>
      </c>
      <c r="T828" t="str">
        <f>RIGHT(R828,LEN(R828)-SEARCH("/",R828,SEARCH("/",R828,1)))</f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 s="7">
        <v>6134</v>
      </c>
      <c r="F829" t="s">
        <v>20</v>
      </c>
      <c r="G829" s="4">
        <f>E829/D829</f>
        <v>2.6669565217391304</v>
      </c>
      <c r="H829">
        <v>82</v>
      </c>
      <c r="I829" s="6" t="str">
        <f>DOLLAR((E829/H829),0)</f>
        <v>$75</v>
      </c>
      <c r="J829" t="s">
        <v>26</v>
      </c>
      <c r="K829" t="s">
        <v>27</v>
      </c>
      <c r="L829">
        <v>1304398800</v>
      </c>
      <c r="M829" s="10">
        <f>(((L829/60)/60)/24)+DATE(1970,1,1)</f>
        <v>40666.208333333336</v>
      </c>
      <c r="N829">
        <v>1305435600</v>
      </c>
      <c r="O829" s="10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 SEARCH("/",R829,1)-1)</f>
        <v>film &amp; video</v>
      </c>
      <c r="T829" t="str">
        <f>RIGHT(R829,LEN(R829)-SEARCH("/",R829,SEARCH("/",R829,1)))</f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 s="13">
        <v>4899</v>
      </c>
      <c r="F830" t="s">
        <v>14</v>
      </c>
      <c r="G830" s="4">
        <f>E830/D830</f>
        <v>0.69</v>
      </c>
      <c r="H830">
        <v>70</v>
      </c>
      <c r="I830" s="6" t="str">
        <f>DOLLAR((E830/H830),0)</f>
        <v>$70</v>
      </c>
      <c r="J830" t="s">
        <v>21</v>
      </c>
      <c r="K830" t="s">
        <v>22</v>
      </c>
      <c r="L830">
        <v>1535432400</v>
      </c>
      <c r="M830" s="10">
        <f>(((L830/60)/60)/24)+DATE(1970,1,1)</f>
        <v>43340.208333333328</v>
      </c>
      <c r="N830">
        <v>1537592400</v>
      </c>
      <c r="O830" s="10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 SEARCH("/",R830,1)-1)</f>
        <v>theater</v>
      </c>
      <c r="T830" t="str">
        <f>RIGHT(R830,LEN(R830)-SEARCH("/",R830,SEARCH("/",R830,1)))</f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 s="13">
        <v>4929</v>
      </c>
      <c r="F831" t="s">
        <v>14</v>
      </c>
      <c r="G831" s="4">
        <f>E831/D831</f>
        <v>0.51343749999999999</v>
      </c>
      <c r="H831">
        <v>154</v>
      </c>
      <c r="I831" s="6" t="str">
        <f>DOLLAR((E831/H831),0)</f>
        <v>$32</v>
      </c>
      <c r="J831" t="s">
        <v>21</v>
      </c>
      <c r="K831" t="s">
        <v>22</v>
      </c>
      <c r="L831">
        <v>1433826000</v>
      </c>
      <c r="M831" s="10">
        <f>(((L831/60)/60)/24)+DATE(1970,1,1)</f>
        <v>42164.208333333328</v>
      </c>
      <c r="N831">
        <v>1435122000</v>
      </c>
      <c r="O831" s="10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 SEARCH("/",R831,1)-1)</f>
        <v>theater</v>
      </c>
      <c r="T831" t="str">
        <f>RIGHT(R831,LEN(R831)-SEARCH("/",R831,SEARCH("/",R831,1)))</f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 s="13">
        <v>1424</v>
      </c>
      <c r="F832" t="s">
        <v>14</v>
      </c>
      <c r="G832" s="4">
        <f>E832/D832</f>
        <v>1.1710526315789473E-2</v>
      </c>
      <c r="H832">
        <v>22</v>
      </c>
      <c r="I832" s="6" t="str">
        <f>DOLLAR((E832/H832),0)</f>
        <v>$65</v>
      </c>
      <c r="J832" t="s">
        <v>21</v>
      </c>
      <c r="K832" t="s">
        <v>22</v>
      </c>
      <c r="L832">
        <v>1514959200</v>
      </c>
      <c r="M832" s="10">
        <f>(((L832/60)/60)/24)+DATE(1970,1,1)</f>
        <v>43103.25</v>
      </c>
      <c r="N832">
        <v>1520056800</v>
      </c>
      <c r="O832" s="10">
        <f>(((N832/60)/60)/24)+DATE(1970,1,1)</f>
        <v>43162.25</v>
      </c>
      <c r="P832" t="b">
        <v>0</v>
      </c>
      <c r="Q832" t="b">
        <v>0</v>
      </c>
      <c r="R832" t="s">
        <v>33</v>
      </c>
      <c r="S832" t="str">
        <f>LEFT(R832, SEARCH("/",R832,1)-1)</f>
        <v>theater</v>
      </c>
      <c r="T832" t="str">
        <f>RIGHT(R832,LEN(R832)-SEARCH("/",R832,SEARCH("/",R832,1)))</f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 s="7">
        <v>105817</v>
      </c>
      <c r="F833" t="s">
        <v>20</v>
      </c>
      <c r="G833" s="4">
        <f>E833/D833</f>
        <v>1.089773429454171</v>
      </c>
      <c r="H833">
        <v>4233</v>
      </c>
      <c r="I833" s="6" t="str">
        <f>DOLLAR((E833/H833),0)</f>
        <v>$25</v>
      </c>
      <c r="J833" t="s">
        <v>21</v>
      </c>
      <c r="K833" t="s">
        <v>22</v>
      </c>
      <c r="L833">
        <v>1332738000</v>
      </c>
      <c r="M833" s="10">
        <f>(((L833/60)/60)/24)+DATE(1970,1,1)</f>
        <v>40994.208333333336</v>
      </c>
      <c r="N833">
        <v>1335675600</v>
      </c>
      <c r="O833" s="10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 SEARCH("/",R833,1)-1)</f>
        <v>photography</v>
      </c>
      <c r="T833" t="str">
        <f>RIGHT(R833,LEN(R833)-SEARCH("/",R833,SEARCH("/",R833,1)))</f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 s="7">
        <v>136156</v>
      </c>
      <c r="F834" t="s">
        <v>20</v>
      </c>
      <c r="G834" s="4">
        <f>E834/D834</f>
        <v>3.1517592592592591</v>
      </c>
      <c r="H834">
        <v>1297</v>
      </c>
      <c r="I834" s="6" t="str">
        <f>DOLLAR((E834/H834),0)</f>
        <v>$105</v>
      </c>
      <c r="J834" t="s">
        <v>36</v>
      </c>
      <c r="K834" t="s">
        <v>37</v>
      </c>
      <c r="L834">
        <v>1445490000</v>
      </c>
      <c r="M834" s="10">
        <f>(((L834/60)/60)/24)+DATE(1970,1,1)</f>
        <v>42299.208333333328</v>
      </c>
      <c r="N834">
        <v>1448431200</v>
      </c>
      <c r="O834" s="10">
        <f>(((N834/60)/60)/24)+DATE(1970,1,1)</f>
        <v>42333.25</v>
      </c>
      <c r="P834" t="b">
        <v>1</v>
      </c>
      <c r="Q834" t="b">
        <v>0</v>
      </c>
      <c r="R834" t="s">
        <v>206</v>
      </c>
      <c r="S834" t="str">
        <f>LEFT(R834, SEARCH("/",R834,1)-1)</f>
        <v>publishing</v>
      </c>
      <c r="T834" t="str">
        <f>RIGHT(R834,LEN(R834)-SEARCH("/",R834,SEARCH("/",R834,1)))</f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 s="7">
        <v>10723</v>
      </c>
      <c r="F835" t="s">
        <v>20</v>
      </c>
      <c r="G835" s="4">
        <f>E835/D835</f>
        <v>1.5769117647058823</v>
      </c>
      <c r="H835">
        <v>165</v>
      </c>
      <c r="I835" s="6" t="str">
        <f>DOLLAR((E835/H835),0)</f>
        <v>$65</v>
      </c>
      <c r="J835" t="s">
        <v>36</v>
      </c>
      <c r="K835" t="s">
        <v>37</v>
      </c>
      <c r="L835">
        <v>1297663200</v>
      </c>
      <c r="M835" s="10">
        <f>(((L835/60)/60)/24)+DATE(1970,1,1)</f>
        <v>40588.25</v>
      </c>
      <c r="N835">
        <v>1298613600</v>
      </c>
      <c r="O835" s="10">
        <f>(((N835/60)/60)/24)+DATE(1970,1,1)</f>
        <v>40599.25</v>
      </c>
      <c r="P835" t="b">
        <v>0</v>
      </c>
      <c r="Q835" t="b">
        <v>0</v>
      </c>
      <c r="R835" t="s">
        <v>206</v>
      </c>
      <c r="S835" t="str">
        <f>LEFT(R835, SEARCH("/",R835,1)-1)</f>
        <v>publishing</v>
      </c>
      <c r="T835" t="str">
        <f>RIGHT(R835,LEN(R835)-SEARCH("/",R835,SEARCH("/",R835,1)))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 s="13">
        <v>11228</v>
      </c>
      <c r="F836" t="s">
        <v>20</v>
      </c>
      <c r="G836" s="4">
        <f>E836/D836</f>
        <v>1.5380821917808218</v>
      </c>
      <c r="H836">
        <v>119</v>
      </c>
      <c r="I836" s="6" t="str">
        <f>DOLLAR((E836/H836),0)</f>
        <v>$94</v>
      </c>
      <c r="J836" t="s">
        <v>21</v>
      </c>
      <c r="K836" t="s">
        <v>22</v>
      </c>
      <c r="L836">
        <v>1371963600</v>
      </c>
      <c r="M836" s="10">
        <f>(((L836/60)/60)/24)+DATE(1970,1,1)</f>
        <v>41448.208333333336</v>
      </c>
      <c r="N836">
        <v>1372482000</v>
      </c>
      <c r="O836" s="10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 SEARCH("/",R836,1)-1)</f>
        <v>theater</v>
      </c>
      <c r="T836" t="str">
        <f>RIGHT(R836,LEN(R836)-SEARCH("/",R836,SEARCH("/",R836,1)))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 s="7">
        <v>77355</v>
      </c>
      <c r="F837" t="s">
        <v>14</v>
      </c>
      <c r="G837" s="4">
        <f>E837/D837</f>
        <v>0.89738979118329465</v>
      </c>
      <c r="H837">
        <v>1758</v>
      </c>
      <c r="I837" s="6" t="str">
        <f>DOLLAR((E837/H837),0)</f>
        <v>$44</v>
      </c>
      <c r="J837" t="s">
        <v>21</v>
      </c>
      <c r="K837" t="s">
        <v>22</v>
      </c>
      <c r="L837">
        <v>1425103200</v>
      </c>
      <c r="M837" s="10">
        <f>(((L837/60)/60)/24)+DATE(1970,1,1)</f>
        <v>42063.25</v>
      </c>
      <c r="N837">
        <v>1425621600</v>
      </c>
      <c r="O837" s="10">
        <f>(((N837/60)/60)/24)+DATE(1970,1,1)</f>
        <v>42069.25</v>
      </c>
      <c r="P837" t="b">
        <v>0</v>
      </c>
      <c r="Q837" t="b">
        <v>0</v>
      </c>
      <c r="R837" t="s">
        <v>28</v>
      </c>
      <c r="S837" t="str">
        <f>LEFT(R837, SEARCH("/",R837,1)-1)</f>
        <v>technology</v>
      </c>
      <c r="T837" t="str">
        <f>RIGHT(R837,LEN(R837)-SEARCH("/",R837,SEARCH("/",R837,1)))</f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 s="7">
        <v>6086</v>
      </c>
      <c r="F838" t="s">
        <v>14</v>
      </c>
      <c r="G838" s="4">
        <f>E838/D838</f>
        <v>0.75135802469135804</v>
      </c>
      <c r="H838">
        <v>94</v>
      </c>
      <c r="I838" s="6" t="str">
        <f>DOLLAR((E838/H838),0)</f>
        <v>$65</v>
      </c>
      <c r="J838" t="s">
        <v>21</v>
      </c>
      <c r="K838" t="s">
        <v>22</v>
      </c>
      <c r="L838">
        <v>1265349600</v>
      </c>
      <c r="M838" s="10">
        <f>(((L838/60)/60)/24)+DATE(1970,1,1)</f>
        <v>40214.25</v>
      </c>
      <c r="N838">
        <v>1266300000</v>
      </c>
      <c r="O838" s="10">
        <f>(((N838/60)/60)/24)+DATE(1970,1,1)</f>
        <v>40225.25</v>
      </c>
      <c r="P838" t="b">
        <v>0</v>
      </c>
      <c r="Q838" t="b">
        <v>0</v>
      </c>
      <c r="R838" t="s">
        <v>60</v>
      </c>
      <c r="S838" t="str">
        <f>LEFT(R838, SEARCH("/",R838,1)-1)</f>
        <v>music</v>
      </c>
      <c r="T838" t="str">
        <f>RIGHT(R838,LEN(R838)-SEARCH("/",R838,SEARCH("/",R838,1)))</f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 s="7">
        <v>150960</v>
      </c>
      <c r="F839" t="s">
        <v>20</v>
      </c>
      <c r="G839" s="4">
        <f>E839/D839</f>
        <v>8.5288135593220336</v>
      </c>
      <c r="H839">
        <v>1797</v>
      </c>
      <c r="I839" s="6" t="str">
        <f>DOLLAR((E839/H839),0)</f>
        <v>$84</v>
      </c>
      <c r="J839" t="s">
        <v>21</v>
      </c>
      <c r="K839" t="s">
        <v>22</v>
      </c>
      <c r="L839">
        <v>1301202000</v>
      </c>
      <c r="M839" s="10">
        <f>(((L839/60)/60)/24)+DATE(1970,1,1)</f>
        <v>40629.208333333336</v>
      </c>
      <c r="N839">
        <v>1305867600</v>
      </c>
      <c r="O839" s="10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 SEARCH("/",R839,1)-1)</f>
        <v>music</v>
      </c>
      <c r="T839" t="str">
        <f>RIGHT(R839,LEN(R839)-SEARCH("/",R839,SEARCH("/",R839,1)))</f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 s="13">
        <v>8890</v>
      </c>
      <c r="F840" t="s">
        <v>20</v>
      </c>
      <c r="G840" s="4">
        <f>E840/D840</f>
        <v>1.3890625000000001</v>
      </c>
      <c r="H840">
        <v>261</v>
      </c>
      <c r="I840" s="6" t="str">
        <f>DOLLAR((E840/H840),0)</f>
        <v>$34</v>
      </c>
      <c r="J840" t="s">
        <v>21</v>
      </c>
      <c r="K840" t="s">
        <v>22</v>
      </c>
      <c r="L840">
        <v>1538024400</v>
      </c>
      <c r="M840" s="10">
        <f>(((L840/60)/60)/24)+DATE(1970,1,1)</f>
        <v>43370.208333333328</v>
      </c>
      <c r="N840">
        <v>1538802000</v>
      </c>
      <c r="O840" s="10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 SEARCH("/",R840,1)-1)</f>
        <v>theater</v>
      </c>
      <c r="T840" t="str">
        <f>RIGHT(R840,LEN(R840)-SEARCH("/",R840,SEARCH("/",R840,1)))</f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 s="7">
        <v>14644</v>
      </c>
      <c r="F841" t="s">
        <v>20</v>
      </c>
      <c r="G841" s="4">
        <f>E841/D841</f>
        <v>1.9018181818181819</v>
      </c>
      <c r="H841">
        <v>157</v>
      </c>
      <c r="I841" s="6" t="str">
        <f>DOLLAR((E841/H841),0)</f>
        <v>$93</v>
      </c>
      <c r="J841" t="s">
        <v>21</v>
      </c>
      <c r="K841" t="s">
        <v>22</v>
      </c>
      <c r="L841">
        <v>1395032400</v>
      </c>
      <c r="M841" s="10">
        <f>(((L841/60)/60)/24)+DATE(1970,1,1)</f>
        <v>41715.208333333336</v>
      </c>
      <c r="N841">
        <v>1398920400</v>
      </c>
      <c r="O841" s="10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 SEARCH("/",R841,1)-1)</f>
        <v>film &amp; video</v>
      </c>
      <c r="T841" t="str">
        <f>RIGHT(R841,LEN(R841)-SEARCH("/",R841,SEARCH("/",R841,1)))</f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 s="13">
        <v>116583</v>
      </c>
      <c r="F842" t="s">
        <v>20</v>
      </c>
      <c r="G842" s="4">
        <f>E842/D842</f>
        <v>1.0024333619948409</v>
      </c>
      <c r="H842">
        <v>3533</v>
      </c>
      <c r="I842" s="6" t="str">
        <f>DOLLAR((E842/H842),0)</f>
        <v>$33</v>
      </c>
      <c r="J842" t="s">
        <v>21</v>
      </c>
      <c r="K842" t="s">
        <v>22</v>
      </c>
      <c r="L842">
        <v>1405486800</v>
      </c>
      <c r="M842" s="10">
        <f>(((L842/60)/60)/24)+DATE(1970,1,1)</f>
        <v>41836.208333333336</v>
      </c>
      <c r="N842">
        <v>1405659600</v>
      </c>
      <c r="O842" s="10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 SEARCH("/",R842,1)-1)</f>
        <v>theater</v>
      </c>
      <c r="T842" t="str">
        <f>RIGHT(R842,LEN(R842)-SEARCH("/",R842,SEARCH("/",R842,1)))</f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 s="7">
        <v>12991</v>
      </c>
      <c r="F843" t="s">
        <v>20</v>
      </c>
      <c r="G843" s="4">
        <f>E843/D843</f>
        <v>1.4275824175824177</v>
      </c>
      <c r="H843">
        <v>155</v>
      </c>
      <c r="I843" s="6" t="str">
        <f>DOLLAR((E843/H843),0)</f>
        <v>$84</v>
      </c>
      <c r="J843" t="s">
        <v>21</v>
      </c>
      <c r="K843" t="s">
        <v>22</v>
      </c>
      <c r="L843">
        <v>1455861600</v>
      </c>
      <c r="M843" s="10">
        <f>(((L843/60)/60)/24)+DATE(1970,1,1)</f>
        <v>42419.25</v>
      </c>
      <c r="N843">
        <v>1457244000</v>
      </c>
      <c r="O843" s="10">
        <f>(((N843/60)/60)/24)+DATE(1970,1,1)</f>
        <v>42435.25</v>
      </c>
      <c r="P843" t="b">
        <v>0</v>
      </c>
      <c r="Q843" t="b">
        <v>0</v>
      </c>
      <c r="R843" t="s">
        <v>28</v>
      </c>
      <c r="S843" t="str">
        <f>LEFT(R843, SEARCH("/",R843,1)-1)</f>
        <v>technology</v>
      </c>
      <c r="T843" t="str">
        <f>RIGHT(R843,LEN(R843)-SEARCH("/",R843,SEARCH("/",R843,1)))</f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 s="7">
        <v>8447</v>
      </c>
      <c r="F844" t="s">
        <v>20</v>
      </c>
      <c r="G844" s="4">
        <f>E844/D844</f>
        <v>5.6313333333333331</v>
      </c>
      <c r="H844">
        <v>132</v>
      </c>
      <c r="I844" s="6" t="str">
        <f>DOLLAR((E844/H844),0)</f>
        <v>$64</v>
      </c>
      <c r="J844" t="s">
        <v>107</v>
      </c>
      <c r="K844" t="s">
        <v>108</v>
      </c>
      <c r="L844">
        <v>1529038800</v>
      </c>
      <c r="M844" s="10">
        <f>(((L844/60)/60)/24)+DATE(1970,1,1)</f>
        <v>43266.208333333328</v>
      </c>
      <c r="N844">
        <v>1529298000</v>
      </c>
      <c r="O844" s="10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 SEARCH("/",R844,1)-1)</f>
        <v>technology</v>
      </c>
      <c r="T844" t="str">
        <f>RIGHT(R844,LEN(R844)-SEARCH("/",R844,SEARCH("/",R844,1)))</f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 s="7">
        <v>2703</v>
      </c>
      <c r="F845" t="s">
        <v>14</v>
      </c>
      <c r="G845" s="4">
        <f>E845/D845</f>
        <v>0.30715909090909088</v>
      </c>
      <c r="H845">
        <v>33</v>
      </c>
      <c r="I845" s="6" t="str">
        <f>DOLLAR((E845/H845),0)</f>
        <v>$82</v>
      </c>
      <c r="J845" t="s">
        <v>21</v>
      </c>
      <c r="K845" t="s">
        <v>22</v>
      </c>
      <c r="L845">
        <v>1535259600</v>
      </c>
      <c r="M845" s="10">
        <f>(((L845/60)/60)/24)+DATE(1970,1,1)</f>
        <v>43338.208333333328</v>
      </c>
      <c r="N845">
        <v>1535778000</v>
      </c>
      <c r="O845" s="10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 SEARCH("/",R845,1)-1)</f>
        <v>photography</v>
      </c>
      <c r="T845" t="str">
        <f>RIGHT(R845,LEN(R845)-SEARCH("/",R845,SEARCH("/",R845,1)))</f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 s="7">
        <v>8747</v>
      </c>
      <c r="F846" t="s">
        <v>74</v>
      </c>
      <c r="G846" s="4">
        <f>E846/D846</f>
        <v>0.99397727272727276</v>
      </c>
      <c r="H846">
        <v>94</v>
      </c>
      <c r="I846" s="6" t="str">
        <f>DOLLAR((E846/H846),0)</f>
        <v>$93</v>
      </c>
      <c r="J846" t="s">
        <v>21</v>
      </c>
      <c r="K846" t="s">
        <v>22</v>
      </c>
      <c r="L846">
        <v>1327212000</v>
      </c>
      <c r="M846" s="10">
        <f>(((L846/60)/60)/24)+DATE(1970,1,1)</f>
        <v>40930.25</v>
      </c>
      <c r="N846">
        <v>1327471200</v>
      </c>
      <c r="O846" s="10">
        <f>(((N846/60)/60)/24)+DATE(1970,1,1)</f>
        <v>40933.25</v>
      </c>
      <c r="P846" t="b">
        <v>0</v>
      </c>
      <c r="Q846" t="b">
        <v>0</v>
      </c>
      <c r="R846" t="s">
        <v>42</v>
      </c>
      <c r="S846" t="str">
        <f>LEFT(R846, SEARCH("/",R846,1)-1)</f>
        <v>film &amp; video</v>
      </c>
      <c r="T846" t="str">
        <f>RIGHT(R846,LEN(R846)-SEARCH("/",R846,SEARCH("/",R846,1)))</f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 s="7">
        <v>138087</v>
      </c>
      <c r="F847" t="s">
        <v>20</v>
      </c>
      <c r="G847" s="4">
        <f>E847/D847</f>
        <v>1.9754935622317598</v>
      </c>
      <c r="H847">
        <v>1354</v>
      </c>
      <c r="I847" s="6" t="str">
        <f>DOLLAR((E847/H847),0)</f>
        <v>$102</v>
      </c>
      <c r="J847" t="s">
        <v>40</v>
      </c>
      <c r="K847" t="s">
        <v>41</v>
      </c>
      <c r="L847">
        <v>1526360400</v>
      </c>
      <c r="M847" s="10">
        <f>(((L847/60)/60)/24)+DATE(1970,1,1)</f>
        <v>43235.208333333328</v>
      </c>
      <c r="N847">
        <v>1529557200</v>
      </c>
      <c r="O847" s="10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 SEARCH("/",R847,1)-1)</f>
        <v>technology</v>
      </c>
      <c r="T847" t="str">
        <f>RIGHT(R847,LEN(R847)-SEARCH("/",R847,SEARCH("/",R847,1)))</f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 s="7">
        <v>5085</v>
      </c>
      <c r="F848" t="s">
        <v>20</v>
      </c>
      <c r="G848" s="4">
        <f>E848/D848</f>
        <v>5.085</v>
      </c>
      <c r="H848">
        <v>48</v>
      </c>
      <c r="I848" s="6" t="str">
        <f>DOLLAR((E848/H848),0)</f>
        <v>$106</v>
      </c>
      <c r="J848" t="s">
        <v>21</v>
      </c>
      <c r="K848" t="s">
        <v>22</v>
      </c>
      <c r="L848">
        <v>1532149200</v>
      </c>
      <c r="M848" s="10">
        <f>(((L848/60)/60)/24)+DATE(1970,1,1)</f>
        <v>43302.208333333328</v>
      </c>
      <c r="N848">
        <v>1535259600</v>
      </c>
      <c r="O848" s="10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 SEARCH("/",R848,1)-1)</f>
        <v>technology</v>
      </c>
      <c r="T848" t="str">
        <f>RIGHT(R848,LEN(R848)-SEARCH("/",R848,SEARCH("/",R848,1)))</f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 s="7">
        <v>11174</v>
      </c>
      <c r="F849" t="s">
        <v>20</v>
      </c>
      <c r="G849" s="4">
        <f>E849/D849</f>
        <v>2.3774468085106384</v>
      </c>
      <c r="H849">
        <v>110</v>
      </c>
      <c r="I849" s="6" t="str">
        <f>DOLLAR((E849/H849),0)</f>
        <v>$102</v>
      </c>
      <c r="J849" t="s">
        <v>21</v>
      </c>
      <c r="K849" t="s">
        <v>22</v>
      </c>
      <c r="L849">
        <v>1515304800</v>
      </c>
      <c r="M849" s="10">
        <f>(((L849/60)/60)/24)+DATE(1970,1,1)</f>
        <v>43107.25</v>
      </c>
      <c r="N849">
        <v>1515564000</v>
      </c>
      <c r="O849" s="10">
        <f>(((N849/60)/60)/24)+DATE(1970,1,1)</f>
        <v>43110.25</v>
      </c>
      <c r="P849" t="b">
        <v>0</v>
      </c>
      <c r="Q849" t="b">
        <v>0</v>
      </c>
      <c r="R849" t="s">
        <v>17</v>
      </c>
      <c r="S849" t="str">
        <f>LEFT(R849, SEARCH("/",R849,1)-1)</f>
        <v>food</v>
      </c>
      <c r="T849" t="str">
        <f>RIGHT(R849,LEN(R849)-SEARCH("/",R849,SEARCH("/",R849,1)))</f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 s="7">
        <v>10831</v>
      </c>
      <c r="F850" t="s">
        <v>20</v>
      </c>
      <c r="G850" s="4">
        <f>E850/D850</f>
        <v>3.3846875000000001</v>
      </c>
      <c r="H850">
        <v>172</v>
      </c>
      <c r="I850" s="6" t="str">
        <f>DOLLAR((E850/H850),0)</f>
        <v>$63</v>
      </c>
      <c r="J850" t="s">
        <v>21</v>
      </c>
      <c r="K850" t="s">
        <v>22</v>
      </c>
      <c r="L850">
        <v>1276318800</v>
      </c>
      <c r="M850" s="10">
        <f>(((L850/60)/60)/24)+DATE(1970,1,1)</f>
        <v>40341.208333333336</v>
      </c>
      <c r="N850">
        <v>1277096400</v>
      </c>
      <c r="O850" s="10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 SEARCH("/",R850,1)-1)</f>
        <v>film &amp; video</v>
      </c>
      <c r="T850" t="str">
        <f>RIGHT(R850,LEN(R850)-SEARCH("/",R850,SEARCH("/",R850,1)))</f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 s="7">
        <v>8917</v>
      </c>
      <c r="F851" t="s">
        <v>20</v>
      </c>
      <c r="G851" s="4">
        <f>E851/D851</f>
        <v>1.3308955223880596</v>
      </c>
      <c r="H851">
        <v>307</v>
      </c>
      <c r="I851" s="6" t="str">
        <f>DOLLAR((E851/H851),0)</f>
        <v>$29</v>
      </c>
      <c r="J851" t="s">
        <v>21</v>
      </c>
      <c r="K851" t="s">
        <v>22</v>
      </c>
      <c r="L851">
        <v>1328767200</v>
      </c>
      <c r="M851" s="10">
        <f>(((L851/60)/60)/24)+DATE(1970,1,1)</f>
        <v>40948.25</v>
      </c>
      <c r="N851">
        <v>1329026400</v>
      </c>
      <c r="O851" s="10">
        <f>(((N851/60)/60)/24)+DATE(1970,1,1)</f>
        <v>40951.25</v>
      </c>
      <c r="P851" t="b">
        <v>0</v>
      </c>
      <c r="Q851" t="b">
        <v>1</v>
      </c>
      <c r="R851" t="s">
        <v>60</v>
      </c>
      <c r="S851" t="str">
        <f>LEFT(R851, SEARCH("/",R851,1)-1)</f>
        <v>music</v>
      </c>
      <c r="T851" t="str">
        <f>RIGHT(R851,LEN(R851)-SEARCH("/",R851,SEARCH("/",R851,1)))</f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 s="7">
        <v>1</v>
      </c>
      <c r="F852" t="s">
        <v>14</v>
      </c>
      <c r="G852" s="4">
        <f>E852/D852</f>
        <v>0.01</v>
      </c>
      <c r="H852">
        <v>1</v>
      </c>
      <c r="I852" s="6" t="str">
        <f>DOLLAR((E852/H852),0)</f>
        <v>$1</v>
      </c>
      <c r="J852" t="s">
        <v>21</v>
      </c>
      <c r="K852" t="s">
        <v>22</v>
      </c>
      <c r="L852">
        <v>1321682400</v>
      </c>
      <c r="M852" s="10">
        <f>(((L852/60)/60)/24)+DATE(1970,1,1)</f>
        <v>40866.25</v>
      </c>
      <c r="N852">
        <v>1322978400</v>
      </c>
      <c r="O852" s="10">
        <f>(((N852/60)/60)/24)+DATE(1970,1,1)</f>
        <v>40881.25</v>
      </c>
      <c r="P852" t="b">
        <v>1</v>
      </c>
      <c r="Q852" t="b">
        <v>0</v>
      </c>
      <c r="R852" t="s">
        <v>23</v>
      </c>
      <c r="S852" t="str">
        <f>LEFT(R852, SEARCH("/",R852,1)-1)</f>
        <v>music</v>
      </c>
      <c r="T852" t="str">
        <f>RIGHT(R852,LEN(R852)-SEARCH("/",R852,SEARCH("/",R852,1)))</f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 s="7">
        <v>12468</v>
      </c>
      <c r="F853" t="s">
        <v>20</v>
      </c>
      <c r="G853" s="4">
        <f>E853/D853</f>
        <v>2.0779999999999998</v>
      </c>
      <c r="H853">
        <v>160</v>
      </c>
      <c r="I853" s="6" t="str">
        <f>DOLLAR((E853/H853),0)</f>
        <v>$78</v>
      </c>
      <c r="J853" t="s">
        <v>21</v>
      </c>
      <c r="K853" t="s">
        <v>22</v>
      </c>
      <c r="L853">
        <v>1335934800</v>
      </c>
      <c r="M853" s="10">
        <f>(((L853/60)/60)/24)+DATE(1970,1,1)</f>
        <v>41031.208333333336</v>
      </c>
      <c r="N853">
        <v>1338786000</v>
      </c>
      <c r="O853" s="10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 SEARCH("/",R853,1)-1)</f>
        <v>music</v>
      </c>
      <c r="T853" t="str">
        <f>RIGHT(R853,LEN(R853)-SEARCH("/",R853,SEARCH("/",R853,1)))</f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 s="7">
        <v>2505</v>
      </c>
      <c r="F854" t="s">
        <v>14</v>
      </c>
      <c r="G854" s="4">
        <f>E854/D854</f>
        <v>0.51122448979591839</v>
      </c>
      <c r="H854">
        <v>31</v>
      </c>
      <c r="I854" s="6" t="str">
        <f>DOLLAR((E854/H854),0)</f>
        <v>$81</v>
      </c>
      <c r="J854" t="s">
        <v>21</v>
      </c>
      <c r="K854" t="s">
        <v>22</v>
      </c>
      <c r="L854">
        <v>1310792400</v>
      </c>
      <c r="M854" s="10">
        <f>(((L854/60)/60)/24)+DATE(1970,1,1)</f>
        <v>40740.208333333336</v>
      </c>
      <c r="N854">
        <v>1311656400</v>
      </c>
      <c r="O854" s="10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 SEARCH("/",R854,1)-1)</f>
        <v>games</v>
      </c>
      <c r="T854" t="str">
        <f>RIGHT(R854,LEN(R854)-SEARCH("/",R854,SEARCH("/",R854,1)))</f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 s="7">
        <v>111502</v>
      </c>
      <c r="F855" t="s">
        <v>20</v>
      </c>
      <c r="G855" s="4">
        <f>E855/D855</f>
        <v>6.5205847953216374</v>
      </c>
      <c r="H855">
        <v>1467</v>
      </c>
      <c r="I855" s="6" t="str">
        <f>DOLLAR((E855/H855),0)</f>
        <v>$76</v>
      </c>
      <c r="J855" t="s">
        <v>15</v>
      </c>
      <c r="K855" t="s">
        <v>16</v>
      </c>
      <c r="L855">
        <v>1308546000</v>
      </c>
      <c r="M855" s="10">
        <f>(((L855/60)/60)/24)+DATE(1970,1,1)</f>
        <v>40714.208333333336</v>
      </c>
      <c r="N855">
        <v>1308978000</v>
      </c>
      <c r="O855" s="10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 SEARCH("/",R855,1)-1)</f>
        <v>music</v>
      </c>
      <c r="T855" t="str">
        <f>RIGHT(R855,LEN(R855)-SEARCH("/",R855,SEARCH("/",R855,1)))</f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 s="7">
        <v>194309</v>
      </c>
      <c r="F856" t="s">
        <v>20</v>
      </c>
      <c r="G856" s="4">
        <f>E856/D856</f>
        <v>1.1363099415204678</v>
      </c>
      <c r="H856">
        <v>2662</v>
      </c>
      <c r="I856" s="6" t="str">
        <f>DOLLAR((E856/H856),0)</f>
        <v>$73</v>
      </c>
      <c r="J856" t="s">
        <v>15</v>
      </c>
      <c r="K856" t="s">
        <v>16</v>
      </c>
      <c r="L856">
        <v>1574056800</v>
      </c>
      <c r="M856" s="10">
        <f>(((L856/60)/60)/24)+DATE(1970,1,1)</f>
        <v>43787.25</v>
      </c>
      <c r="N856">
        <v>1576389600</v>
      </c>
      <c r="O856" s="10">
        <f>(((N856/60)/60)/24)+DATE(1970,1,1)</f>
        <v>43814.25</v>
      </c>
      <c r="P856" t="b">
        <v>0</v>
      </c>
      <c r="Q856" t="b">
        <v>0</v>
      </c>
      <c r="R856" t="s">
        <v>119</v>
      </c>
      <c r="S856" t="str">
        <f>LEFT(R856, SEARCH("/",R856,1)-1)</f>
        <v>publishing</v>
      </c>
      <c r="T856" t="str">
        <f>RIGHT(R856,LEN(R856)-SEARCH("/",R856,SEARCH("/",R856,1)))</f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 s="13">
        <v>23956</v>
      </c>
      <c r="F857" t="s">
        <v>20</v>
      </c>
      <c r="G857" s="4">
        <f>E857/D857</f>
        <v>1.0237606837606839</v>
      </c>
      <c r="H857">
        <v>452</v>
      </c>
      <c r="I857" s="6" t="str">
        <f>DOLLAR((E857/H857),0)</f>
        <v>$53</v>
      </c>
      <c r="J857" t="s">
        <v>26</v>
      </c>
      <c r="K857" t="s">
        <v>27</v>
      </c>
      <c r="L857">
        <v>1308373200</v>
      </c>
      <c r="M857" s="10">
        <f>(((L857/60)/60)/24)+DATE(1970,1,1)</f>
        <v>40712.208333333336</v>
      </c>
      <c r="N857">
        <v>1311051600</v>
      </c>
      <c r="O857" s="10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 SEARCH("/",R857,1)-1)</f>
        <v>theater</v>
      </c>
      <c r="T857" t="str">
        <f>RIGHT(R857,LEN(R857)-SEARCH("/",R857,SEARCH("/",R857,1)))</f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 s="7">
        <v>8558</v>
      </c>
      <c r="F858" t="s">
        <v>20</v>
      </c>
      <c r="G858" s="4">
        <f>E858/D858</f>
        <v>3.5658333333333334</v>
      </c>
      <c r="H858">
        <v>158</v>
      </c>
      <c r="I858" s="6" t="str">
        <f>DOLLAR((E858/H858),0)</f>
        <v>$54</v>
      </c>
      <c r="J858" t="s">
        <v>21</v>
      </c>
      <c r="K858" t="s">
        <v>22</v>
      </c>
      <c r="L858">
        <v>1335243600</v>
      </c>
      <c r="M858" s="10">
        <f>(((L858/60)/60)/24)+DATE(1970,1,1)</f>
        <v>41023.208333333336</v>
      </c>
      <c r="N858">
        <v>1336712400</v>
      </c>
      <c r="O858" s="10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 SEARCH("/",R858,1)-1)</f>
        <v>food</v>
      </c>
      <c r="T858" t="str">
        <f>RIGHT(R858,LEN(R858)-SEARCH("/",R858,SEARCH("/",R858,1)))</f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 s="7">
        <v>7413</v>
      </c>
      <c r="F859" t="s">
        <v>20</v>
      </c>
      <c r="G859" s="4">
        <f>E859/D859</f>
        <v>1.3986792452830188</v>
      </c>
      <c r="H859">
        <v>225</v>
      </c>
      <c r="I859" s="6" t="str">
        <f>DOLLAR((E859/H859),0)</f>
        <v>$33</v>
      </c>
      <c r="J859" t="s">
        <v>98</v>
      </c>
      <c r="K859" t="s">
        <v>99</v>
      </c>
      <c r="L859">
        <v>1328421600</v>
      </c>
      <c r="M859" s="10">
        <f>(((L859/60)/60)/24)+DATE(1970,1,1)</f>
        <v>40944.25</v>
      </c>
      <c r="N859">
        <v>1330408800</v>
      </c>
      <c r="O859" s="10">
        <f>(((N859/60)/60)/24)+DATE(1970,1,1)</f>
        <v>40967.25</v>
      </c>
      <c r="P859" t="b">
        <v>1</v>
      </c>
      <c r="Q859" t="b">
        <v>0</v>
      </c>
      <c r="R859" t="s">
        <v>100</v>
      </c>
      <c r="S859" t="str">
        <f>LEFT(R859, SEARCH("/",R859,1)-1)</f>
        <v>film &amp; video</v>
      </c>
      <c r="T859" t="str">
        <f>RIGHT(R859,LEN(R859)-SEARCH("/",R859,SEARCH("/",R859,1)))</f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 s="7">
        <v>2778</v>
      </c>
      <c r="F860" t="s">
        <v>14</v>
      </c>
      <c r="G860" s="4">
        <f>E860/D860</f>
        <v>0.69450000000000001</v>
      </c>
      <c r="H860">
        <v>35</v>
      </c>
      <c r="I860" s="6" t="str">
        <f>DOLLAR((E860/H860),0)</f>
        <v>$79</v>
      </c>
      <c r="J860" t="s">
        <v>21</v>
      </c>
      <c r="K860" t="s">
        <v>22</v>
      </c>
      <c r="L860">
        <v>1524286800</v>
      </c>
      <c r="M860" s="10">
        <f>(((L860/60)/60)/24)+DATE(1970,1,1)</f>
        <v>43211.208333333328</v>
      </c>
      <c r="N860">
        <v>1524891600</v>
      </c>
      <c r="O860" s="10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 SEARCH("/",R860,1)-1)</f>
        <v>food</v>
      </c>
      <c r="T860" t="str">
        <f>RIGHT(R860,LEN(R860)-SEARCH("/",R860,SEARCH("/",R860,1)))</f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 s="13">
        <v>2594</v>
      </c>
      <c r="F861" t="s">
        <v>14</v>
      </c>
      <c r="G861" s="4">
        <f>E861/D861</f>
        <v>0.35534246575342465</v>
      </c>
      <c r="H861">
        <v>63</v>
      </c>
      <c r="I861" s="6" t="str">
        <f>DOLLAR((E861/H861),0)</f>
        <v>$41</v>
      </c>
      <c r="J861" t="s">
        <v>21</v>
      </c>
      <c r="K861" t="s">
        <v>22</v>
      </c>
      <c r="L861">
        <v>1362117600</v>
      </c>
      <c r="M861" s="10">
        <f>(((L861/60)/60)/24)+DATE(1970,1,1)</f>
        <v>41334.25</v>
      </c>
      <c r="N861">
        <v>1363669200</v>
      </c>
      <c r="O861" s="10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 SEARCH("/",R861,1)-1)</f>
        <v>theater</v>
      </c>
      <c r="T861" t="str">
        <f>RIGHT(R861,LEN(R861)-SEARCH("/",R861,SEARCH("/",R861,1)))</f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 s="7">
        <v>5033</v>
      </c>
      <c r="F862" t="s">
        <v>20</v>
      </c>
      <c r="G862" s="4">
        <f>E862/D862</f>
        <v>2.5165000000000002</v>
      </c>
      <c r="H862">
        <v>65</v>
      </c>
      <c r="I862" s="6" t="str">
        <f>DOLLAR((E862/H862),0)</f>
        <v>$77</v>
      </c>
      <c r="J862" t="s">
        <v>21</v>
      </c>
      <c r="K862" t="s">
        <v>22</v>
      </c>
      <c r="L862">
        <v>1550556000</v>
      </c>
      <c r="M862" s="10">
        <f>(((L862/60)/60)/24)+DATE(1970,1,1)</f>
        <v>43515.25</v>
      </c>
      <c r="N862">
        <v>1551420000</v>
      </c>
      <c r="O862" s="10">
        <f>(((N862/60)/60)/24)+DATE(1970,1,1)</f>
        <v>43525.25</v>
      </c>
      <c r="P862" t="b">
        <v>0</v>
      </c>
      <c r="Q862" t="b">
        <v>1</v>
      </c>
      <c r="R862" t="s">
        <v>65</v>
      </c>
      <c r="S862" t="str">
        <f>LEFT(R862, SEARCH("/",R862,1)-1)</f>
        <v>technology</v>
      </c>
      <c r="T862" t="str">
        <f>RIGHT(R862,LEN(R862)-SEARCH("/",R862,SEARCH("/",R862,1)))</f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 s="13">
        <v>9317</v>
      </c>
      <c r="F863" t="s">
        <v>20</v>
      </c>
      <c r="G863" s="4">
        <f>E863/D863</f>
        <v>1.0587500000000001</v>
      </c>
      <c r="H863">
        <v>163</v>
      </c>
      <c r="I863" s="6" t="str">
        <f>DOLLAR((E863/H863),0)</f>
        <v>$57</v>
      </c>
      <c r="J863" t="s">
        <v>21</v>
      </c>
      <c r="K863" t="s">
        <v>22</v>
      </c>
      <c r="L863">
        <v>1269147600</v>
      </c>
      <c r="M863" s="10">
        <f>(((L863/60)/60)/24)+DATE(1970,1,1)</f>
        <v>40258.208333333336</v>
      </c>
      <c r="N863">
        <v>1269838800</v>
      </c>
      <c r="O863" s="10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 SEARCH("/",R863,1)-1)</f>
        <v>theater</v>
      </c>
      <c r="T863" t="str">
        <f>RIGHT(R863,LEN(R863)-SEARCH("/",R863,SEARCH("/",R863,1)))</f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 s="13">
        <v>6560</v>
      </c>
      <c r="F864" t="s">
        <v>20</v>
      </c>
      <c r="G864" s="4">
        <f>E864/D864</f>
        <v>1.8742857142857143</v>
      </c>
      <c r="H864">
        <v>85</v>
      </c>
      <c r="I864" s="6" t="str">
        <f>DOLLAR((E864/H864),0)</f>
        <v>$77</v>
      </c>
      <c r="J864" t="s">
        <v>21</v>
      </c>
      <c r="K864" t="s">
        <v>22</v>
      </c>
      <c r="L864">
        <v>1312174800</v>
      </c>
      <c r="M864" s="10">
        <f>(((L864/60)/60)/24)+DATE(1970,1,1)</f>
        <v>40756.208333333336</v>
      </c>
      <c r="N864">
        <v>1312520400</v>
      </c>
      <c r="O864" s="10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 SEARCH("/",R864,1)-1)</f>
        <v>theater</v>
      </c>
      <c r="T864" t="str">
        <f>RIGHT(R864,LEN(R864)-SEARCH("/",R864,SEARCH("/",R864,1)))</f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 s="7">
        <v>5415</v>
      </c>
      <c r="F865" t="s">
        <v>20</v>
      </c>
      <c r="G865" s="4">
        <f>E865/D865</f>
        <v>3.8678571428571429</v>
      </c>
      <c r="H865">
        <v>217</v>
      </c>
      <c r="I865" s="6" t="str">
        <f>DOLLAR((E865/H865),0)</f>
        <v>$25</v>
      </c>
      <c r="J865" t="s">
        <v>21</v>
      </c>
      <c r="K865" t="s">
        <v>22</v>
      </c>
      <c r="L865">
        <v>1434517200</v>
      </c>
      <c r="M865" s="10">
        <f>(((L865/60)/60)/24)+DATE(1970,1,1)</f>
        <v>42172.208333333328</v>
      </c>
      <c r="N865">
        <v>1436504400</v>
      </c>
      <c r="O865" s="10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 SEARCH("/",R865,1)-1)</f>
        <v>film &amp; video</v>
      </c>
      <c r="T865" t="str">
        <f>RIGHT(R865,LEN(R865)-SEARCH("/",R865,SEARCH("/",R865,1)))</f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 s="7">
        <v>14577</v>
      </c>
      <c r="F866" t="s">
        <v>20</v>
      </c>
      <c r="G866" s="4">
        <f>E866/D866</f>
        <v>3.4707142857142856</v>
      </c>
      <c r="H866">
        <v>150</v>
      </c>
      <c r="I866" s="6" t="str">
        <f>DOLLAR((E866/H866),0)</f>
        <v>$97</v>
      </c>
      <c r="J866" t="s">
        <v>21</v>
      </c>
      <c r="K866" t="s">
        <v>22</v>
      </c>
      <c r="L866">
        <v>1471582800</v>
      </c>
      <c r="M866" s="10">
        <f>(((L866/60)/60)/24)+DATE(1970,1,1)</f>
        <v>42601.208333333328</v>
      </c>
      <c r="N866">
        <v>1472014800</v>
      </c>
      <c r="O866" s="10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 SEARCH("/",R866,1)-1)</f>
        <v>film &amp; video</v>
      </c>
      <c r="T866" t="str">
        <f>RIGHT(R866,LEN(R866)-SEARCH("/",R866,SEARCH("/",R866,1)))</f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 s="13">
        <v>150515</v>
      </c>
      <c r="F867" t="s">
        <v>20</v>
      </c>
      <c r="G867" s="4">
        <f>E867/D867</f>
        <v>1.8582098765432098</v>
      </c>
      <c r="H867">
        <v>3272</v>
      </c>
      <c r="I867" s="6" t="str">
        <f>DOLLAR((E867/H867),0)</f>
        <v>$46</v>
      </c>
      <c r="J867" t="s">
        <v>21</v>
      </c>
      <c r="K867" t="s">
        <v>22</v>
      </c>
      <c r="L867">
        <v>1410757200</v>
      </c>
      <c r="M867" s="10">
        <f>(((L867/60)/60)/24)+DATE(1970,1,1)</f>
        <v>41897.208333333336</v>
      </c>
      <c r="N867">
        <v>1411534800</v>
      </c>
      <c r="O867" s="10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 SEARCH("/",R867,1)-1)</f>
        <v>theater</v>
      </c>
      <c r="T867" t="str">
        <f>RIGHT(R867,LEN(R867)-SEARCH("/",R867,SEARCH("/",R867,1)))</f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 s="7">
        <v>79045</v>
      </c>
      <c r="F868" t="s">
        <v>74</v>
      </c>
      <c r="G868" s="4">
        <f>E868/D868</f>
        <v>0.43241247264770238</v>
      </c>
      <c r="H868">
        <v>898</v>
      </c>
      <c r="I868" s="6" t="str">
        <f>DOLLAR((E868/H868),0)</f>
        <v>$88</v>
      </c>
      <c r="J868" t="s">
        <v>21</v>
      </c>
      <c r="K868" t="s">
        <v>22</v>
      </c>
      <c r="L868">
        <v>1304830800</v>
      </c>
      <c r="M868" s="10">
        <f>(((L868/60)/60)/24)+DATE(1970,1,1)</f>
        <v>40671.208333333336</v>
      </c>
      <c r="N868">
        <v>1304917200</v>
      </c>
      <c r="O868" s="10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 SEARCH("/",R868,1)-1)</f>
        <v>photography</v>
      </c>
      <c r="T868" t="str">
        <f>RIGHT(R868,LEN(R868)-SEARCH("/",R868,SEARCH("/",R868,1)))</f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 s="7">
        <v>7797</v>
      </c>
      <c r="F869" t="s">
        <v>20</v>
      </c>
      <c r="G869" s="4">
        <f>E869/D869</f>
        <v>1.6243749999999999</v>
      </c>
      <c r="H869">
        <v>300</v>
      </c>
      <c r="I869" s="6" t="str">
        <f>DOLLAR((E869/H869),0)</f>
        <v>$26</v>
      </c>
      <c r="J869" t="s">
        <v>21</v>
      </c>
      <c r="K869" t="s">
        <v>22</v>
      </c>
      <c r="L869">
        <v>1539061200</v>
      </c>
      <c r="M869" s="10">
        <f>(((L869/60)/60)/24)+DATE(1970,1,1)</f>
        <v>43382.208333333328</v>
      </c>
      <c r="N869">
        <v>1539579600</v>
      </c>
      <c r="O869" s="10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 SEARCH("/",R869,1)-1)</f>
        <v>food</v>
      </c>
      <c r="T869" t="str">
        <f>RIGHT(R869,LEN(R869)-SEARCH("/",R869,SEARCH("/",R869,1)))</f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 s="13">
        <v>12939</v>
      </c>
      <c r="F870" t="s">
        <v>20</v>
      </c>
      <c r="G870" s="4">
        <f>E870/D870</f>
        <v>1.8484285714285715</v>
      </c>
      <c r="H870">
        <v>126</v>
      </c>
      <c r="I870" s="6" t="str">
        <f>DOLLAR((E870/H870),0)</f>
        <v>$103</v>
      </c>
      <c r="J870" t="s">
        <v>21</v>
      </c>
      <c r="K870" t="s">
        <v>22</v>
      </c>
      <c r="L870">
        <v>1381554000</v>
      </c>
      <c r="M870" s="10">
        <f>(((L870/60)/60)/24)+DATE(1970,1,1)</f>
        <v>41559.208333333336</v>
      </c>
      <c r="N870">
        <v>1382504400</v>
      </c>
      <c r="O870" s="10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 SEARCH("/",R870,1)-1)</f>
        <v>theater</v>
      </c>
      <c r="T870" t="str">
        <f>RIGHT(R870,LEN(R870)-SEARCH("/",R870,SEARCH("/",R870,1)))</f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 s="7">
        <v>38376</v>
      </c>
      <c r="F871" t="s">
        <v>14</v>
      </c>
      <c r="G871" s="4">
        <f>E871/D871</f>
        <v>0.23703520691785052</v>
      </c>
      <c r="H871">
        <v>526</v>
      </c>
      <c r="I871" s="6" t="str">
        <f>DOLLAR((E871/H871),0)</f>
        <v>$73</v>
      </c>
      <c r="J871" t="s">
        <v>21</v>
      </c>
      <c r="K871" t="s">
        <v>22</v>
      </c>
      <c r="L871">
        <v>1277096400</v>
      </c>
      <c r="M871" s="10">
        <f>(((L871/60)/60)/24)+DATE(1970,1,1)</f>
        <v>40350.208333333336</v>
      </c>
      <c r="N871">
        <v>1278306000</v>
      </c>
      <c r="O871" s="10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 SEARCH("/",R871,1)-1)</f>
        <v>film &amp; video</v>
      </c>
      <c r="T871" t="str">
        <f>RIGHT(R871,LEN(R871)-SEARCH("/",R871,SEARCH("/",R871,1)))</f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 s="13">
        <v>6920</v>
      </c>
      <c r="F872" t="s">
        <v>14</v>
      </c>
      <c r="G872" s="4">
        <f>E872/D872</f>
        <v>0.89870129870129867</v>
      </c>
      <c r="H872">
        <v>121</v>
      </c>
      <c r="I872" s="6" t="str">
        <f>DOLLAR((E872/H872),0)</f>
        <v>$57</v>
      </c>
      <c r="J872" t="s">
        <v>21</v>
      </c>
      <c r="K872" t="s">
        <v>22</v>
      </c>
      <c r="L872">
        <v>1440392400</v>
      </c>
      <c r="M872" s="10">
        <f>(((L872/60)/60)/24)+DATE(1970,1,1)</f>
        <v>42240.208333333328</v>
      </c>
      <c r="N872">
        <v>1442552400</v>
      </c>
      <c r="O872" s="10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 SEARCH("/",R872,1)-1)</f>
        <v>theater</v>
      </c>
      <c r="T872" t="str">
        <f>RIGHT(R872,LEN(R872)-SEARCH("/",R872,SEARCH("/",R872,1)))</f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 s="13">
        <v>194912</v>
      </c>
      <c r="F873" t="s">
        <v>20</v>
      </c>
      <c r="G873" s="4">
        <f>E873/D873</f>
        <v>2.7260419580419581</v>
      </c>
      <c r="H873">
        <v>2320</v>
      </c>
      <c r="I873" s="6" t="str">
        <f>DOLLAR((E873/H873),0)</f>
        <v>$84</v>
      </c>
      <c r="J873" t="s">
        <v>21</v>
      </c>
      <c r="K873" t="s">
        <v>22</v>
      </c>
      <c r="L873">
        <v>1509512400</v>
      </c>
      <c r="M873" s="10">
        <f>(((L873/60)/60)/24)+DATE(1970,1,1)</f>
        <v>43040.208333333328</v>
      </c>
      <c r="N873">
        <v>1511071200</v>
      </c>
      <c r="O873" s="10">
        <f>(((N873/60)/60)/24)+DATE(1970,1,1)</f>
        <v>43058.25</v>
      </c>
      <c r="P873" t="b">
        <v>0</v>
      </c>
      <c r="Q873" t="b">
        <v>1</v>
      </c>
      <c r="R873" t="s">
        <v>33</v>
      </c>
      <c r="S873" t="str">
        <f>LEFT(R873, SEARCH("/",R873,1)-1)</f>
        <v>theater</v>
      </c>
      <c r="T873" t="str">
        <f>RIGHT(R873,LEN(R873)-SEARCH("/",R873,SEARCH("/",R873,1)))</f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 s="7">
        <v>7992</v>
      </c>
      <c r="F874" t="s">
        <v>20</v>
      </c>
      <c r="G874" s="4">
        <f>E874/D874</f>
        <v>1.7004255319148935</v>
      </c>
      <c r="H874">
        <v>81</v>
      </c>
      <c r="I874" s="6" t="str">
        <f>DOLLAR((E874/H874),0)</f>
        <v>$99</v>
      </c>
      <c r="J874" t="s">
        <v>26</v>
      </c>
      <c r="K874" t="s">
        <v>27</v>
      </c>
      <c r="L874">
        <v>1535950800</v>
      </c>
      <c r="M874" s="10">
        <f>(((L874/60)/60)/24)+DATE(1970,1,1)</f>
        <v>43346.208333333328</v>
      </c>
      <c r="N874">
        <v>1536382800</v>
      </c>
      <c r="O874" s="10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 SEARCH("/",R874,1)-1)</f>
        <v>film &amp; video</v>
      </c>
      <c r="T874" t="str">
        <f>RIGHT(R874,LEN(R874)-SEARCH("/",R874,SEARCH("/",R874,1)))</f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 s="7">
        <v>79268</v>
      </c>
      <c r="F875" t="s">
        <v>20</v>
      </c>
      <c r="G875" s="4">
        <f>E875/D875</f>
        <v>1.8828503562945369</v>
      </c>
      <c r="H875">
        <v>1887</v>
      </c>
      <c r="I875" s="6" t="str">
        <f>DOLLAR((E875/H875),0)</f>
        <v>$42</v>
      </c>
      <c r="J875" t="s">
        <v>21</v>
      </c>
      <c r="K875" t="s">
        <v>22</v>
      </c>
      <c r="L875">
        <v>1389160800</v>
      </c>
      <c r="M875" s="10">
        <f>(((L875/60)/60)/24)+DATE(1970,1,1)</f>
        <v>41647.25</v>
      </c>
      <c r="N875">
        <v>1389592800</v>
      </c>
      <c r="O875" s="10">
        <f>(((N875/60)/60)/24)+DATE(1970,1,1)</f>
        <v>41652.25</v>
      </c>
      <c r="P875" t="b">
        <v>0</v>
      </c>
      <c r="Q875" t="b">
        <v>0</v>
      </c>
      <c r="R875" t="s">
        <v>122</v>
      </c>
      <c r="S875" t="str">
        <f>LEFT(R875, SEARCH("/",R875,1)-1)</f>
        <v>photography</v>
      </c>
      <c r="T875" t="str">
        <f>RIGHT(R875,LEN(R875)-SEARCH("/",R875,SEARCH("/",R875,1)))</f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 s="7">
        <v>139468</v>
      </c>
      <c r="F876" t="s">
        <v>20</v>
      </c>
      <c r="G876" s="4">
        <f>E876/D876</f>
        <v>3.4693532338308457</v>
      </c>
      <c r="H876">
        <v>4358</v>
      </c>
      <c r="I876" s="6" t="str">
        <f>DOLLAR((E876/H876),0)</f>
        <v>$32</v>
      </c>
      <c r="J876" t="s">
        <v>21</v>
      </c>
      <c r="K876" t="s">
        <v>22</v>
      </c>
      <c r="L876">
        <v>1271998800</v>
      </c>
      <c r="M876" s="10">
        <f>(((L876/60)/60)/24)+DATE(1970,1,1)</f>
        <v>40291.208333333336</v>
      </c>
      <c r="N876">
        <v>1275282000</v>
      </c>
      <c r="O876" s="10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 SEARCH("/",R876,1)-1)</f>
        <v>photography</v>
      </c>
      <c r="T876" t="str">
        <f>RIGHT(R876,LEN(R876)-SEARCH("/",R876,SEARCH("/",R876,1)))</f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 s="7">
        <v>5465</v>
      </c>
      <c r="F877" t="s">
        <v>14</v>
      </c>
      <c r="G877" s="4">
        <f>E877/D877</f>
        <v>0.6917721518987342</v>
      </c>
      <c r="H877">
        <v>67</v>
      </c>
      <c r="I877" s="6" t="str">
        <f>DOLLAR((E877/H877),0)</f>
        <v>$82</v>
      </c>
      <c r="J877" t="s">
        <v>21</v>
      </c>
      <c r="K877" t="s">
        <v>22</v>
      </c>
      <c r="L877">
        <v>1294898400</v>
      </c>
      <c r="M877" s="10">
        <f>(((L877/60)/60)/24)+DATE(1970,1,1)</f>
        <v>40556.25</v>
      </c>
      <c r="N877">
        <v>1294984800</v>
      </c>
      <c r="O877" s="10">
        <f>(((N877/60)/60)/24)+DATE(1970,1,1)</f>
        <v>40557.25</v>
      </c>
      <c r="P877" t="b">
        <v>0</v>
      </c>
      <c r="Q877" t="b">
        <v>0</v>
      </c>
      <c r="R877" t="s">
        <v>23</v>
      </c>
      <c r="S877" t="str">
        <f>LEFT(R877, SEARCH("/",R877,1)-1)</f>
        <v>music</v>
      </c>
      <c r="T877" t="str">
        <f>RIGHT(R877,LEN(R877)-SEARCH("/",R877,SEARCH("/",R877,1)))</f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 s="7">
        <v>2111</v>
      </c>
      <c r="F878" t="s">
        <v>14</v>
      </c>
      <c r="G878" s="4">
        <f>E878/D878</f>
        <v>0.25433734939759034</v>
      </c>
      <c r="H878">
        <v>57</v>
      </c>
      <c r="I878" s="6" t="str">
        <f>DOLLAR((E878/H878),0)</f>
        <v>$37</v>
      </c>
      <c r="J878" t="s">
        <v>15</v>
      </c>
      <c r="K878" t="s">
        <v>16</v>
      </c>
      <c r="L878">
        <v>1559970000</v>
      </c>
      <c r="M878" s="10">
        <f>(((L878/60)/60)/24)+DATE(1970,1,1)</f>
        <v>43624.208333333328</v>
      </c>
      <c r="N878">
        <v>1562043600</v>
      </c>
      <c r="O878" s="10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 SEARCH("/",R878,1)-1)</f>
        <v>photography</v>
      </c>
      <c r="T878" t="str">
        <f>RIGHT(R878,LEN(R878)-SEARCH("/",R878,SEARCH("/",R878,1)))</f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 s="7">
        <v>126628</v>
      </c>
      <c r="F879" t="s">
        <v>14</v>
      </c>
      <c r="G879" s="4">
        <f>E879/D879</f>
        <v>0.77400977995110021</v>
      </c>
      <c r="H879">
        <v>1229</v>
      </c>
      <c r="I879" s="6" t="str">
        <f>DOLLAR((E879/H879),0)</f>
        <v>$103</v>
      </c>
      <c r="J879" t="s">
        <v>21</v>
      </c>
      <c r="K879" t="s">
        <v>22</v>
      </c>
      <c r="L879">
        <v>1469509200</v>
      </c>
      <c r="M879" s="10">
        <f>(((L879/60)/60)/24)+DATE(1970,1,1)</f>
        <v>42577.208333333328</v>
      </c>
      <c r="N879">
        <v>1469595600</v>
      </c>
      <c r="O879" s="10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 SEARCH("/",R879,1)-1)</f>
        <v>food</v>
      </c>
      <c r="T879" t="str">
        <f>RIGHT(R879,LEN(R879)-SEARCH("/",R879,SEARCH("/",R879,1)))</f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 s="7">
        <v>1012</v>
      </c>
      <c r="F880" t="s">
        <v>14</v>
      </c>
      <c r="G880" s="4">
        <f>E880/D880</f>
        <v>0.37481481481481482</v>
      </c>
      <c r="H880">
        <v>12</v>
      </c>
      <c r="I880" s="6" t="str">
        <f>DOLLAR((E880/H880),0)</f>
        <v>$84</v>
      </c>
      <c r="J880" t="s">
        <v>107</v>
      </c>
      <c r="K880" t="s">
        <v>108</v>
      </c>
      <c r="L880">
        <v>1579068000</v>
      </c>
      <c r="M880" s="10">
        <f>(((L880/60)/60)/24)+DATE(1970,1,1)</f>
        <v>43845.25</v>
      </c>
      <c r="N880">
        <v>1581141600</v>
      </c>
      <c r="O880" s="10">
        <f>(((N880/60)/60)/24)+DATE(1970,1,1)</f>
        <v>43869.25</v>
      </c>
      <c r="P880" t="b">
        <v>0</v>
      </c>
      <c r="Q880" t="b">
        <v>0</v>
      </c>
      <c r="R880" t="s">
        <v>148</v>
      </c>
      <c r="S880" t="str">
        <f>LEFT(R880, SEARCH("/",R880,1)-1)</f>
        <v>music</v>
      </c>
      <c r="T880" t="str">
        <f>RIGHT(R880,LEN(R880)-SEARCH("/",R880,SEARCH("/",R880,1)))</f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 s="7">
        <v>5438</v>
      </c>
      <c r="F881" t="s">
        <v>20</v>
      </c>
      <c r="G881" s="4">
        <f>E881/D881</f>
        <v>5.4379999999999997</v>
      </c>
      <c r="H881">
        <v>53</v>
      </c>
      <c r="I881" s="6" t="str">
        <f>DOLLAR((E881/H881),0)</f>
        <v>$103</v>
      </c>
      <c r="J881" t="s">
        <v>21</v>
      </c>
      <c r="K881" t="s">
        <v>22</v>
      </c>
      <c r="L881">
        <v>1487743200</v>
      </c>
      <c r="M881" s="10">
        <f>(((L881/60)/60)/24)+DATE(1970,1,1)</f>
        <v>42788.25</v>
      </c>
      <c r="N881">
        <v>1488520800</v>
      </c>
      <c r="O881" s="10">
        <f>(((N881/60)/60)/24)+DATE(1970,1,1)</f>
        <v>42797.25</v>
      </c>
      <c r="P881" t="b">
        <v>0</v>
      </c>
      <c r="Q881" t="b">
        <v>0</v>
      </c>
      <c r="R881" t="s">
        <v>68</v>
      </c>
      <c r="S881" t="str">
        <f>LEFT(R881, SEARCH("/",R881,1)-1)</f>
        <v>publishing</v>
      </c>
      <c r="T881" t="str">
        <f>RIGHT(R881,LEN(R881)-SEARCH("/",R881,SEARCH("/",R881,1)))</f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 s="7">
        <v>193101</v>
      </c>
      <c r="F882" t="s">
        <v>20</v>
      </c>
      <c r="G882" s="4">
        <f>E882/D882</f>
        <v>2.2852189349112426</v>
      </c>
      <c r="H882">
        <v>2414</v>
      </c>
      <c r="I882" s="6" t="str">
        <f>DOLLAR((E882/H882),0)</f>
        <v>$80</v>
      </c>
      <c r="J882" t="s">
        <v>21</v>
      </c>
      <c r="K882" t="s">
        <v>22</v>
      </c>
      <c r="L882">
        <v>1563685200</v>
      </c>
      <c r="M882" s="10">
        <f>(((L882/60)/60)/24)+DATE(1970,1,1)</f>
        <v>43667.208333333328</v>
      </c>
      <c r="N882">
        <v>1563858000</v>
      </c>
      <c r="O882" s="10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 SEARCH("/",R882,1)-1)</f>
        <v>music</v>
      </c>
      <c r="T882" t="str">
        <f>RIGHT(R882,LEN(R882)-SEARCH("/",R882,SEARCH("/",R882,1)))</f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 s="13">
        <v>31665</v>
      </c>
      <c r="F883" t="s">
        <v>14</v>
      </c>
      <c r="G883" s="4">
        <f>E883/D883</f>
        <v>0.38948339483394834</v>
      </c>
      <c r="H883">
        <v>452</v>
      </c>
      <c r="I883" s="6" t="str">
        <f>DOLLAR((E883/H883),0)</f>
        <v>$70</v>
      </c>
      <c r="J883" t="s">
        <v>21</v>
      </c>
      <c r="K883" t="s">
        <v>22</v>
      </c>
      <c r="L883">
        <v>1436418000</v>
      </c>
      <c r="M883" s="10">
        <f>(((L883/60)/60)/24)+DATE(1970,1,1)</f>
        <v>42194.208333333328</v>
      </c>
      <c r="N883">
        <v>1438923600</v>
      </c>
      <c r="O883" s="10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 SEARCH("/",R883,1)-1)</f>
        <v>theater</v>
      </c>
      <c r="T883" t="str">
        <f>RIGHT(R883,LEN(R883)-SEARCH("/",R883,SEARCH("/",R883,1)))</f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 s="13">
        <v>2960</v>
      </c>
      <c r="F884" t="s">
        <v>20</v>
      </c>
      <c r="G884" s="4">
        <f>E884/D884</f>
        <v>3.7</v>
      </c>
      <c r="H884">
        <v>80</v>
      </c>
      <c r="I884" s="6" t="str">
        <f>DOLLAR((E884/H884),0)</f>
        <v>$37</v>
      </c>
      <c r="J884" t="s">
        <v>21</v>
      </c>
      <c r="K884" t="s">
        <v>22</v>
      </c>
      <c r="L884">
        <v>1421820000</v>
      </c>
      <c r="M884" s="10">
        <f>(((L884/60)/60)/24)+DATE(1970,1,1)</f>
        <v>42025.25</v>
      </c>
      <c r="N884">
        <v>1422165600</v>
      </c>
      <c r="O884" s="10">
        <f>(((N884/60)/60)/24)+DATE(1970,1,1)</f>
        <v>42029.25</v>
      </c>
      <c r="P884" t="b">
        <v>0</v>
      </c>
      <c r="Q884" t="b">
        <v>0</v>
      </c>
      <c r="R884" t="s">
        <v>33</v>
      </c>
      <c r="S884" t="str">
        <f>LEFT(R884, SEARCH("/",R884,1)-1)</f>
        <v>theater</v>
      </c>
      <c r="T884" t="str">
        <f>RIGHT(R884,LEN(R884)-SEARCH("/",R884,SEARCH("/",R884,1)))</f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 s="7">
        <v>8089</v>
      </c>
      <c r="F885" t="s">
        <v>20</v>
      </c>
      <c r="G885" s="4">
        <f>E885/D885</f>
        <v>2.3791176470588233</v>
      </c>
      <c r="H885">
        <v>193</v>
      </c>
      <c r="I885" s="6" t="str">
        <f>DOLLAR((E885/H885),0)</f>
        <v>$42</v>
      </c>
      <c r="J885" t="s">
        <v>21</v>
      </c>
      <c r="K885" t="s">
        <v>22</v>
      </c>
      <c r="L885">
        <v>1274763600</v>
      </c>
      <c r="M885" s="10">
        <f>(((L885/60)/60)/24)+DATE(1970,1,1)</f>
        <v>40323.208333333336</v>
      </c>
      <c r="N885">
        <v>1277874000</v>
      </c>
      <c r="O885" s="10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 SEARCH("/",R885,1)-1)</f>
        <v>film &amp; video</v>
      </c>
      <c r="T885" t="str">
        <f>RIGHT(R885,LEN(R885)-SEARCH("/",R885,SEARCH("/",R885,1)))</f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 s="13">
        <v>109374</v>
      </c>
      <c r="F886" t="s">
        <v>14</v>
      </c>
      <c r="G886" s="4">
        <f>E886/D886</f>
        <v>0.64036299765807958</v>
      </c>
      <c r="H886">
        <v>1886</v>
      </c>
      <c r="I886" s="6" t="str">
        <f>DOLLAR((E886/H886),0)</f>
        <v>$58</v>
      </c>
      <c r="J886" t="s">
        <v>21</v>
      </c>
      <c r="K886" t="s">
        <v>22</v>
      </c>
      <c r="L886">
        <v>1399179600</v>
      </c>
      <c r="M886" s="10">
        <f>(((L886/60)/60)/24)+DATE(1970,1,1)</f>
        <v>41763.208333333336</v>
      </c>
      <c r="N886">
        <v>1399352400</v>
      </c>
      <c r="O886" s="10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 SEARCH("/",R886,1)-1)</f>
        <v>theater</v>
      </c>
      <c r="T886" t="str">
        <f>RIGHT(R886,LEN(R886)-SEARCH("/",R886,SEARCH("/",R886,1)))</f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 s="13">
        <v>2129</v>
      </c>
      <c r="F887" t="s">
        <v>20</v>
      </c>
      <c r="G887" s="4">
        <f>E887/D887</f>
        <v>1.1827777777777777</v>
      </c>
      <c r="H887">
        <v>52</v>
      </c>
      <c r="I887" s="6" t="str">
        <f>DOLLAR((E887/H887),0)</f>
        <v>$41</v>
      </c>
      <c r="J887" t="s">
        <v>21</v>
      </c>
      <c r="K887" t="s">
        <v>22</v>
      </c>
      <c r="L887">
        <v>1275800400</v>
      </c>
      <c r="M887" s="10">
        <f>(((L887/60)/60)/24)+DATE(1970,1,1)</f>
        <v>40335.208333333336</v>
      </c>
      <c r="N887">
        <v>1279083600</v>
      </c>
      <c r="O887" s="10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 SEARCH("/",R887,1)-1)</f>
        <v>theater</v>
      </c>
      <c r="T887" t="str">
        <f>RIGHT(R887,LEN(R887)-SEARCH("/",R887,SEARCH("/",R887,1)))</f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 s="7">
        <v>127745</v>
      </c>
      <c r="F888" t="s">
        <v>14</v>
      </c>
      <c r="G888" s="4">
        <f>E888/D888</f>
        <v>0.84824037184594958</v>
      </c>
      <c r="H888">
        <v>1825</v>
      </c>
      <c r="I888" s="6" t="str">
        <f>DOLLAR((E888/H888),0)</f>
        <v>$70</v>
      </c>
      <c r="J888" t="s">
        <v>21</v>
      </c>
      <c r="K888" t="s">
        <v>22</v>
      </c>
      <c r="L888">
        <v>1282798800</v>
      </c>
      <c r="M888" s="10">
        <f>(((L888/60)/60)/24)+DATE(1970,1,1)</f>
        <v>40416.208333333336</v>
      </c>
      <c r="N888">
        <v>1284354000</v>
      </c>
      <c r="O888" s="10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 SEARCH("/",R888,1)-1)</f>
        <v>music</v>
      </c>
      <c r="T888" t="str">
        <f>RIGHT(R888,LEN(R888)-SEARCH("/",R888,SEARCH("/",R888,1)))</f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 s="13">
        <v>2289</v>
      </c>
      <c r="F889" t="s">
        <v>14</v>
      </c>
      <c r="G889" s="4">
        <f>E889/D889</f>
        <v>0.29346153846153844</v>
      </c>
      <c r="H889">
        <v>31</v>
      </c>
      <c r="I889" s="6" t="str">
        <f>DOLLAR((E889/H889),0)</f>
        <v>$74</v>
      </c>
      <c r="J889" t="s">
        <v>21</v>
      </c>
      <c r="K889" t="s">
        <v>22</v>
      </c>
      <c r="L889">
        <v>1437109200</v>
      </c>
      <c r="M889" s="10">
        <f>(((L889/60)/60)/24)+DATE(1970,1,1)</f>
        <v>42202.208333333328</v>
      </c>
      <c r="N889">
        <v>1441170000</v>
      </c>
      <c r="O889" s="10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 SEARCH("/",R889,1)-1)</f>
        <v>theater</v>
      </c>
      <c r="T889" t="str">
        <f>RIGHT(R889,LEN(R889)-SEARCH("/",R889,SEARCH("/",R889,1)))</f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 s="13">
        <v>12174</v>
      </c>
      <c r="F890" t="s">
        <v>20</v>
      </c>
      <c r="G890" s="4">
        <f>E890/D890</f>
        <v>2.0989655172413793</v>
      </c>
      <c r="H890">
        <v>290</v>
      </c>
      <c r="I890" s="6" t="str">
        <f>DOLLAR((E890/H890),0)</f>
        <v>$42</v>
      </c>
      <c r="J890" t="s">
        <v>21</v>
      </c>
      <c r="K890" t="s">
        <v>22</v>
      </c>
      <c r="L890">
        <v>1491886800</v>
      </c>
      <c r="M890" s="10">
        <f>(((L890/60)/60)/24)+DATE(1970,1,1)</f>
        <v>42836.208333333328</v>
      </c>
      <c r="N890">
        <v>1493528400</v>
      </c>
      <c r="O890" s="10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 SEARCH("/",R890,1)-1)</f>
        <v>theater</v>
      </c>
      <c r="T890" t="str">
        <f>RIGHT(R890,LEN(R890)-SEARCH("/",R890,SEARCH("/",R890,1)))</f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 s="7">
        <v>9508</v>
      </c>
      <c r="F891" t="s">
        <v>20</v>
      </c>
      <c r="G891" s="4">
        <f>E891/D891</f>
        <v>1.697857142857143</v>
      </c>
      <c r="H891">
        <v>122</v>
      </c>
      <c r="I891" s="6" t="str">
        <f>DOLLAR((E891/H891),0)</f>
        <v>$78</v>
      </c>
      <c r="J891" t="s">
        <v>21</v>
      </c>
      <c r="K891" t="s">
        <v>22</v>
      </c>
      <c r="L891">
        <v>1394600400</v>
      </c>
      <c r="M891" s="10">
        <f>(((L891/60)/60)/24)+DATE(1970,1,1)</f>
        <v>41710.208333333336</v>
      </c>
      <c r="N891">
        <v>1395205200</v>
      </c>
      <c r="O891" s="10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 SEARCH("/",R891,1)-1)</f>
        <v>music</v>
      </c>
      <c r="T891" t="str">
        <f>RIGHT(R891,LEN(R891)-SEARCH("/",R891,SEARCH("/",R891,1)))</f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 s="7">
        <v>155849</v>
      </c>
      <c r="F892" t="s">
        <v>20</v>
      </c>
      <c r="G892" s="4">
        <f>E892/D892</f>
        <v>1.1595907738095239</v>
      </c>
      <c r="H892">
        <v>1470</v>
      </c>
      <c r="I892" s="6" t="str">
        <f>DOLLAR((E892/H892),0)</f>
        <v>$106</v>
      </c>
      <c r="J892" t="s">
        <v>21</v>
      </c>
      <c r="K892" t="s">
        <v>22</v>
      </c>
      <c r="L892">
        <v>1561352400</v>
      </c>
      <c r="M892" s="10">
        <f>(((L892/60)/60)/24)+DATE(1970,1,1)</f>
        <v>43640.208333333328</v>
      </c>
      <c r="N892">
        <v>1561438800</v>
      </c>
      <c r="O892" s="10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 SEARCH("/",R892,1)-1)</f>
        <v>music</v>
      </c>
      <c r="T892" t="str">
        <f>RIGHT(R892,LEN(R892)-SEARCH("/",R892,SEARCH("/",R892,1)))</f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 s="7">
        <v>7758</v>
      </c>
      <c r="F893" t="s">
        <v>20</v>
      </c>
      <c r="G893" s="4">
        <f>E893/D893</f>
        <v>2.5859999999999999</v>
      </c>
      <c r="H893">
        <v>165</v>
      </c>
      <c r="I893" s="6" t="str">
        <f>DOLLAR((E893/H893),0)</f>
        <v>$47</v>
      </c>
      <c r="J893" t="s">
        <v>15</v>
      </c>
      <c r="K893" t="s">
        <v>16</v>
      </c>
      <c r="L893">
        <v>1322892000</v>
      </c>
      <c r="M893" s="10">
        <f>(((L893/60)/60)/24)+DATE(1970,1,1)</f>
        <v>40880.25</v>
      </c>
      <c r="N893">
        <v>1326693600</v>
      </c>
      <c r="O893" s="10">
        <f>(((N893/60)/60)/24)+DATE(1970,1,1)</f>
        <v>40924.25</v>
      </c>
      <c r="P893" t="b">
        <v>0</v>
      </c>
      <c r="Q893" t="b">
        <v>0</v>
      </c>
      <c r="R893" t="s">
        <v>42</v>
      </c>
      <c r="S893" t="str">
        <f>LEFT(R893, SEARCH("/",R893,1)-1)</f>
        <v>film &amp; video</v>
      </c>
      <c r="T893" t="str">
        <f>RIGHT(R893,LEN(R893)-SEARCH("/",R893,SEARCH("/",R893,1)))</f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 s="7">
        <v>13835</v>
      </c>
      <c r="F894" t="s">
        <v>20</v>
      </c>
      <c r="G894" s="4">
        <f>E894/D894</f>
        <v>2.3058333333333332</v>
      </c>
      <c r="H894">
        <v>182</v>
      </c>
      <c r="I894" s="6" t="str">
        <f>DOLLAR((E894/H894),0)</f>
        <v>$76</v>
      </c>
      <c r="J894" t="s">
        <v>21</v>
      </c>
      <c r="K894" t="s">
        <v>22</v>
      </c>
      <c r="L894">
        <v>1274418000</v>
      </c>
      <c r="M894" s="10">
        <f>(((L894/60)/60)/24)+DATE(1970,1,1)</f>
        <v>40319.208333333336</v>
      </c>
      <c r="N894">
        <v>1277960400</v>
      </c>
      <c r="O894" s="10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 SEARCH("/",R894,1)-1)</f>
        <v>publishing</v>
      </c>
      <c r="T894" t="str">
        <f>RIGHT(R894,LEN(R894)-SEARCH("/",R894,SEARCH("/",R894,1)))</f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 s="7">
        <v>10770</v>
      </c>
      <c r="F895" t="s">
        <v>20</v>
      </c>
      <c r="G895" s="4">
        <f>E895/D895</f>
        <v>1.2821428571428573</v>
      </c>
      <c r="H895">
        <v>199</v>
      </c>
      <c r="I895" s="6" t="str">
        <f>DOLLAR((E895/H895),0)</f>
        <v>$54</v>
      </c>
      <c r="J895" t="s">
        <v>107</v>
      </c>
      <c r="K895" t="s">
        <v>108</v>
      </c>
      <c r="L895">
        <v>1434344400</v>
      </c>
      <c r="M895" s="10">
        <f>(((L895/60)/60)/24)+DATE(1970,1,1)</f>
        <v>42170.208333333328</v>
      </c>
      <c r="N895">
        <v>1434690000</v>
      </c>
      <c r="O895" s="10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 SEARCH("/",R895,1)-1)</f>
        <v>film &amp; video</v>
      </c>
      <c r="T895" t="str">
        <f>RIGHT(R895,LEN(R895)-SEARCH("/",R895,SEARCH("/",R895,1)))</f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 s="7">
        <v>3208</v>
      </c>
      <c r="F896" t="s">
        <v>20</v>
      </c>
      <c r="G896" s="4">
        <f>E896/D896</f>
        <v>1.8870588235294117</v>
      </c>
      <c r="H896">
        <v>56</v>
      </c>
      <c r="I896" s="6" t="str">
        <f>DOLLAR((E896/H896),0)</f>
        <v>$57</v>
      </c>
      <c r="J896" t="s">
        <v>40</v>
      </c>
      <c r="K896" t="s">
        <v>41</v>
      </c>
      <c r="L896">
        <v>1373518800</v>
      </c>
      <c r="M896" s="10">
        <f>(((L896/60)/60)/24)+DATE(1970,1,1)</f>
        <v>41466.208333333336</v>
      </c>
      <c r="N896">
        <v>1376110800</v>
      </c>
      <c r="O896" s="10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 SEARCH("/",R896,1)-1)</f>
        <v>film &amp; video</v>
      </c>
      <c r="T896" t="str">
        <f>RIGHT(R896,LEN(R896)-SEARCH("/",R896,SEARCH("/",R896,1)))</f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 s="13">
        <v>11108</v>
      </c>
      <c r="F897" t="s">
        <v>14</v>
      </c>
      <c r="G897" s="4">
        <f>E897/D897</f>
        <v>6.9511889862327911E-2</v>
      </c>
      <c r="H897">
        <v>107</v>
      </c>
      <c r="I897" s="6" t="str">
        <f>DOLLAR((E897/H897),0)</f>
        <v>$104</v>
      </c>
      <c r="J897" t="s">
        <v>21</v>
      </c>
      <c r="K897" t="s">
        <v>22</v>
      </c>
      <c r="L897">
        <v>1517637600</v>
      </c>
      <c r="M897" s="10">
        <f>(((L897/60)/60)/24)+DATE(1970,1,1)</f>
        <v>43134.25</v>
      </c>
      <c r="N897">
        <v>1518415200</v>
      </c>
      <c r="O897" s="10">
        <f>(((N897/60)/60)/24)+DATE(1970,1,1)</f>
        <v>43143.25</v>
      </c>
      <c r="P897" t="b">
        <v>0</v>
      </c>
      <c r="Q897" t="b">
        <v>0</v>
      </c>
      <c r="R897" t="s">
        <v>33</v>
      </c>
      <c r="S897" t="str">
        <f>LEFT(R897, SEARCH("/",R897,1)-1)</f>
        <v>theater</v>
      </c>
      <c r="T897" t="str">
        <f>RIGHT(R897,LEN(R897)-SEARCH("/",R897,SEARCH("/",R897,1)))</f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 s="7">
        <v>153338</v>
      </c>
      <c r="F898" t="s">
        <v>20</v>
      </c>
      <c r="G898" s="4">
        <f>E898/D898</f>
        <v>7.7443434343434348</v>
      </c>
      <c r="H898">
        <v>1460</v>
      </c>
      <c r="I898" s="6" t="str">
        <f>DOLLAR((E898/H898),0)</f>
        <v>$105</v>
      </c>
      <c r="J898" t="s">
        <v>26</v>
      </c>
      <c r="K898" t="s">
        <v>27</v>
      </c>
      <c r="L898">
        <v>1310619600</v>
      </c>
      <c r="M898" s="10">
        <f>(((L898/60)/60)/24)+DATE(1970,1,1)</f>
        <v>40738.208333333336</v>
      </c>
      <c r="N898">
        <v>1310878800</v>
      </c>
      <c r="O898" s="10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 SEARCH("/",R898,1)-1)</f>
        <v>food</v>
      </c>
      <c r="T898" t="str">
        <f>RIGHT(R898,LEN(R898)-SEARCH("/",R898,SEARCH("/",R898,1)))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 s="13">
        <v>2437</v>
      </c>
      <c r="F899" t="s">
        <v>14</v>
      </c>
      <c r="G899" s="4">
        <f>E899/D899</f>
        <v>0.27693181818181817</v>
      </c>
      <c r="H899">
        <v>27</v>
      </c>
      <c r="I899" s="6" t="str">
        <f>DOLLAR((E899/H899),0)</f>
        <v>$90</v>
      </c>
      <c r="J899" t="s">
        <v>21</v>
      </c>
      <c r="K899" t="s">
        <v>22</v>
      </c>
      <c r="L899">
        <v>1556427600</v>
      </c>
      <c r="M899" s="10">
        <f>(((L899/60)/60)/24)+DATE(1970,1,1)</f>
        <v>43583.208333333328</v>
      </c>
      <c r="N899">
        <v>1556600400</v>
      </c>
      <c r="O899" s="10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 SEARCH("/",R899,1)-1)</f>
        <v>theater</v>
      </c>
      <c r="T899" t="str">
        <f>RIGHT(R899,LEN(R899)-SEARCH("/",R899,SEARCH("/",R899,1)))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 s="7">
        <v>93991</v>
      </c>
      <c r="F900" t="s">
        <v>14</v>
      </c>
      <c r="G900" s="4">
        <f>E900/D900</f>
        <v>0.52479620323841425</v>
      </c>
      <c r="H900">
        <v>1221</v>
      </c>
      <c r="I900" s="6" t="str">
        <f>DOLLAR((E900/H900),0)</f>
        <v>$77</v>
      </c>
      <c r="J900" t="s">
        <v>21</v>
      </c>
      <c r="K900" t="s">
        <v>22</v>
      </c>
      <c r="L900">
        <v>1576476000</v>
      </c>
      <c r="M900" s="10">
        <f>(((L900/60)/60)/24)+DATE(1970,1,1)</f>
        <v>43815.25</v>
      </c>
      <c r="N900">
        <v>1576994400</v>
      </c>
      <c r="O900" s="10">
        <f>(((N900/60)/60)/24)+DATE(1970,1,1)</f>
        <v>43821.25</v>
      </c>
      <c r="P900" t="b">
        <v>0</v>
      </c>
      <c r="Q900" t="b">
        <v>0</v>
      </c>
      <c r="R900" t="s">
        <v>42</v>
      </c>
      <c r="S900" t="str">
        <f>LEFT(R900, SEARCH("/",R900,1)-1)</f>
        <v>film &amp; video</v>
      </c>
      <c r="T900" t="str">
        <f>RIGHT(R900,LEN(R900)-SEARCH("/",R900,SEARCH("/",R900,1)))</f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 s="7">
        <v>12620</v>
      </c>
      <c r="F901" t="s">
        <v>20</v>
      </c>
      <c r="G901" s="4">
        <f>E901/D901</f>
        <v>4.0709677419354842</v>
      </c>
      <c r="H901">
        <v>123</v>
      </c>
      <c r="I901" s="6" t="str">
        <f>DOLLAR((E901/H901),0)</f>
        <v>$103</v>
      </c>
      <c r="J901" t="s">
        <v>98</v>
      </c>
      <c r="K901" t="s">
        <v>99</v>
      </c>
      <c r="L901">
        <v>1381122000</v>
      </c>
      <c r="M901" s="10">
        <f>(((L901/60)/60)/24)+DATE(1970,1,1)</f>
        <v>41554.208333333336</v>
      </c>
      <c r="N901">
        <v>1382677200</v>
      </c>
      <c r="O901" s="10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 SEARCH("/",R901,1)-1)</f>
        <v>music</v>
      </c>
      <c r="T901" t="str">
        <f>RIGHT(R901,LEN(R901)-SEARCH("/",R901,SEARCH("/",R901,1)))</f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 s="7">
        <v>2</v>
      </c>
      <c r="F902" t="s">
        <v>14</v>
      </c>
      <c r="G902" s="4">
        <f>E902/D902</f>
        <v>0.02</v>
      </c>
      <c r="H902">
        <v>1</v>
      </c>
      <c r="I902" s="6" t="str">
        <f>DOLLAR((E902/H902),0)</f>
        <v>$2</v>
      </c>
      <c r="J902" t="s">
        <v>21</v>
      </c>
      <c r="K902" t="s">
        <v>22</v>
      </c>
      <c r="L902">
        <v>1411102800</v>
      </c>
      <c r="M902" s="10">
        <f>(((L902/60)/60)/24)+DATE(1970,1,1)</f>
        <v>41901.208333333336</v>
      </c>
      <c r="N902">
        <v>1411189200</v>
      </c>
      <c r="O902" s="10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 SEARCH("/",R902,1)-1)</f>
        <v>technology</v>
      </c>
      <c r="T902" t="str">
        <f>RIGHT(R902,LEN(R902)-SEARCH("/",R902,SEARCH("/",R902,1)))</f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 s="7">
        <v>8746</v>
      </c>
      <c r="F903" t="s">
        <v>20</v>
      </c>
      <c r="G903" s="4">
        <f>E903/D903</f>
        <v>1.5617857142857143</v>
      </c>
      <c r="H903">
        <v>159</v>
      </c>
      <c r="I903" s="6" t="str">
        <f>DOLLAR((E903/H903),0)</f>
        <v>$55</v>
      </c>
      <c r="J903" t="s">
        <v>21</v>
      </c>
      <c r="K903" t="s">
        <v>22</v>
      </c>
      <c r="L903">
        <v>1531803600</v>
      </c>
      <c r="M903" s="10">
        <f>(((L903/60)/60)/24)+DATE(1970,1,1)</f>
        <v>43298.208333333328</v>
      </c>
      <c r="N903">
        <v>1534654800</v>
      </c>
      <c r="O903" s="10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 SEARCH("/",R903,1)-1)</f>
        <v>music</v>
      </c>
      <c r="T903" t="str">
        <f>RIGHT(R903,LEN(R903)-SEARCH("/",R903,SEARCH("/",R903,1)))</f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 s="7">
        <v>3534</v>
      </c>
      <c r="F904" t="s">
        <v>20</v>
      </c>
      <c r="G904" s="4">
        <f>E904/D904</f>
        <v>2.5242857142857145</v>
      </c>
      <c r="H904">
        <v>110</v>
      </c>
      <c r="I904" s="6" t="str">
        <f>DOLLAR((E904/H904),0)</f>
        <v>$32</v>
      </c>
      <c r="J904" t="s">
        <v>21</v>
      </c>
      <c r="K904" t="s">
        <v>22</v>
      </c>
      <c r="L904">
        <v>1454133600</v>
      </c>
      <c r="M904" s="10">
        <f>(((L904/60)/60)/24)+DATE(1970,1,1)</f>
        <v>42399.25</v>
      </c>
      <c r="N904">
        <v>1457762400</v>
      </c>
      <c r="O904" s="10">
        <f>(((N904/60)/60)/24)+DATE(1970,1,1)</f>
        <v>42441.25</v>
      </c>
      <c r="P904" t="b">
        <v>0</v>
      </c>
      <c r="Q904" t="b">
        <v>0</v>
      </c>
      <c r="R904" t="s">
        <v>28</v>
      </c>
      <c r="S904" t="str">
        <f>LEFT(R904, SEARCH("/",R904,1)-1)</f>
        <v>technology</v>
      </c>
      <c r="T904" t="str">
        <f>RIGHT(R904,LEN(R904)-SEARCH("/",R904,SEARCH("/",R904,1)))</f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 s="7">
        <v>709</v>
      </c>
      <c r="F905" t="s">
        <v>47</v>
      </c>
      <c r="G905" s="4">
        <f>E905/D905</f>
        <v>1.729268292682927E-2</v>
      </c>
      <c r="H905">
        <v>14</v>
      </c>
      <c r="I905" s="6" t="str">
        <f>DOLLAR((E905/H905),0)</f>
        <v>$51</v>
      </c>
      <c r="J905" t="s">
        <v>21</v>
      </c>
      <c r="K905" t="s">
        <v>22</v>
      </c>
      <c r="L905">
        <v>1336194000</v>
      </c>
      <c r="M905" s="10">
        <f>(((L905/60)/60)/24)+DATE(1970,1,1)</f>
        <v>41034.208333333336</v>
      </c>
      <c r="N905">
        <v>1337490000</v>
      </c>
      <c r="O905" s="10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 SEARCH("/",R905,1)-1)</f>
        <v>publishing</v>
      </c>
      <c r="T905" t="str">
        <f>RIGHT(R905,LEN(R905)-SEARCH("/",R905,SEARCH("/",R905,1)))</f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 s="7">
        <v>795</v>
      </c>
      <c r="F906" t="s">
        <v>14</v>
      </c>
      <c r="G906" s="4">
        <f>E906/D906</f>
        <v>0.12230769230769231</v>
      </c>
      <c r="H906">
        <v>16</v>
      </c>
      <c r="I906" s="6" t="str">
        <f>DOLLAR((E906/H906),0)</f>
        <v>$50</v>
      </c>
      <c r="J906" t="s">
        <v>21</v>
      </c>
      <c r="K906" t="s">
        <v>22</v>
      </c>
      <c r="L906">
        <v>1349326800</v>
      </c>
      <c r="M906" s="10">
        <f>(((L906/60)/60)/24)+DATE(1970,1,1)</f>
        <v>41186.208333333336</v>
      </c>
      <c r="N906">
        <v>1349672400</v>
      </c>
      <c r="O906" s="10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 SEARCH("/",R906,1)-1)</f>
        <v>publishing</v>
      </c>
      <c r="T906" t="str">
        <f>RIGHT(R906,LEN(R906)-SEARCH("/",R906,SEARCH("/",R906,1)))</f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 s="13">
        <v>12955</v>
      </c>
      <c r="F907" t="s">
        <v>20</v>
      </c>
      <c r="G907" s="4">
        <f>E907/D907</f>
        <v>1.6398734177215191</v>
      </c>
      <c r="H907">
        <v>236</v>
      </c>
      <c r="I907" s="6" t="str">
        <f>DOLLAR((E907/H907),0)</f>
        <v>$55</v>
      </c>
      <c r="J907" t="s">
        <v>21</v>
      </c>
      <c r="K907" t="s">
        <v>22</v>
      </c>
      <c r="L907">
        <v>1379566800</v>
      </c>
      <c r="M907" s="10">
        <f>(((L907/60)/60)/24)+DATE(1970,1,1)</f>
        <v>41536.208333333336</v>
      </c>
      <c r="N907">
        <v>1379826000</v>
      </c>
      <c r="O907" s="10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 SEARCH("/",R907,1)-1)</f>
        <v>theater</v>
      </c>
      <c r="T907" t="str">
        <f>RIGHT(R907,LEN(R907)-SEARCH("/",R907,SEARCH("/",R907,1)))</f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 s="7">
        <v>8964</v>
      </c>
      <c r="F908" t="s">
        <v>20</v>
      </c>
      <c r="G908" s="4">
        <f>E908/D908</f>
        <v>1.6298181818181818</v>
      </c>
      <c r="H908">
        <v>191</v>
      </c>
      <c r="I908" s="6" t="str">
        <f>DOLLAR((E908/H908),0)</f>
        <v>$47</v>
      </c>
      <c r="J908" t="s">
        <v>21</v>
      </c>
      <c r="K908" t="s">
        <v>22</v>
      </c>
      <c r="L908">
        <v>1494651600</v>
      </c>
      <c r="M908" s="10">
        <f>(((L908/60)/60)/24)+DATE(1970,1,1)</f>
        <v>42868.208333333328</v>
      </c>
      <c r="N908">
        <v>1497762000</v>
      </c>
      <c r="O908" s="10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 SEARCH("/",R908,1)-1)</f>
        <v>film &amp; video</v>
      </c>
      <c r="T908" t="str">
        <f>RIGHT(R908,LEN(R908)-SEARCH("/",R908,SEARCH("/",R908,1)))</f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 s="13">
        <v>1843</v>
      </c>
      <c r="F909" t="s">
        <v>14</v>
      </c>
      <c r="G909" s="4">
        <f>E909/D909</f>
        <v>0.20252747252747252</v>
      </c>
      <c r="H909">
        <v>41</v>
      </c>
      <c r="I909" s="6" t="str">
        <f>DOLLAR((E909/H909),0)</f>
        <v>$45</v>
      </c>
      <c r="J909" t="s">
        <v>21</v>
      </c>
      <c r="K909" t="s">
        <v>22</v>
      </c>
      <c r="L909">
        <v>1303880400</v>
      </c>
      <c r="M909" s="10">
        <f>(((L909/60)/60)/24)+DATE(1970,1,1)</f>
        <v>40660.208333333336</v>
      </c>
      <c r="N909">
        <v>1304485200</v>
      </c>
      <c r="O909" s="10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 SEARCH("/",R909,1)-1)</f>
        <v>theater</v>
      </c>
      <c r="T909" t="str">
        <f>RIGHT(R909,LEN(R909)-SEARCH("/",R909,SEARCH("/",R909,1)))</f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 s="7">
        <v>121950</v>
      </c>
      <c r="F910" t="s">
        <v>20</v>
      </c>
      <c r="G910" s="4">
        <f>E910/D910</f>
        <v>3.1924083769633507</v>
      </c>
      <c r="H910">
        <v>3934</v>
      </c>
      <c r="I910" s="6" t="str">
        <f>DOLLAR((E910/H910),0)</f>
        <v>$31</v>
      </c>
      <c r="J910" t="s">
        <v>21</v>
      </c>
      <c r="K910" t="s">
        <v>22</v>
      </c>
      <c r="L910">
        <v>1335934800</v>
      </c>
      <c r="M910" s="10">
        <f>(((L910/60)/60)/24)+DATE(1970,1,1)</f>
        <v>41031.208333333336</v>
      </c>
      <c r="N910">
        <v>1336885200</v>
      </c>
      <c r="O910" s="10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 SEARCH("/",R910,1)-1)</f>
        <v>games</v>
      </c>
      <c r="T910" t="str">
        <f>RIGHT(R910,LEN(R910)-SEARCH("/",R910,SEARCH("/",R910,1)))</f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 s="13">
        <v>8621</v>
      </c>
      <c r="F911" t="s">
        <v>20</v>
      </c>
      <c r="G911" s="4">
        <f>E911/D911</f>
        <v>4.7894444444444444</v>
      </c>
      <c r="H911">
        <v>80</v>
      </c>
      <c r="I911" s="6" t="str">
        <f>DOLLAR((E911/H911),0)</f>
        <v>$108</v>
      </c>
      <c r="J911" t="s">
        <v>15</v>
      </c>
      <c r="K911" t="s">
        <v>16</v>
      </c>
      <c r="L911">
        <v>1528088400</v>
      </c>
      <c r="M911" s="10">
        <f>(((L911/60)/60)/24)+DATE(1970,1,1)</f>
        <v>43255.208333333328</v>
      </c>
      <c r="N911">
        <v>1530421200</v>
      </c>
      <c r="O911" s="10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 SEARCH("/",R911,1)-1)</f>
        <v>theater</v>
      </c>
      <c r="T911" t="str">
        <f>RIGHT(R911,LEN(R911)-SEARCH("/",R911,SEARCH("/",R911,1)))</f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 s="13">
        <v>30215</v>
      </c>
      <c r="F912" t="s">
        <v>74</v>
      </c>
      <c r="G912" s="4">
        <f>E912/D912</f>
        <v>0.19556634304207121</v>
      </c>
      <c r="H912">
        <v>296</v>
      </c>
      <c r="I912" s="6" t="str">
        <f>DOLLAR((E912/H912),0)</f>
        <v>$102</v>
      </c>
      <c r="J912" t="s">
        <v>21</v>
      </c>
      <c r="K912" t="s">
        <v>22</v>
      </c>
      <c r="L912">
        <v>1421906400</v>
      </c>
      <c r="M912" s="10">
        <f>(((L912/60)/60)/24)+DATE(1970,1,1)</f>
        <v>42026.25</v>
      </c>
      <c r="N912">
        <v>1421992800</v>
      </c>
      <c r="O912" s="10">
        <f>(((N912/60)/60)/24)+DATE(1970,1,1)</f>
        <v>42027.25</v>
      </c>
      <c r="P912" t="b">
        <v>0</v>
      </c>
      <c r="Q912" t="b">
        <v>0</v>
      </c>
      <c r="R912" t="s">
        <v>33</v>
      </c>
      <c r="S912" t="str">
        <f>LEFT(R912, SEARCH("/",R912,1)-1)</f>
        <v>theater</v>
      </c>
      <c r="T912" t="str">
        <f>RIGHT(R912,LEN(R912)-SEARCH("/",R912,SEARCH("/",R912,1)))</f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 s="7">
        <v>11539</v>
      </c>
      <c r="F913" t="s">
        <v>20</v>
      </c>
      <c r="G913" s="4">
        <f>E913/D913</f>
        <v>1.9894827586206896</v>
      </c>
      <c r="H913">
        <v>462</v>
      </c>
      <c r="I913" s="6" t="str">
        <f>DOLLAR((E913/H913),0)</f>
        <v>$25</v>
      </c>
      <c r="J913" t="s">
        <v>21</v>
      </c>
      <c r="K913" t="s">
        <v>22</v>
      </c>
      <c r="L913">
        <v>1568005200</v>
      </c>
      <c r="M913" s="10">
        <f>(((L913/60)/60)/24)+DATE(1970,1,1)</f>
        <v>43717.208333333328</v>
      </c>
      <c r="N913">
        <v>1568178000</v>
      </c>
      <c r="O913" s="10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 SEARCH("/",R913,1)-1)</f>
        <v>technology</v>
      </c>
      <c r="T913" t="str">
        <f>RIGHT(R913,LEN(R913)-SEARCH("/",R913,SEARCH("/",R913,1)))</f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 s="7">
        <v>14310</v>
      </c>
      <c r="F914" t="s">
        <v>20</v>
      </c>
      <c r="G914" s="4">
        <f>E914/D914</f>
        <v>7.95</v>
      </c>
      <c r="H914">
        <v>179</v>
      </c>
      <c r="I914" s="6" t="str">
        <f>DOLLAR((E914/H914),0)</f>
        <v>$80</v>
      </c>
      <c r="J914" t="s">
        <v>21</v>
      </c>
      <c r="K914" t="s">
        <v>22</v>
      </c>
      <c r="L914">
        <v>1346821200</v>
      </c>
      <c r="M914" s="10">
        <f>(((L914/60)/60)/24)+DATE(1970,1,1)</f>
        <v>41157.208333333336</v>
      </c>
      <c r="N914">
        <v>1347944400</v>
      </c>
      <c r="O914" s="10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 SEARCH("/",R914,1)-1)</f>
        <v>film &amp; video</v>
      </c>
      <c r="T914" t="str">
        <f>RIGHT(R914,LEN(R914)-SEARCH("/",R914,SEARCH("/",R914,1)))</f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 s="7">
        <v>35536</v>
      </c>
      <c r="F915" t="s">
        <v>14</v>
      </c>
      <c r="G915" s="4">
        <f>E915/D915</f>
        <v>0.50621082621082625</v>
      </c>
      <c r="H915">
        <v>523</v>
      </c>
      <c r="I915" s="6" t="str">
        <f>DOLLAR((E915/H915),0)</f>
        <v>$68</v>
      </c>
      <c r="J915" t="s">
        <v>26</v>
      </c>
      <c r="K915" t="s">
        <v>27</v>
      </c>
      <c r="L915">
        <v>1557637200</v>
      </c>
      <c r="M915" s="10">
        <f>(((L915/60)/60)/24)+DATE(1970,1,1)</f>
        <v>43597.208333333328</v>
      </c>
      <c r="N915">
        <v>1558760400</v>
      </c>
      <c r="O915" s="10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 SEARCH("/",R915,1)-1)</f>
        <v>film &amp; video</v>
      </c>
      <c r="T915" t="str">
        <f>RIGHT(R915,LEN(R915)-SEARCH("/",R915,SEARCH("/",R915,1)))</f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 s="13">
        <v>3676</v>
      </c>
      <c r="F916" t="s">
        <v>14</v>
      </c>
      <c r="G916" s="4">
        <f>E916/D916</f>
        <v>0.57437499999999997</v>
      </c>
      <c r="H916">
        <v>141</v>
      </c>
      <c r="I916" s="6" t="str">
        <f>DOLLAR((E916/H916),0)</f>
        <v>$26</v>
      </c>
      <c r="J916" t="s">
        <v>40</v>
      </c>
      <c r="K916" t="s">
        <v>41</v>
      </c>
      <c r="L916">
        <v>1375592400</v>
      </c>
      <c r="M916" s="10">
        <f>(((L916/60)/60)/24)+DATE(1970,1,1)</f>
        <v>41490.208333333336</v>
      </c>
      <c r="N916">
        <v>1376629200</v>
      </c>
      <c r="O916" s="10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 SEARCH("/",R916,1)-1)</f>
        <v>theater</v>
      </c>
      <c r="T916" t="str">
        <f>RIGHT(R916,LEN(R916)-SEARCH("/",R916,SEARCH("/",R916,1)))</f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 s="7">
        <v>195936</v>
      </c>
      <c r="F917" t="s">
        <v>20</v>
      </c>
      <c r="G917" s="4">
        <f>E917/D917</f>
        <v>1.5562827640984909</v>
      </c>
      <c r="H917">
        <v>1866</v>
      </c>
      <c r="I917" s="6" t="str">
        <f>DOLLAR((E917/H917),0)</f>
        <v>$105</v>
      </c>
      <c r="J917" t="s">
        <v>40</v>
      </c>
      <c r="K917" t="s">
        <v>41</v>
      </c>
      <c r="L917">
        <v>1503982800</v>
      </c>
      <c r="M917" s="10">
        <f>(((L917/60)/60)/24)+DATE(1970,1,1)</f>
        <v>42976.208333333328</v>
      </c>
      <c r="N917">
        <v>1504760400</v>
      </c>
      <c r="O917" s="10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 SEARCH("/",R917,1)-1)</f>
        <v>film &amp; video</v>
      </c>
      <c r="T917" t="str">
        <f>RIGHT(R917,LEN(R917)-SEARCH("/",R917,SEARCH("/",R917,1)))</f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 s="7">
        <v>1343</v>
      </c>
      <c r="F918" t="s">
        <v>14</v>
      </c>
      <c r="G918" s="4">
        <f>E918/D918</f>
        <v>0.36297297297297298</v>
      </c>
      <c r="H918">
        <v>52</v>
      </c>
      <c r="I918" s="6" t="str">
        <f>DOLLAR((E918/H918),0)</f>
        <v>$26</v>
      </c>
      <c r="J918" t="s">
        <v>21</v>
      </c>
      <c r="K918" t="s">
        <v>22</v>
      </c>
      <c r="L918">
        <v>1418882400</v>
      </c>
      <c r="M918" s="10">
        <f>(((L918/60)/60)/24)+DATE(1970,1,1)</f>
        <v>41991.25</v>
      </c>
      <c r="N918">
        <v>1419660000</v>
      </c>
      <c r="O918" s="10">
        <f>(((N918/60)/60)/24)+DATE(1970,1,1)</f>
        <v>42000.25</v>
      </c>
      <c r="P918" t="b">
        <v>0</v>
      </c>
      <c r="Q918" t="b">
        <v>0</v>
      </c>
      <c r="R918" t="s">
        <v>122</v>
      </c>
      <c r="S918" t="str">
        <f>LEFT(R918, SEARCH("/",R918,1)-1)</f>
        <v>photography</v>
      </c>
      <c r="T918" t="str">
        <f>RIGHT(R918,LEN(R918)-SEARCH("/",R918,SEARCH("/",R918,1)))</f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 s="7">
        <v>2097</v>
      </c>
      <c r="F919" t="s">
        <v>47</v>
      </c>
      <c r="G919" s="4">
        <f>E919/D919</f>
        <v>0.58250000000000002</v>
      </c>
      <c r="H919">
        <v>27</v>
      </c>
      <c r="I919" s="6" t="str">
        <f>DOLLAR((E919/H919),0)</f>
        <v>$78</v>
      </c>
      <c r="J919" t="s">
        <v>40</v>
      </c>
      <c r="K919" t="s">
        <v>41</v>
      </c>
      <c r="L919">
        <v>1309237200</v>
      </c>
      <c r="M919" s="10">
        <f>(((L919/60)/60)/24)+DATE(1970,1,1)</f>
        <v>40722.208333333336</v>
      </c>
      <c r="N919">
        <v>1311310800</v>
      </c>
      <c r="O919" s="10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 SEARCH("/",R919,1)-1)</f>
        <v>film &amp; video</v>
      </c>
      <c r="T919" t="str">
        <f>RIGHT(R919,LEN(R919)-SEARCH("/",R919,SEARCH("/",R919,1)))</f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 s="7">
        <v>9021</v>
      </c>
      <c r="F920" t="s">
        <v>20</v>
      </c>
      <c r="G920" s="4">
        <f>E920/D920</f>
        <v>2.3739473684210526</v>
      </c>
      <c r="H920">
        <v>156</v>
      </c>
      <c r="I920" s="6" t="str">
        <f>DOLLAR((E920/H920),0)</f>
        <v>$58</v>
      </c>
      <c r="J920" t="s">
        <v>98</v>
      </c>
      <c r="K920" t="s">
        <v>99</v>
      </c>
      <c r="L920">
        <v>1343365200</v>
      </c>
      <c r="M920" s="10">
        <f>(((L920/60)/60)/24)+DATE(1970,1,1)</f>
        <v>41117.208333333336</v>
      </c>
      <c r="N920">
        <v>1344315600</v>
      </c>
      <c r="O920" s="10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 SEARCH("/",R920,1)-1)</f>
        <v>publishing</v>
      </c>
      <c r="T920" t="str">
        <f>RIGHT(R920,LEN(R920)-SEARCH("/",R920,SEARCH("/",R920,1)))</f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 s="13">
        <v>20915</v>
      </c>
      <c r="F921" t="s">
        <v>14</v>
      </c>
      <c r="G921" s="4">
        <f>E921/D921</f>
        <v>0.58750000000000002</v>
      </c>
      <c r="H921">
        <v>225</v>
      </c>
      <c r="I921" s="6" t="str">
        <f>DOLLAR((E921/H921),0)</f>
        <v>$93</v>
      </c>
      <c r="J921" t="s">
        <v>26</v>
      </c>
      <c r="K921" t="s">
        <v>27</v>
      </c>
      <c r="L921">
        <v>1507957200</v>
      </c>
      <c r="M921" s="10">
        <f>(((L921/60)/60)/24)+DATE(1970,1,1)</f>
        <v>43022.208333333328</v>
      </c>
      <c r="N921">
        <v>1510725600</v>
      </c>
      <c r="O921" s="10">
        <f>(((N921/60)/60)/24)+DATE(1970,1,1)</f>
        <v>43054.25</v>
      </c>
      <c r="P921" t="b">
        <v>0</v>
      </c>
      <c r="Q921" t="b">
        <v>1</v>
      </c>
      <c r="R921" t="s">
        <v>33</v>
      </c>
      <c r="S921" t="str">
        <f>LEFT(R921, SEARCH("/",R921,1)-1)</f>
        <v>theater</v>
      </c>
      <c r="T921" t="str">
        <f>RIGHT(R921,LEN(R921)-SEARCH("/",R921,SEARCH("/",R921,1)))</f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 s="7">
        <v>9676</v>
      </c>
      <c r="F922" t="s">
        <v>20</v>
      </c>
      <c r="G922" s="4">
        <f>E922/D922</f>
        <v>1.8256603773584905</v>
      </c>
      <c r="H922">
        <v>255</v>
      </c>
      <c r="I922" s="6" t="str">
        <f>DOLLAR((E922/H922),0)</f>
        <v>$38</v>
      </c>
      <c r="J922" t="s">
        <v>21</v>
      </c>
      <c r="K922" t="s">
        <v>22</v>
      </c>
      <c r="L922">
        <v>1549519200</v>
      </c>
      <c r="M922" s="10">
        <f>(((L922/60)/60)/24)+DATE(1970,1,1)</f>
        <v>43503.25</v>
      </c>
      <c r="N922">
        <v>1551247200</v>
      </c>
      <c r="O922" s="10">
        <f>(((N922/60)/60)/24)+DATE(1970,1,1)</f>
        <v>43523.25</v>
      </c>
      <c r="P922" t="b">
        <v>1</v>
      </c>
      <c r="Q922" t="b">
        <v>0</v>
      </c>
      <c r="R922" t="s">
        <v>71</v>
      </c>
      <c r="S922" t="str">
        <f>LEFT(R922, SEARCH("/",R922,1)-1)</f>
        <v>film &amp; video</v>
      </c>
      <c r="T922" t="str">
        <f>RIGHT(R922,LEN(R922)-SEARCH("/",R922,SEARCH("/",R922,1)))</f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 s="7">
        <v>1210</v>
      </c>
      <c r="F923" t="s">
        <v>14</v>
      </c>
      <c r="G923" s="4">
        <f>E923/D923</f>
        <v>7.5436408977556111E-3</v>
      </c>
      <c r="H923">
        <v>38</v>
      </c>
      <c r="I923" s="6" t="str">
        <f>DOLLAR((E923/H923),0)</f>
        <v>$32</v>
      </c>
      <c r="J923" t="s">
        <v>21</v>
      </c>
      <c r="K923" t="s">
        <v>22</v>
      </c>
      <c r="L923">
        <v>1329026400</v>
      </c>
      <c r="M923" s="10">
        <f>(((L923/60)/60)/24)+DATE(1970,1,1)</f>
        <v>40951.25</v>
      </c>
      <c r="N923">
        <v>1330236000</v>
      </c>
      <c r="O923" s="10">
        <f>(((N923/60)/60)/24)+DATE(1970,1,1)</f>
        <v>40965.25</v>
      </c>
      <c r="P923" t="b">
        <v>0</v>
      </c>
      <c r="Q923" t="b">
        <v>0</v>
      </c>
      <c r="R923" t="s">
        <v>28</v>
      </c>
      <c r="S923" t="str">
        <f>LEFT(R923, SEARCH("/",R923,1)-1)</f>
        <v>technology</v>
      </c>
      <c r="T923" t="str">
        <f>RIGHT(R923,LEN(R923)-SEARCH("/",R923,SEARCH("/",R923,1)))</f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 s="7">
        <v>90440</v>
      </c>
      <c r="F924" t="s">
        <v>20</v>
      </c>
      <c r="G924" s="4">
        <f>E924/D924</f>
        <v>1.7595330739299611</v>
      </c>
      <c r="H924">
        <v>2261</v>
      </c>
      <c r="I924" s="6" t="str">
        <f>DOLLAR((E924/H924),0)</f>
        <v>$40</v>
      </c>
      <c r="J924" t="s">
        <v>21</v>
      </c>
      <c r="K924" t="s">
        <v>22</v>
      </c>
      <c r="L924">
        <v>1544335200</v>
      </c>
      <c r="M924" s="10">
        <f>(((L924/60)/60)/24)+DATE(1970,1,1)</f>
        <v>43443.25</v>
      </c>
      <c r="N924">
        <v>1545112800</v>
      </c>
      <c r="O924" s="10">
        <f>(((N924/60)/60)/24)+DATE(1970,1,1)</f>
        <v>43452.25</v>
      </c>
      <c r="P924" t="b">
        <v>0</v>
      </c>
      <c r="Q924" t="b">
        <v>1</v>
      </c>
      <c r="R924" t="s">
        <v>319</v>
      </c>
      <c r="S924" t="str">
        <f>LEFT(R924, SEARCH("/",R924,1)-1)</f>
        <v>music</v>
      </c>
      <c r="T924" t="str">
        <f>RIGHT(R924,LEN(R924)-SEARCH("/",R924,SEARCH("/",R924,1)))</f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 s="13">
        <v>4044</v>
      </c>
      <c r="F925" t="s">
        <v>20</v>
      </c>
      <c r="G925" s="4">
        <f>E925/D925</f>
        <v>2.3788235294117648</v>
      </c>
      <c r="H925">
        <v>40</v>
      </c>
      <c r="I925" s="6" t="str">
        <f>DOLLAR((E925/H925),0)</f>
        <v>$101</v>
      </c>
      <c r="J925" t="s">
        <v>21</v>
      </c>
      <c r="K925" t="s">
        <v>22</v>
      </c>
      <c r="L925">
        <v>1279083600</v>
      </c>
      <c r="M925" s="10">
        <f>(((L925/60)/60)/24)+DATE(1970,1,1)</f>
        <v>40373.208333333336</v>
      </c>
      <c r="N925">
        <v>1279170000</v>
      </c>
      <c r="O925" s="10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 SEARCH("/",R925,1)-1)</f>
        <v>theater</v>
      </c>
      <c r="T925" t="str">
        <f>RIGHT(R925,LEN(R925)-SEARCH("/",R925,SEARCH("/",R925,1)))</f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 s="13">
        <v>192292</v>
      </c>
      <c r="F926" t="s">
        <v>20</v>
      </c>
      <c r="G926" s="4">
        <f>E926/D926</f>
        <v>4.8805076142131982</v>
      </c>
      <c r="H926">
        <v>2289</v>
      </c>
      <c r="I926" s="6" t="str">
        <f>DOLLAR((E926/H926),0)</f>
        <v>$84</v>
      </c>
      <c r="J926" t="s">
        <v>107</v>
      </c>
      <c r="K926" t="s">
        <v>108</v>
      </c>
      <c r="L926">
        <v>1572498000</v>
      </c>
      <c r="M926" s="10">
        <f>(((L926/60)/60)/24)+DATE(1970,1,1)</f>
        <v>43769.208333333328</v>
      </c>
      <c r="N926">
        <v>1573452000</v>
      </c>
      <c r="O926" s="10">
        <f>(((N926/60)/60)/24)+DATE(1970,1,1)</f>
        <v>43780.25</v>
      </c>
      <c r="P926" t="b">
        <v>0</v>
      </c>
      <c r="Q926" t="b">
        <v>0</v>
      </c>
      <c r="R926" t="s">
        <v>33</v>
      </c>
      <c r="S926" t="str">
        <f>LEFT(R926, SEARCH("/",R926,1)-1)</f>
        <v>theater</v>
      </c>
      <c r="T926" t="str">
        <f>RIGHT(R926,LEN(R926)-SEARCH("/",R926,SEARCH("/",R926,1)))</f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 s="13">
        <v>6722</v>
      </c>
      <c r="F927" t="s">
        <v>20</v>
      </c>
      <c r="G927" s="4">
        <f>E927/D927</f>
        <v>2.2406666666666668</v>
      </c>
      <c r="H927">
        <v>65</v>
      </c>
      <c r="I927" s="6" t="str">
        <f>DOLLAR((E927/H927),0)</f>
        <v>$103</v>
      </c>
      <c r="J927" t="s">
        <v>21</v>
      </c>
      <c r="K927" t="s">
        <v>22</v>
      </c>
      <c r="L927">
        <v>1506056400</v>
      </c>
      <c r="M927" s="10">
        <f>(((L927/60)/60)/24)+DATE(1970,1,1)</f>
        <v>43000.208333333328</v>
      </c>
      <c r="N927">
        <v>1507093200</v>
      </c>
      <c r="O927" s="10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 SEARCH("/",R927,1)-1)</f>
        <v>theater</v>
      </c>
      <c r="T927" t="str">
        <f>RIGHT(R927,LEN(R927)-SEARCH("/",R927,SEARCH("/",R927,1)))</f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 s="7">
        <v>1577</v>
      </c>
      <c r="F928" t="s">
        <v>14</v>
      </c>
      <c r="G928" s="4">
        <f>E928/D928</f>
        <v>0.18126436781609195</v>
      </c>
      <c r="H928">
        <v>15</v>
      </c>
      <c r="I928" s="6" t="str">
        <f>DOLLAR((E928/H928),0)</f>
        <v>$105</v>
      </c>
      <c r="J928" t="s">
        <v>21</v>
      </c>
      <c r="K928" t="s">
        <v>22</v>
      </c>
      <c r="L928">
        <v>1463029200</v>
      </c>
      <c r="M928" s="10">
        <f>(((L928/60)/60)/24)+DATE(1970,1,1)</f>
        <v>42502.208333333328</v>
      </c>
      <c r="N928">
        <v>1463374800</v>
      </c>
      <c r="O928" s="10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 SEARCH("/",R928,1)-1)</f>
        <v>food</v>
      </c>
      <c r="T928" t="str">
        <f>RIGHT(R928,LEN(R928)-SEARCH("/",R928,SEARCH("/",R928,1)))</f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 s="13">
        <v>3301</v>
      </c>
      <c r="F929" t="s">
        <v>14</v>
      </c>
      <c r="G929" s="4">
        <f>E929/D929</f>
        <v>0.45847222222222223</v>
      </c>
      <c r="H929">
        <v>37</v>
      </c>
      <c r="I929" s="6" t="str">
        <f>DOLLAR((E929/H929),0)</f>
        <v>$89</v>
      </c>
      <c r="J929" t="s">
        <v>21</v>
      </c>
      <c r="K929" t="s">
        <v>22</v>
      </c>
      <c r="L929">
        <v>1342069200</v>
      </c>
      <c r="M929" s="10">
        <f>(((L929/60)/60)/24)+DATE(1970,1,1)</f>
        <v>41102.208333333336</v>
      </c>
      <c r="N929">
        <v>1344574800</v>
      </c>
      <c r="O929" s="10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 SEARCH("/",R929,1)-1)</f>
        <v>theater</v>
      </c>
      <c r="T929" t="str">
        <f>RIGHT(R929,LEN(R929)-SEARCH("/",R929,SEARCH("/",R929,1)))</f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 s="7">
        <v>196386</v>
      </c>
      <c r="F930" t="s">
        <v>20</v>
      </c>
      <c r="G930" s="4">
        <f>E930/D930</f>
        <v>1.1731541218637993</v>
      </c>
      <c r="H930">
        <v>3777</v>
      </c>
      <c r="I930" s="6" t="str">
        <f>DOLLAR((E930/H930),0)</f>
        <v>$52</v>
      </c>
      <c r="J930" t="s">
        <v>107</v>
      </c>
      <c r="K930" t="s">
        <v>108</v>
      </c>
      <c r="L930">
        <v>1388296800</v>
      </c>
      <c r="M930" s="10">
        <f>(((L930/60)/60)/24)+DATE(1970,1,1)</f>
        <v>41637.25</v>
      </c>
      <c r="N930">
        <v>1389074400</v>
      </c>
      <c r="O930" s="10">
        <f>(((N930/60)/60)/24)+DATE(1970,1,1)</f>
        <v>41646.25</v>
      </c>
      <c r="P930" t="b">
        <v>0</v>
      </c>
      <c r="Q930" t="b">
        <v>0</v>
      </c>
      <c r="R930" t="s">
        <v>28</v>
      </c>
      <c r="S930" t="str">
        <f>LEFT(R930, SEARCH("/",R930,1)-1)</f>
        <v>technology</v>
      </c>
      <c r="T930" t="str">
        <f>RIGHT(R930,LEN(R930)-SEARCH("/",R930,SEARCH("/",R930,1)))</f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 s="13">
        <v>11952</v>
      </c>
      <c r="F931" t="s">
        <v>20</v>
      </c>
      <c r="G931" s="4">
        <f>E931/D931</f>
        <v>2.173090909090909</v>
      </c>
      <c r="H931">
        <v>184</v>
      </c>
      <c r="I931" s="6" t="str">
        <f>DOLLAR((E931/H931),0)</f>
        <v>$65</v>
      </c>
      <c r="J931" t="s">
        <v>40</v>
      </c>
      <c r="K931" t="s">
        <v>41</v>
      </c>
      <c r="L931">
        <v>1493787600</v>
      </c>
      <c r="M931" s="10">
        <f>(((L931/60)/60)/24)+DATE(1970,1,1)</f>
        <v>42858.208333333328</v>
      </c>
      <c r="N931">
        <v>1494997200</v>
      </c>
      <c r="O931" s="10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 SEARCH("/",R931,1)-1)</f>
        <v>theater</v>
      </c>
      <c r="T931" t="str">
        <f>RIGHT(R931,LEN(R931)-SEARCH("/",R931,SEARCH("/",R931,1)))</f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 s="13">
        <v>3930</v>
      </c>
      <c r="F932" t="s">
        <v>20</v>
      </c>
      <c r="G932" s="4">
        <f>E932/D932</f>
        <v>1.1228571428571428</v>
      </c>
      <c r="H932">
        <v>85</v>
      </c>
      <c r="I932" s="6" t="str">
        <f>DOLLAR((E932/H932),0)</f>
        <v>$46</v>
      </c>
      <c r="J932" t="s">
        <v>21</v>
      </c>
      <c r="K932" t="s">
        <v>22</v>
      </c>
      <c r="L932">
        <v>1424844000</v>
      </c>
      <c r="M932" s="10">
        <f>(((L932/60)/60)/24)+DATE(1970,1,1)</f>
        <v>42060.25</v>
      </c>
      <c r="N932">
        <v>1425448800</v>
      </c>
      <c r="O932" s="10">
        <f>(((N932/60)/60)/24)+DATE(1970,1,1)</f>
        <v>42067.25</v>
      </c>
      <c r="P932" t="b">
        <v>0</v>
      </c>
      <c r="Q932" t="b">
        <v>1</v>
      </c>
      <c r="R932" t="s">
        <v>33</v>
      </c>
      <c r="S932" t="str">
        <f>LEFT(R932, SEARCH("/",R932,1)-1)</f>
        <v>theater</v>
      </c>
      <c r="T932" t="str">
        <f>RIGHT(R932,LEN(R932)-SEARCH("/",R932,SEARCH("/",R932,1)))</f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 s="13">
        <v>5729</v>
      </c>
      <c r="F933" t="s">
        <v>14</v>
      </c>
      <c r="G933" s="4">
        <f>E933/D933</f>
        <v>0.72518987341772156</v>
      </c>
      <c r="H933">
        <v>112</v>
      </c>
      <c r="I933" s="6" t="str">
        <f>DOLLAR((E933/H933),0)</f>
        <v>$51</v>
      </c>
      <c r="J933" t="s">
        <v>21</v>
      </c>
      <c r="K933" t="s">
        <v>22</v>
      </c>
      <c r="L933">
        <v>1403931600</v>
      </c>
      <c r="M933" s="10">
        <f>(((L933/60)/60)/24)+DATE(1970,1,1)</f>
        <v>41818.208333333336</v>
      </c>
      <c r="N933">
        <v>1404104400</v>
      </c>
      <c r="O933" s="10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 SEARCH("/",R933,1)-1)</f>
        <v>theater</v>
      </c>
      <c r="T933" t="str">
        <f>RIGHT(R933,LEN(R933)-SEARCH("/",R933,SEARCH("/",R933,1)))</f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 s="7">
        <v>4883</v>
      </c>
      <c r="F934" t="s">
        <v>20</v>
      </c>
      <c r="G934" s="4">
        <f>E934/D934</f>
        <v>2.1230434782608696</v>
      </c>
      <c r="H934">
        <v>144</v>
      </c>
      <c r="I934" s="6" t="str">
        <f>DOLLAR((E934/H934),0)</f>
        <v>$34</v>
      </c>
      <c r="J934" t="s">
        <v>21</v>
      </c>
      <c r="K934" t="s">
        <v>22</v>
      </c>
      <c r="L934">
        <v>1394514000</v>
      </c>
      <c r="M934" s="10">
        <f>(((L934/60)/60)/24)+DATE(1970,1,1)</f>
        <v>41709.208333333336</v>
      </c>
      <c r="N934">
        <v>1394773200</v>
      </c>
      <c r="O934" s="10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 SEARCH("/",R934,1)-1)</f>
        <v>music</v>
      </c>
      <c r="T934" t="str">
        <f>RIGHT(R934,LEN(R934)-SEARCH("/",R934,SEARCH("/",R934,1)))</f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 s="13">
        <v>175015</v>
      </c>
      <c r="F935" t="s">
        <v>20</v>
      </c>
      <c r="G935" s="4">
        <f>E935/D935</f>
        <v>2.3974657534246577</v>
      </c>
      <c r="H935">
        <v>1902</v>
      </c>
      <c r="I935" s="6" t="str">
        <f>DOLLAR((E935/H935),0)</f>
        <v>$92</v>
      </c>
      <c r="J935" t="s">
        <v>21</v>
      </c>
      <c r="K935" t="s">
        <v>22</v>
      </c>
      <c r="L935">
        <v>1365397200</v>
      </c>
      <c r="M935" s="10">
        <f>(((L935/60)/60)/24)+DATE(1970,1,1)</f>
        <v>41372.208333333336</v>
      </c>
      <c r="N935">
        <v>1366520400</v>
      </c>
      <c r="O935" s="10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 SEARCH("/",R935,1)-1)</f>
        <v>theater</v>
      </c>
      <c r="T935" t="str">
        <f>RIGHT(R935,LEN(R935)-SEARCH("/",R935,SEARCH("/",R935,1)))</f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 s="13">
        <v>11280</v>
      </c>
      <c r="F936" t="s">
        <v>20</v>
      </c>
      <c r="G936" s="4">
        <f>E936/D936</f>
        <v>1.8193548387096774</v>
      </c>
      <c r="H936">
        <v>105</v>
      </c>
      <c r="I936" s="6" t="str">
        <f>DOLLAR((E936/H936),0)</f>
        <v>$107</v>
      </c>
      <c r="J936" t="s">
        <v>21</v>
      </c>
      <c r="K936" t="s">
        <v>22</v>
      </c>
      <c r="L936">
        <v>1456120800</v>
      </c>
      <c r="M936" s="10">
        <f>(((L936/60)/60)/24)+DATE(1970,1,1)</f>
        <v>42422.25</v>
      </c>
      <c r="N936">
        <v>1456639200</v>
      </c>
      <c r="O936" s="10">
        <f>(((N936/60)/60)/24)+DATE(1970,1,1)</f>
        <v>42428.25</v>
      </c>
      <c r="P936" t="b">
        <v>0</v>
      </c>
      <c r="Q936" t="b">
        <v>0</v>
      </c>
      <c r="R936" t="s">
        <v>33</v>
      </c>
      <c r="S936" t="str">
        <f>LEFT(R936, SEARCH("/",R936,1)-1)</f>
        <v>theater</v>
      </c>
      <c r="T936" t="str">
        <f>RIGHT(R936,LEN(R936)-SEARCH("/",R936,SEARCH("/",R936,1)))</f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 s="13">
        <v>10012</v>
      </c>
      <c r="F937" t="s">
        <v>20</v>
      </c>
      <c r="G937" s="4">
        <f>E937/D937</f>
        <v>1.6413114754098361</v>
      </c>
      <c r="H937">
        <v>132</v>
      </c>
      <c r="I937" s="6" t="str">
        <f>DOLLAR((E937/H937),0)</f>
        <v>$76</v>
      </c>
      <c r="J937" t="s">
        <v>21</v>
      </c>
      <c r="K937" t="s">
        <v>22</v>
      </c>
      <c r="L937">
        <v>1437714000</v>
      </c>
      <c r="M937" s="10">
        <f>(((L937/60)/60)/24)+DATE(1970,1,1)</f>
        <v>42209.208333333328</v>
      </c>
      <c r="N937">
        <v>1438318800</v>
      </c>
      <c r="O937" s="10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 SEARCH("/",R937,1)-1)</f>
        <v>theater</v>
      </c>
      <c r="T937" t="str">
        <f>RIGHT(R937,LEN(R937)-SEARCH("/",R937,SEARCH("/",R937,1)))</f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 s="13">
        <v>1690</v>
      </c>
      <c r="F938" t="s">
        <v>14</v>
      </c>
      <c r="G938" s="4">
        <f>E938/D938</f>
        <v>1.6375968992248063E-2</v>
      </c>
      <c r="H938">
        <v>21</v>
      </c>
      <c r="I938" s="6" t="str">
        <f>DOLLAR((E938/H938),0)</f>
        <v>$80</v>
      </c>
      <c r="J938" t="s">
        <v>21</v>
      </c>
      <c r="K938" t="s">
        <v>22</v>
      </c>
      <c r="L938">
        <v>1563771600</v>
      </c>
      <c r="M938" s="10">
        <f>(((L938/60)/60)/24)+DATE(1970,1,1)</f>
        <v>43668.208333333328</v>
      </c>
      <c r="N938">
        <v>1564030800</v>
      </c>
      <c r="O938" s="10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 SEARCH("/",R938,1)-1)</f>
        <v>theater</v>
      </c>
      <c r="T938" t="str">
        <f>RIGHT(R938,LEN(R938)-SEARCH("/",R938,SEARCH("/",R938,1)))</f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 s="7">
        <v>84891</v>
      </c>
      <c r="F939" t="s">
        <v>74</v>
      </c>
      <c r="G939" s="4">
        <f>E939/D939</f>
        <v>0.49643859649122807</v>
      </c>
      <c r="H939">
        <v>976</v>
      </c>
      <c r="I939" s="6" t="str">
        <f>DOLLAR((E939/H939),0)</f>
        <v>$87</v>
      </c>
      <c r="J939" t="s">
        <v>21</v>
      </c>
      <c r="K939" t="s">
        <v>22</v>
      </c>
      <c r="L939">
        <v>1448517600</v>
      </c>
      <c r="M939" s="10">
        <f>(((L939/60)/60)/24)+DATE(1970,1,1)</f>
        <v>42334.25</v>
      </c>
      <c r="N939">
        <v>1449295200</v>
      </c>
      <c r="O939" s="10">
        <f>(((N939/60)/60)/24)+DATE(1970,1,1)</f>
        <v>42343.25</v>
      </c>
      <c r="P939" t="b">
        <v>0</v>
      </c>
      <c r="Q939" t="b">
        <v>0</v>
      </c>
      <c r="R939" t="s">
        <v>42</v>
      </c>
      <c r="S939" t="str">
        <f>LEFT(R939, SEARCH("/",R939,1)-1)</f>
        <v>film &amp; video</v>
      </c>
      <c r="T939" t="str">
        <f>RIGHT(R939,LEN(R939)-SEARCH("/",R939,SEARCH("/",R939,1)))</f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 s="7">
        <v>10093</v>
      </c>
      <c r="F940" t="s">
        <v>20</v>
      </c>
      <c r="G940" s="4">
        <f>E940/D940</f>
        <v>1.0970652173913042</v>
      </c>
      <c r="H940">
        <v>96</v>
      </c>
      <c r="I940" s="6" t="str">
        <f>DOLLAR((E940/H940),0)</f>
        <v>$105</v>
      </c>
      <c r="J940" t="s">
        <v>21</v>
      </c>
      <c r="K940" t="s">
        <v>22</v>
      </c>
      <c r="L940">
        <v>1528779600</v>
      </c>
      <c r="M940" s="10">
        <f>(((L940/60)/60)/24)+DATE(1970,1,1)</f>
        <v>43263.208333333328</v>
      </c>
      <c r="N940">
        <v>1531890000</v>
      </c>
      <c r="O940" s="10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 SEARCH("/",R940,1)-1)</f>
        <v>publishing</v>
      </c>
      <c r="T940" t="str">
        <f>RIGHT(R940,LEN(R940)-SEARCH("/",R940,SEARCH("/",R940,1)))</f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 s="7">
        <v>3839</v>
      </c>
      <c r="F941" t="s">
        <v>14</v>
      </c>
      <c r="G941" s="4">
        <f>E941/D941</f>
        <v>0.49217948717948717</v>
      </c>
      <c r="H941">
        <v>67</v>
      </c>
      <c r="I941" s="6" t="str">
        <f>DOLLAR((E941/H941),0)</f>
        <v>$57</v>
      </c>
      <c r="J941" t="s">
        <v>21</v>
      </c>
      <c r="K941" t="s">
        <v>22</v>
      </c>
      <c r="L941">
        <v>1304744400</v>
      </c>
      <c r="M941" s="10">
        <f>(((L941/60)/60)/24)+DATE(1970,1,1)</f>
        <v>40670.208333333336</v>
      </c>
      <c r="N941">
        <v>1306213200</v>
      </c>
      <c r="O941" s="10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 SEARCH("/",R941,1)-1)</f>
        <v>games</v>
      </c>
      <c r="T941" t="str">
        <f>RIGHT(R941,LEN(R941)-SEARCH("/",R941,SEARCH("/",R941,1)))</f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 s="7">
        <v>6161</v>
      </c>
      <c r="F942" t="s">
        <v>47</v>
      </c>
      <c r="G942" s="4">
        <f>E942/D942</f>
        <v>0.62232323232323228</v>
      </c>
      <c r="H942">
        <v>66</v>
      </c>
      <c r="I942" s="6" t="str">
        <f>DOLLAR((E942/H942),0)</f>
        <v>$93</v>
      </c>
      <c r="J942" t="s">
        <v>15</v>
      </c>
      <c r="K942" t="s">
        <v>16</v>
      </c>
      <c r="L942">
        <v>1354341600</v>
      </c>
      <c r="M942" s="10">
        <f>(((L942/60)/60)/24)+DATE(1970,1,1)</f>
        <v>41244.25</v>
      </c>
      <c r="N942">
        <v>1356242400</v>
      </c>
      <c r="O942" s="10">
        <f>(((N942/60)/60)/24)+DATE(1970,1,1)</f>
        <v>41266.25</v>
      </c>
      <c r="P942" t="b">
        <v>0</v>
      </c>
      <c r="Q942" t="b">
        <v>0</v>
      </c>
      <c r="R942" t="s">
        <v>28</v>
      </c>
      <c r="S942" t="str">
        <f>LEFT(R942, SEARCH("/",R942,1)-1)</f>
        <v>technology</v>
      </c>
      <c r="T942" t="str">
        <f>RIGHT(R942,LEN(R942)-SEARCH("/",R942,SEARCH("/",R942,1)))</f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 s="13">
        <v>5615</v>
      </c>
      <c r="F943" t="s">
        <v>14</v>
      </c>
      <c r="G943" s="4">
        <f>E943/D943</f>
        <v>0.1305813953488372</v>
      </c>
      <c r="H943">
        <v>78</v>
      </c>
      <c r="I943" s="6" t="str">
        <f>DOLLAR((E943/H943),0)</f>
        <v>$72</v>
      </c>
      <c r="J943" t="s">
        <v>21</v>
      </c>
      <c r="K943" t="s">
        <v>22</v>
      </c>
      <c r="L943">
        <v>1294552800</v>
      </c>
      <c r="M943" s="10">
        <f>(((L943/60)/60)/24)+DATE(1970,1,1)</f>
        <v>40552.25</v>
      </c>
      <c r="N943">
        <v>1297576800</v>
      </c>
      <c r="O943" s="10">
        <f>(((N943/60)/60)/24)+DATE(1970,1,1)</f>
        <v>40587.25</v>
      </c>
      <c r="P943" t="b">
        <v>1</v>
      </c>
      <c r="Q943" t="b">
        <v>0</v>
      </c>
      <c r="R943" t="s">
        <v>33</v>
      </c>
      <c r="S943" t="str">
        <f>LEFT(R943, SEARCH("/",R943,1)-1)</f>
        <v>theater</v>
      </c>
      <c r="T943" t="str">
        <f>RIGHT(R943,LEN(R943)-SEARCH("/",R943,SEARCH("/",R943,1)))</f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 s="13">
        <v>6205</v>
      </c>
      <c r="F944" t="s">
        <v>14</v>
      </c>
      <c r="G944" s="4">
        <f>E944/D944</f>
        <v>0.64635416666666667</v>
      </c>
      <c r="H944">
        <v>67</v>
      </c>
      <c r="I944" s="6" t="str">
        <f>DOLLAR((E944/H944),0)</f>
        <v>$93</v>
      </c>
      <c r="J944" t="s">
        <v>26</v>
      </c>
      <c r="K944" t="s">
        <v>27</v>
      </c>
      <c r="L944">
        <v>1295935200</v>
      </c>
      <c r="M944" s="10">
        <f>(((L944/60)/60)/24)+DATE(1970,1,1)</f>
        <v>40568.25</v>
      </c>
      <c r="N944">
        <v>1296194400</v>
      </c>
      <c r="O944" s="10">
        <f>(((N944/60)/60)/24)+DATE(1970,1,1)</f>
        <v>40571.25</v>
      </c>
      <c r="P944" t="b">
        <v>0</v>
      </c>
      <c r="Q944" t="b">
        <v>0</v>
      </c>
      <c r="R944" t="s">
        <v>33</v>
      </c>
      <c r="S944" t="str">
        <f>LEFT(R944, SEARCH("/",R944,1)-1)</f>
        <v>theater</v>
      </c>
      <c r="T944" t="str">
        <f>RIGHT(R944,LEN(R944)-SEARCH("/",R944,SEARCH("/",R944,1)))</f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 s="7">
        <v>11969</v>
      </c>
      <c r="F945" t="s">
        <v>20</v>
      </c>
      <c r="G945" s="4">
        <f>E945/D945</f>
        <v>1.5958666666666668</v>
      </c>
      <c r="H945">
        <v>114</v>
      </c>
      <c r="I945" s="6" t="str">
        <f>DOLLAR((E945/H945),0)</f>
        <v>$105</v>
      </c>
      <c r="J945" t="s">
        <v>21</v>
      </c>
      <c r="K945" t="s">
        <v>22</v>
      </c>
      <c r="L945">
        <v>1411534800</v>
      </c>
      <c r="M945" s="10">
        <f>(((L945/60)/60)/24)+DATE(1970,1,1)</f>
        <v>41906.208333333336</v>
      </c>
      <c r="N945">
        <v>1414558800</v>
      </c>
      <c r="O945" s="10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 SEARCH("/",R945,1)-1)</f>
        <v>food</v>
      </c>
      <c r="T945" t="str">
        <f>RIGHT(R945,LEN(R945)-SEARCH("/",R945,SEARCH("/",R945,1)))</f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 s="7">
        <v>8142</v>
      </c>
      <c r="F946" t="s">
        <v>14</v>
      </c>
      <c r="G946" s="4">
        <f>E946/D946</f>
        <v>0.81420000000000003</v>
      </c>
      <c r="H946">
        <v>263</v>
      </c>
      <c r="I946" s="6" t="str">
        <f>DOLLAR((E946/H946),0)</f>
        <v>$31</v>
      </c>
      <c r="J946" t="s">
        <v>26</v>
      </c>
      <c r="K946" t="s">
        <v>27</v>
      </c>
      <c r="L946">
        <v>1486706400</v>
      </c>
      <c r="M946" s="10">
        <f>(((L946/60)/60)/24)+DATE(1970,1,1)</f>
        <v>42776.25</v>
      </c>
      <c r="N946">
        <v>1488348000</v>
      </c>
      <c r="O946" s="10">
        <f>(((N946/60)/60)/24)+DATE(1970,1,1)</f>
        <v>42795.25</v>
      </c>
      <c r="P946" t="b">
        <v>0</v>
      </c>
      <c r="Q946" t="b">
        <v>0</v>
      </c>
      <c r="R946" t="s">
        <v>122</v>
      </c>
      <c r="S946" t="str">
        <f>LEFT(R946, SEARCH("/",R946,1)-1)</f>
        <v>photography</v>
      </c>
      <c r="T946" t="str">
        <f>RIGHT(R946,LEN(R946)-SEARCH("/",R946,SEARCH("/",R946,1)))</f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 s="7">
        <v>55805</v>
      </c>
      <c r="F947" t="s">
        <v>14</v>
      </c>
      <c r="G947" s="4">
        <f>E947/D947</f>
        <v>0.32444767441860467</v>
      </c>
      <c r="H947">
        <v>1691</v>
      </c>
      <c r="I947" s="6" t="str">
        <f>DOLLAR((E947/H947),0)</f>
        <v>$33</v>
      </c>
      <c r="J947" t="s">
        <v>21</v>
      </c>
      <c r="K947" t="s">
        <v>22</v>
      </c>
      <c r="L947">
        <v>1333602000</v>
      </c>
      <c r="M947" s="10">
        <f>(((L947/60)/60)/24)+DATE(1970,1,1)</f>
        <v>41004.208333333336</v>
      </c>
      <c r="N947">
        <v>1334898000</v>
      </c>
      <c r="O947" s="10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 SEARCH("/",R947,1)-1)</f>
        <v>photography</v>
      </c>
      <c r="T947" t="str">
        <f>RIGHT(R947,LEN(R947)-SEARCH("/",R947,SEARCH("/",R947,1)))</f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 s="13">
        <v>15238</v>
      </c>
      <c r="F948" t="s">
        <v>14</v>
      </c>
      <c r="G948" s="4">
        <f>E948/D948</f>
        <v>9.9141184124918666E-2</v>
      </c>
      <c r="H948">
        <v>181</v>
      </c>
      <c r="I948" s="6" t="str">
        <f>DOLLAR((E948/H948),0)</f>
        <v>$84</v>
      </c>
      <c r="J948" t="s">
        <v>21</v>
      </c>
      <c r="K948" t="s">
        <v>22</v>
      </c>
      <c r="L948">
        <v>1308200400</v>
      </c>
      <c r="M948" s="10">
        <f>(((L948/60)/60)/24)+DATE(1970,1,1)</f>
        <v>40710.208333333336</v>
      </c>
      <c r="N948">
        <v>1308373200</v>
      </c>
      <c r="O948" s="10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 SEARCH("/",R948,1)-1)</f>
        <v>theater</v>
      </c>
      <c r="T948" t="str">
        <f>RIGHT(R948,LEN(R948)-SEARCH("/",R948,SEARCH("/",R948,1)))</f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 s="13">
        <v>961</v>
      </c>
      <c r="F949" t="s">
        <v>14</v>
      </c>
      <c r="G949" s="4">
        <f>E949/D949</f>
        <v>0.26694444444444443</v>
      </c>
      <c r="H949">
        <v>13</v>
      </c>
      <c r="I949" s="6" t="str">
        <f>DOLLAR((E949/H949),0)</f>
        <v>$74</v>
      </c>
      <c r="J949" t="s">
        <v>21</v>
      </c>
      <c r="K949" t="s">
        <v>22</v>
      </c>
      <c r="L949">
        <v>1411707600</v>
      </c>
      <c r="M949" s="10">
        <f>(((L949/60)/60)/24)+DATE(1970,1,1)</f>
        <v>41908.208333333336</v>
      </c>
      <c r="N949">
        <v>1412312400</v>
      </c>
      <c r="O949" s="10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 SEARCH("/",R949,1)-1)</f>
        <v>theater</v>
      </c>
      <c r="T949" t="str">
        <f>RIGHT(R949,LEN(R949)-SEARCH("/",R949,SEARCH("/",R949,1)))</f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 s="7">
        <v>5918</v>
      </c>
      <c r="F950" t="s">
        <v>74</v>
      </c>
      <c r="G950" s="4">
        <f>E950/D950</f>
        <v>0.62957446808510642</v>
      </c>
      <c r="H950">
        <v>160</v>
      </c>
      <c r="I950" s="6" t="str">
        <f>DOLLAR((E950/H950),0)</f>
        <v>$37</v>
      </c>
      <c r="J950" t="s">
        <v>21</v>
      </c>
      <c r="K950" t="s">
        <v>22</v>
      </c>
      <c r="L950">
        <v>1418364000</v>
      </c>
      <c r="M950" s="10">
        <f>(((L950/60)/60)/24)+DATE(1970,1,1)</f>
        <v>41985.25</v>
      </c>
      <c r="N950">
        <v>1419228000</v>
      </c>
      <c r="O950" s="10">
        <f>(((N950/60)/60)/24)+DATE(1970,1,1)</f>
        <v>41995.25</v>
      </c>
      <c r="P950" t="b">
        <v>1</v>
      </c>
      <c r="Q950" t="b">
        <v>1</v>
      </c>
      <c r="R950" t="s">
        <v>42</v>
      </c>
      <c r="S950" t="str">
        <f>LEFT(R950, SEARCH("/",R950,1)-1)</f>
        <v>film &amp; video</v>
      </c>
      <c r="T950" t="str">
        <f>RIGHT(R950,LEN(R950)-SEARCH("/",R950,SEARCH("/",R950,1)))</f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 s="7">
        <v>9520</v>
      </c>
      <c r="F951" t="s">
        <v>20</v>
      </c>
      <c r="G951" s="4">
        <f>E951/D951</f>
        <v>1.6135593220338984</v>
      </c>
      <c r="H951">
        <v>203</v>
      </c>
      <c r="I951" s="6" t="str">
        <f>DOLLAR((E951/H951),0)</f>
        <v>$47</v>
      </c>
      <c r="J951" t="s">
        <v>21</v>
      </c>
      <c r="K951" t="s">
        <v>22</v>
      </c>
      <c r="L951">
        <v>1429333200</v>
      </c>
      <c r="M951" s="10">
        <f>(((L951/60)/60)/24)+DATE(1970,1,1)</f>
        <v>42112.208333333328</v>
      </c>
      <c r="N951">
        <v>1430974800</v>
      </c>
      <c r="O951" s="10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 SEARCH("/",R951,1)-1)</f>
        <v>technology</v>
      </c>
      <c r="T951" t="str">
        <f>RIGHT(R951,LEN(R951)-SEARCH("/",R951,SEARCH("/",R951,1)))</f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 s="13">
        <v>5</v>
      </c>
      <c r="F952" t="s">
        <v>14</v>
      </c>
      <c r="G952" s="4">
        <f>E952/D952</f>
        <v>0.05</v>
      </c>
      <c r="H952">
        <v>1</v>
      </c>
      <c r="I952" s="6" t="str">
        <f>DOLLAR((E952/H952),0)</f>
        <v>$5</v>
      </c>
      <c r="J952" t="s">
        <v>21</v>
      </c>
      <c r="K952" t="s">
        <v>22</v>
      </c>
      <c r="L952">
        <v>1555390800</v>
      </c>
      <c r="M952" s="10">
        <f>(((L952/60)/60)/24)+DATE(1970,1,1)</f>
        <v>43571.208333333328</v>
      </c>
      <c r="N952">
        <v>1555822800</v>
      </c>
      <c r="O952" s="10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 SEARCH("/",R952,1)-1)</f>
        <v>theater</v>
      </c>
      <c r="T952" t="str">
        <f>RIGHT(R952,LEN(R952)-SEARCH("/",R952,SEARCH("/",R952,1)))</f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 s="7">
        <v>159056</v>
      </c>
      <c r="F953" t="s">
        <v>20</v>
      </c>
      <c r="G953" s="4">
        <f>E953/D953</f>
        <v>10.969379310344827</v>
      </c>
      <c r="H953">
        <v>1559</v>
      </c>
      <c r="I953" s="6" t="str">
        <f>DOLLAR((E953/H953),0)</f>
        <v>$102</v>
      </c>
      <c r="J953" t="s">
        <v>21</v>
      </c>
      <c r="K953" t="s">
        <v>22</v>
      </c>
      <c r="L953">
        <v>1482732000</v>
      </c>
      <c r="M953" s="10">
        <f>(((L953/60)/60)/24)+DATE(1970,1,1)</f>
        <v>42730.25</v>
      </c>
      <c r="N953">
        <v>1482818400</v>
      </c>
      <c r="O953" s="10">
        <f>(((N953/60)/60)/24)+DATE(1970,1,1)</f>
        <v>42731.25</v>
      </c>
      <c r="P953" t="b">
        <v>0</v>
      </c>
      <c r="Q953" t="b">
        <v>1</v>
      </c>
      <c r="R953" t="s">
        <v>23</v>
      </c>
      <c r="S953" t="str">
        <f>LEFT(R953, SEARCH("/",R953,1)-1)</f>
        <v>music</v>
      </c>
      <c r="T953" t="str">
        <f>RIGHT(R953,LEN(R953)-SEARCH("/",R953,SEARCH("/",R953,1)))</f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 s="7">
        <v>101987</v>
      </c>
      <c r="F954" t="s">
        <v>74</v>
      </c>
      <c r="G954" s="4">
        <f>E954/D954</f>
        <v>0.70094158075601376</v>
      </c>
      <c r="H954">
        <v>2266</v>
      </c>
      <c r="I954" s="6" t="str">
        <f>DOLLAR((E954/H954),0)</f>
        <v>$45</v>
      </c>
      <c r="J954" t="s">
        <v>21</v>
      </c>
      <c r="K954" t="s">
        <v>22</v>
      </c>
      <c r="L954">
        <v>1470718800</v>
      </c>
      <c r="M954" s="10">
        <f>(((L954/60)/60)/24)+DATE(1970,1,1)</f>
        <v>42591.208333333328</v>
      </c>
      <c r="N954">
        <v>1471928400</v>
      </c>
      <c r="O954" s="10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 SEARCH("/",R954,1)-1)</f>
        <v>film &amp; video</v>
      </c>
      <c r="T954" t="str">
        <f>RIGHT(R954,LEN(R954)-SEARCH("/",R954,SEARCH("/",R954,1)))</f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 s="7">
        <v>1980</v>
      </c>
      <c r="F955" t="s">
        <v>14</v>
      </c>
      <c r="G955" s="4">
        <f>E955/D955</f>
        <v>0.6</v>
      </c>
      <c r="H955">
        <v>21</v>
      </c>
      <c r="I955" s="6" t="str">
        <f>DOLLAR((E955/H955),0)</f>
        <v>$94</v>
      </c>
      <c r="J955" t="s">
        <v>21</v>
      </c>
      <c r="K955" t="s">
        <v>22</v>
      </c>
      <c r="L955">
        <v>1450591200</v>
      </c>
      <c r="M955" s="10">
        <f>(((L955/60)/60)/24)+DATE(1970,1,1)</f>
        <v>42358.25</v>
      </c>
      <c r="N955">
        <v>1453701600</v>
      </c>
      <c r="O955" s="10">
        <f>(((N955/60)/60)/24)+DATE(1970,1,1)</f>
        <v>42394.25</v>
      </c>
      <c r="P955" t="b">
        <v>0</v>
      </c>
      <c r="Q955" t="b">
        <v>1</v>
      </c>
      <c r="R955" t="s">
        <v>474</v>
      </c>
      <c r="S955" t="str">
        <f>LEFT(R955, SEARCH("/",R955,1)-1)</f>
        <v>film &amp; video</v>
      </c>
      <c r="T955" t="str">
        <f>RIGHT(R955,LEN(R955)-SEARCH("/",R955,SEARCH("/",R955,1)))</f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 s="7">
        <v>156384</v>
      </c>
      <c r="F956" t="s">
        <v>20</v>
      </c>
      <c r="G956" s="4">
        <f>E956/D956</f>
        <v>3.6709859154929578</v>
      </c>
      <c r="H956">
        <v>1548</v>
      </c>
      <c r="I956" s="6" t="str">
        <f>DOLLAR((E956/H956),0)</f>
        <v>$101</v>
      </c>
      <c r="J956" t="s">
        <v>26</v>
      </c>
      <c r="K956" t="s">
        <v>27</v>
      </c>
      <c r="L956">
        <v>1348290000</v>
      </c>
      <c r="M956" s="10">
        <f>(((L956/60)/60)/24)+DATE(1970,1,1)</f>
        <v>41174.208333333336</v>
      </c>
      <c r="N956">
        <v>1350363600</v>
      </c>
      <c r="O956" s="10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 SEARCH("/",R956,1)-1)</f>
        <v>technology</v>
      </c>
      <c r="T956" t="str">
        <f>RIGHT(R956,LEN(R956)-SEARCH("/",R956,SEARCH("/",R956,1)))</f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 s="13">
        <v>7763</v>
      </c>
      <c r="F957" t="s">
        <v>20</v>
      </c>
      <c r="G957" s="4">
        <f>E957/D957</f>
        <v>11.09</v>
      </c>
      <c r="H957">
        <v>80</v>
      </c>
      <c r="I957" s="6" t="str">
        <f>DOLLAR((E957/H957),0)</f>
        <v>$97</v>
      </c>
      <c r="J957" t="s">
        <v>21</v>
      </c>
      <c r="K957" t="s">
        <v>22</v>
      </c>
      <c r="L957">
        <v>1353823200</v>
      </c>
      <c r="M957" s="10">
        <f>(((L957/60)/60)/24)+DATE(1970,1,1)</f>
        <v>41238.25</v>
      </c>
      <c r="N957">
        <v>1353996000</v>
      </c>
      <c r="O957" s="10">
        <f>(((N957/60)/60)/24)+DATE(1970,1,1)</f>
        <v>41240.25</v>
      </c>
      <c r="P957" t="b">
        <v>0</v>
      </c>
      <c r="Q957" t="b">
        <v>0</v>
      </c>
      <c r="R957" t="s">
        <v>33</v>
      </c>
      <c r="S957" t="str">
        <f>LEFT(R957, SEARCH("/",R957,1)-1)</f>
        <v>theater</v>
      </c>
      <c r="T957" t="str">
        <f>RIGHT(R957,LEN(R957)-SEARCH("/",R957,SEARCH("/",R957,1)))</f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 s="7">
        <v>35698</v>
      </c>
      <c r="F958" t="s">
        <v>14</v>
      </c>
      <c r="G958" s="4">
        <f>E958/D958</f>
        <v>0.19028784648187633</v>
      </c>
      <c r="H958">
        <v>830</v>
      </c>
      <c r="I958" s="6" t="str">
        <f>DOLLAR((E958/H958),0)</f>
        <v>$43</v>
      </c>
      <c r="J958" t="s">
        <v>21</v>
      </c>
      <c r="K958" t="s">
        <v>22</v>
      </c>
      <c r="L958">
        <v>1450764000</v>
      </c>
      <c r="M958" s="10">
        <f>(((L958/60)/60)/24)+DATE(1970,1,1)</f>
        <v>42360.25</v>
      </c>
      <c r="N958">
        <v>1451109600</v>
      </c>
      <c r="O958" s="10">
        <f>(((N958/60)/60)/24)+DATE(1970,1,1)</f>
        <v>42364.25</v>
      </c>
      <c r="P958" t="b">
        <v>0</v>
      </c>
      <c r="Q958" t="b">
        <v>0</v>
      </c>
      <c r="R958" t="s">
        <v>474</v>
      </c>
      <c r="S958" t="str">
        <f>LEFT(R958, SEARCH("/",R958,1)-1)</f>
        <v>film &amp; video</v>
      </c>
      <c r="T958" t="str">
        <f>RIGHT(R958,LEN(R958)-SEARCH("/",R958,SEARCH("/",R958,1)))</f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 s="13">
        <v>12434</v>
      </c>
      <c r="F959" t="s">
        <v>20</v>
      </c>
      <c r="G959" s="4">
        <f>E959/D959</f>
        <v>1.2687755102040816</v>
      </c>
      <c r="H959">
        <v>131</v>
      </c>
      <c r="I959" s="6" t="str">
        <f>DOLLAR((E959/H959),0)</f>
        <v>$95</v>
      </c>
      <c r="J959" t="s">
        <v>21</v>
      </c>
      <c r="K959" t="s">
        <v>22</v>
      </c>
      <c r="L959">
        <v>1329372000</v>
      </c>
      <c r="M959" s="10">
        <f>(((L959/60)/60)/24)+DATE(1970,1,1)</f>
        <v>40955.25</v>
      </c>
      <c r="N959">
        <v>1329631200</v>
      </c>
      <c r="O959" s="10">
        <f>(((N959/60)/60)/24)+DATE(1970,1,1)</f>
        <v>40958.25</v>
      </c>
      <c r="P959" t="b">
        <v>0</v>
      </c>
      <c r="Q959" t="b">
        <v>0</v>
      </c>
      <c r="R959" t="s">
        <v>33</v>
      </c>
      <c r="S959" t="str">
        <f>LEFT(R959, SEARCH("/",R959,1)-1)</f>
        <v>theater</v>
      </c>
      <c r="T959" t="str">
        <f>RIGHT(R959,LEN(R959)-SEARCH("/",R959,SEARCH("/",R959,1)))</f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 s="7">
        <v>8081</v>
      </c>
      <c r="F960" t="s">
        <v>20</v>
      </c>
      <c r="G960" s="4">
        <f>E960/D960</f>
        <v>7.3463636363636367</v>
      </c>
      <c r="H960">
        <v>112</v>
      </c>
      <c r="I960" s="6" t="str">
        <f>DOLLAR((E960/H960),0)</f>
        <v>$72</v>
      </c>
      <c r="J960" t="s">
        <v>21</v>
      </c>
      <c r="K960" t="s">
        <v>22</v>
      </c>
      <c r="L960">
        <v>1277096400</v>
      </c>
      <c r="M960" s="10">
        <f>(((L960/60)/60)/24)+DATE(1970,1,1)</f>
        <v>40350.208333333336</v>
      </c>
      <c r="N960">
        <v>1278997200</v>
      </c>
      <c r="O960" s="10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 SEARCH("/",R960,1)-1)</f>
        <v>film &amp; video</v>
      </c>
      <c r="T960" t="str">
        <f>RIGHT(R960,LEN(R960)-SEARCH("/",R960,SEARCH("/",R960,1)))</f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 s="7">
        <v>6631</v>
      </c>
      <c r="F961" t="s">
        <v>14</v>
      </c>
      <c r="G961" s="4">
        <f>E961/D961</f>
        <v>4.5731034482758622E-2</v>
      </c>
      <c r="H961">
        <v>130</v>
      </c>
      <c r="I961" s="6" t="str">
        <f>DOLLAR((E961/H961),0)</f>
        <v>$51</v>
      </c>
      <c r="J961" t="s">
        <v>21</v>
      </c>
      <c r="K961" t="s">
        <v>22</v>
      </c>
      <c r="L961">
        <v>1277701200</v>
      </c>
      <c r="M961" s="10">
        <f>(((L961/60)/60)/24)+DATE(1970,1,1)</f>
        <v>40357.208333333336</v>
      </c>
      <c r="N961">
        <v>1280120400</v>
      </c>
      <c r="O961" s="10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 SEARCH("/",R961,1)-1)</f>
        <v>publishing</v>
      </c>
      <c r="T961" t="str">
        <f>RIGHT(R961,LEN(R961)-SEARCH("/",R961,SEARCH("/",R961,1)))</f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 s="7">
        <v>4678</v>
      </c>
      <c r="F962" t="s">
        <v>14</v>
      </c>
      <c r="G962" s="4">
        <f>E962/D962</f>
        <v>0.85054545454545449</v>
      </c>
      <c r="H962">
        <v>55</v>
      </c>
      <c r="I962" s="6" t="str">
        <f>DOLLAR((E962/H962),0)</f>
        <v>$85</v>
      </c>
      <c r="J962" t="s">
        <v>21</v>
      </c>
      <c r="K962" t="s">
        <v>22</v>
      </c>
      <c r="L962">
        <v>1454911200</v>
      </c>
      <c r="M962" s="10">
        <f>(((L962/60)/60)/24)+DATE(1970,1,1)</f>
        <v>42408.25</v>
      </c>
      <c r="N962">
        <v>1458104400</v>
      </c>
      <c r="O962" s="10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 SEARCH("/",R962,1)-1)</f>
        <v>technology</v>
      </c>
      <c r="T962" t="str">
        <f>RIGHT(R962,LEN(R962)-SEARCH("/",R962,SEARCH("/",R962,1)))</f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 s="7">
        <v>6800</v>
      </c>
      <c r="F963" t="s">
        <v>20</v>
      </c>
      <c r="G963" s="4">
        <f>E963/D963</f>
        <v>1.1929824561403508</v>
      </c>
      <c r="H963">
        <v>155</v>
      </c>
      <c r="I963" s="6" t="str">
        <f>DOLLAR((E963/H963),0)</f>
        <v>$44</v>
      </c>
      <c r="J963" t="s">
        <v>21</v>
      </c>
      <c r="K963" t="s">
        <v>22</v>
      </c>
      <c r="L963">
        <v>1297922400</v>
      </c>
      <c r="M963" s="10">
        <f>(((L963/60)/60)/24)+DATE(1970,1,1)</f>
        <v>40591.25</v>
      </c>
      <c r="N963">
        <v>1298268000</v>
      </c>
      <c r="O963" s="10">
        <f>(((N963/60)/60)/24)+DATE(1970,1,1)</f>
        <v>40595.25</v>
      </c>
      <c r="P963" t="b">
        <v>0</v>
      </c>
      <c r="Q963" t="b">
        <v>0</v>
      </c>
      <c r="R963" t="s">
        <v>206</v>
      </c>
      <c r="S963" t="str">
        <f>LEFT(R963, SEARCH("/",R963,1)-1)</f>
        <v>publishing</v>
      </c>
      <c r="T963" t="str">
        <f>RIGHT(R963,LEN(R963)-SEARCH("/",R963,SEARCH("/",R963,1)))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 s="7">
        <v>10657</v>
      </c>
      <c r="F964" t="s">
        <v>20</v>
      </c>
      <c r="G964" s="4">
        <f>E964/D964</f>
        <v>2.9602777777777778</v>
      </c>
      <c r="H964">
        <v>266</v>
      </c>
      <c r="I964" s="6" t="str">
        <f>DOLLAR((E964/H964),0)</f>
        <v>$40</v>
      </c>
      <c r="J964" t="s">
        <v>21</v>
      </c>
      <c r="K964" t="s">
        <v>22</v>
      </c>
      <c r="L964">
        <v>1384408800</v>
      </c>
      <c r="M964" s="10">
        <f>(((L964/60)/60)/24)+DATE(1970,1,1)</f>
        <v>41592.25</v>
      </c>
      <c r="N964">
        <v>1386223200</v>
      </c>
      <c r="O964" s="10">
        <f>(((N964/60)/60)/24)+DATE(1970,1,1)</f>
        <v>41613.25</v>
      </c>
      <c r="P964" t="b">
        <v>0</v>
      </c>
      <c r="Q964" t="b">
        <v>0</v>
      </c>
      <c r="R964" t="s">
        <v>17</v>
      </c>
      <c r="S964" t="str">
        <f>LEFT(R964, SEARCH("/",R964,1)-1)</f>
        <v>food</v>
      </c>
      <c r="T964" t="str">
        <f>RIGHT(R964,LEN(R964)-SEARCH("/",R964,SEARCH("/",R964,1)))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 s="7">
        <v>4997</v>
      </c>
      <c r="F965" t="s">
        <v>14</v>
      </c>
      <c r="G965" s="4">
        <f>E965/D965</f>
        <v>0.84694915254237291</v>
      </c>
      <c r="H965">
        <v>114</v>
      </c>
      <c r="I965" s="6" t="str">
        <f>DOLLAR((E965/H965),0)</f>
        <v>$44</v>
      </c>
      <c r="J965" t="s">
        <v>107</v>
      </c>
      <c r="K965" t="s">
        <v>108</v>
      </c>
      <c r="L965">
        <v>1299304800</v>
      </c>
      <c r="M965" s="10">
        <f>(((L965/60)/60)/24)+DATE(1970,1,1)</f>
        <v>40607.25</v>
      </c>
      <c r="N965">
        <v>1299823200</v>
      </c>
      <c r="O965" s="10">
        <f>(((N965/60)/60)/24)+DATE(1970,1,1)</f>
        <v>40613.25</v>
      </c>
      <c r="P965" t="b">
        <v>0</v>
      </c>
      <c r="Q965" t="b">
        <v>1</v>
      </c>
      <c r="R965" t="s">
        <v>122</v>
      </c>
      <c r="S965" t="str">
        <f>LEFT(R965, SEARCH("/",R965,1)-1)</f>
        <v>photography</v>
      </c>
      <c r="T965" t="str">
        <f>RIGHT(R965,LEN(R965)-SEARCH("/",R965,SEARCH("/",R965,1)))</f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 s="13">
        <v>13164</v>
      </c>
      <c r="F966" t="s">
        <v>20</v>
      </c>
      <c r="G966" s="4">
        <f>E966/D966</f>
        <v>3.5578378378378379</v>
      </c>
      <c r="H966">
        <v>155</v>
      </c>
      <c r="I966" s="6" t="str">
        <f>DOLLAR((E966/H966),0)</f>
        <v>$85</v>
      </c>
      <c r="J966" t="s">
        <v>21</v>
      </c>
      <c r="K966" t="s">
        <v>22</v>
      </c>
      <c r="L966">
        <v>1431320400</v>
      </c>
      <c r="M966" s="10">
        <f>(((L966/60)/60)/24)+DATE(1970,1,1)</f>
        <v>42135.208333333328</v>
      </c>
      <c r="N966">
        <v>1431752400</v>
      </c>
      <c r="O966" s="10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 SEARCH("/",R966,1)-1)</f>
        <v>theater</v>
      </c>
      <c r="T966" t="str">
        <f>RIGHT(R966,LEN(R966)-SEARCH("/",R966,SEARCH("/",R966,1)))</f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 s="7">
        <v>8501</v>
      </c>
      <c r="F967" t="s">
        <v>20</v>
      </c>
      <c r="G967" s="4">
        <f>E967/D967</f>
        <v>3.8640909090909092</v>
      </c>
      <c r="H967">
        <v>207</v>
      </c>
      <c r="I967" s="6" t="str">
        <f>DOLLAR((E967/H967),0)</f>
        <v>$41</v>
      </c>
      <c r="J967" t="s">
        <v>40</v>
      </c>
      <c r="K967" t="s">
        <v>41</v>
      </c>
      <c r="L967">
        <v>1264399200</v>
      </c>
      <c r="M967" s="10">
        <f>(((L967/60)/60)/24)+DATE(1970,1,1)</f>
        <v>40203.25</v>
      </c>
      <c r="N967">
        <v>1267855200</v>
      </c>
      <c r="O967" s="10">
        <f>(((N967/60)/60)/24)+DATE(1970,1,1)</f>
        <v>40243.25</v>
      </c>
      <c r="P967" t="b">
        <v>0</v>
      </c>
      <c r="Q967" t="b">
        <v>0</v>
      </c>
      <c r="R967" t="s">
        <v>23</v>
      </c>
      <c r="S967" t="str">
        <f>LEFT(R967, SEARCH("/",R967,1)-1)</f>
        <v>music</v>
      </c>
      <c r="T967" t="str">
        <f>RIGHT(R967,LEN(R967)-SEARCH("/",R967,SEARCH("/",R967,1)))</f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 s="13">
        <v>13468</v>
      </c>
      <c r="F968" t="s">
        <v>20</v>
      </c>
      <c r="G968" s="4">
        <f>E968/D968</f>
        <v>7.9223529411764702</v>
      </c>
      <c r="H968">
        <v>245</v>
      </c>
      <c r="I968" s="6" t="str">
        <f>DOLLAR((E968/H968),0)</f>
        <v>$55</v>
      </c>
      <c r="J968" t="s">
        <v>21</v>
      </c>
      <c r="K968" t="s">
        <v>22</v>
      </c>
      <c r="L968">
        <v>1497502800</v>
      </c>
      <c r="M968" s="10">
        <f>(((L968/60)/60)/24)+DATE(1970,1,1)</f>
        <v>42901.208333333328</v>
      </c>
      <c r="N968">
        <v>1497675600</v>
      </c>
      <c r="O968" s="10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 SEARCH("/",R968,1)-1)</f>
        <v>theater</v>
      </c>
      <c r="T968" t="str">
        <f>RIGHT(R968,LEN(R968)-SEARCH("/",R968,SEARCH("/",R968,1)))</f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 s="7">
        <v>121138</v>
      </c>
      <c r="F969" t="s">
        <v>20</v>
      </c>
      <c r="G969" s="4">
        <f>E969/D969</f>
        <v>1.3703393665158372</v>
      </c>
      <c r="H969">
        <v>1573</v>
      </c>
      <c r="I969" s="6" t="str">
        <f>DOLLAR((E969/H969),0)</f>
        <v>$77</v>
      </c>
      <c r="J969" t="s">
        <v>21</v>
      </c>
      <c r="K969" t="s">
        <v>22</v>
      </c>
      <c r="L969">
        <v>1333688400</v>
      </c>
      <c r="M969" s="10">
        <f>(((L969/60)/60)/24)+DATE(1970,1,1)</f>
        <v>41005.208333333336</v>
      </c>
      <c r="N969">
        <v>1336885200</v>
      </c>
      <c r="O969" s="10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 SEARCH("/",R969,1)-1)</f>
        <v>music</v>
      </c>
      <c r="T969" t="str">
        <f>RIGHT(R969,LEN(R969)-SEARCH("/",R969,SEARCH("/",R969,1)))</f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 s="7">
        <v>8117</v>
      </c>
      <c r="F970" t="s">
        <v>20</v>
      </c>
      <c r="G970" s="4">
        <f>E970/D970</f>
        <v>3.3820833333333336</v>
      </c>
      <c r="H970">
        <v>114</v>
      </c>
      <c r="I970" s="6" t="str">
        <f>DOLLAR((E970/H970),0)</f>
        <v>$71</v>
      </c>
      <c r="J970" t="s">
        <v>21</v>
      </c>
      <c r="K970" t="s">
        <v>22</v>
      </c>
      <c r="L970">
        <v>1293861600</v>
      </c>
      <c r="M970" s="10">
        <f>(((L970/60)/60)/24)+DATE(1970,1,1)</f>
        <v>40544.25</v>
      </c>
      <c r="N970">
        <v>1295157600</v>
      </c>
      <c r="O970" s="10">
        <f>(((N970/60)/60)/24)+DATE(1970,1,1)</f>
        <v>40559.25</v>
      </c>
      <c r="P970" t="b">
        <v>0</v>
      </c>
      <c r="Q970" t="b">
        <v>0</v>
      </c>
      <c r="R970" t="s">
        <v>17</v>
      </c>
      <c r="S970" t="str">
        <f>LEFT(R970, SEARCH("/",R970,1)-1)</f>
        <v>food</v>
      </c>
      <c r="T970" t="str">
        <f>RIGHT(R970,LEN(R970)-SEARCH("/",R970,SEARCH("/",R970,1)))</f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 s="13">
        <v>8550</v>
      </c>
      <c r="F971" t="s">
        <v>20</v>
      </c>
      <c r="G971" s="4">
        <f>E971/D971</f>
        <v>1.0822784810126582</v>
      </c>
      <c r="H971">
        <v>93</v>
      </c>
      <c r="I971" s="6" t="str">
        <f>DOLLAR((E971/H971),0)</f>
        <v>$92</v>
      </c>
      <c r="J971" t="s">
        <v>21</v>
      </c>
      <c r="K971" t="s">
        <v>22</v>
      </c>
      <c r="L971">
        <v>1576994400</v>
      </c>
      <c r="M971" s="10">
        <f>(((L971/60)/60)/24)+DATE(1970,1,1)</f>
        <v>43821.25</v>
      </c>
      <c r="N971">
        <v>1577599200</v>
      </c>
      <c r="O971" s="10">
        <f>(((N971/60)/60)/24)+DATE(1970,1,1)</f>
        <v>43828.25</v>
      </c>
      <c r="P971" t="b">
        <v>0</v>
      </c>
      <c r="Q971" t="b">
        <v>0</v>
      </c>
      <c r="R971" t="s">
        <v>33</v>
      </c>
      <c r="S971" t="str">
        <f>LEFT(R971, SEARCH("/",R971,1)-1)</f>
        <v>theater</v>
      </c>
      <c r="T971" t="str">
        <f>RIGHT(R971,LEN(R971)-SEARCH("/",R971,SEARCH("/",R971,1)))</f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 s="13">
        <v>57659</v>
      </c>
      <c r="F972" t="s">
        <v>14</v>
      </c>
      <c r="G972" s="4">
        <f>E972/D972</f>
        <v>0.60757639620653314</v>
      </c>
      <c r="H972">
        <v>594</v>
      </c>
      <c r="I972" s="6" t="str">
        <f>DOLLAR((E972/H972),0)</f>
        <v>$97</v>
      </c>
      <c r="J972" t="s">
        <v>21</v>
      </c>
      <c r="K972" t="s">
        <v>22</v>
      </c>
      <c r="L972">
        <v>1304917200</v>
      </c>
      <c r="M972" s="10">
        <f>(((L972/60)/60)/24)+DATE(1970,1,1)</f>
        <v>40672.208333333336</v>
      </c>
      <c r="N972">
        <v>1305003600</v>
      </c>
      <c r="O972" s="10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 SEARCH("/",R972,1)-1)</f>
        <v>theater</v>
      </c>
      <c r="T972" t="str">
        <f>RIGHT(R972,LEN(R972)-SEARCH("/",R972,SEARCH("/",R972,1)))</f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 s="7">
        <v>1414</v>
      </c>
      <c r="F973" t="s">
        <v>14</v>
      </c>
      <c r="G973" s="4">
        <f>E973/D973</f>
        <v>0.27725490196078434</v>
      </c>
      <c r="H973">
        <v>24</v>
      </c>
      <c r="I973" s="6" t="str">
        <f>DOLLAR((E973/H973),0)</f>
        <v>$59</v>
      </c>
      <c r="J973" t="s">
        <v>21</v>
      </c>
      <c r="K973" t="s">
        <v>22</v>
      </c>
      <c r="L973">
        <v>1381208400</v>
      </c>
      <c r="M973" s="10">
        <f>(((L973/60)/60)/24)+DATE(1970,1,1)</f>
        <v>41555.208333333336</v>
      </c>
      <c r="N973">
        <v>1381726800</v>
      </c>
      <c r="O973" s="10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 SEARCH("/",R973,1)-1)</f>
        <v>film &amp; video</v>
      </c>
      <c r="T973" t="str">
        <f>RIGHT(R973,LEN(R973)-SEARCH("/",R973,SEARCH("/",R973,1)))</f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 s="7">
        <v>97524</v>
      </c>
      <c r="F974" t="s">
        <v>20</v>
      </c>
      <c r="G974" s="4">
        <f>E974/D974</f>
        <v>2.283934426229508</v>
      </c>
      <c r="H974">
        <v>1681</v>
      </c>
      <c r="I974" s="6" t="str">
        <f>DOLLAR((E974/H974),0)</f>
        <v>$58</v>
      </c>
      <c r="J974" t="s">
        <v>21</v>
      </c>
      <c r="K974" t="s">
        <v>22</v>
      </c>
      <c r="L974">
        <v>1401685200</v>
      </c>
      <c r="M974" s="10">
        <f>(((L974/60)/60)/24)+DATE(1970,1,1)</f>
        <v>41792.208333333336</v>
      </c>
      <c r="N974">
        <v>1402462800</v>
      </c>
      <c r="O974" s="10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 SEARCH("/",R974,1)-1)</f>
        <v>technology</v>
      </c>
      <c r="T974" t="str">
        <f>RIGHT(R974,LEN(R974)-SEARCH("/",R974,SEARCH("/",R974,1)))</f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 s="13">
        <v>26176</v>
      </c>
      <c r="F975" t="s">
        <v>14</v>
      </c>
      <c r="G975" s="4">
        <f>E975/D975</f>
        <v>0.21615194054500414</v>
      </c>
      <c r="H975">
        <v>252</v>
      </c>
      <c r="I975" s="6" t="str">
        <f>DOLLAR((E975/H975),0)</f>
        <v>$104</v>
      </c>
      <c r="J975" t="s">
        <v>21</v>
      </c>
      <c r="K975" t="s">
        <v>22</v>
      </c>
      <c r="L975">
        <v>1291960800</v>
      </c>
      <c r="M975" s="10">
        <f>(((L975/60)/60)/24)+DATE(1970,1,1)</f>
        <v>40522.25</v>
      </c>
      <c r="N975">
        <v>1292133600</v>
      </c>
      <c r="O975" s="10">
        <f>(((N975/60)/60)/24)+DATE(1970,1,1)</f>
        <v>40524.25</v>
      </c>
      <c r="P975" t="b">
        <v>0</v>
      </c>
      <c r="Q975" t="b">
        <v>1</v>
      </c>
      <c r="R975" t="s">
        <v>33</v>
      </c>
      <c r="S975" t="str">
        <f>LEFT(R975, SEARCH("/",R975,1)-1)</f>
        <v>theater</v>
      </c>
      <c r="T975" t="str">
        <f>RIGHT(R975,LEN(R975)-SEARCH("/",R975,SEARCH("/",R975,1)))</f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 s="7">
        <v>2991</v>
      </c>
      <c r="F976" t="s">
        <v>20</v>
      </c>
      <c r="G976" s="4">
        <f>E976/D976</f>
        <v>3.73875</v>
      </c>
      <c r="H976">
        <v>32</v>
      </c>
      <c r="I976" s="6" t="str">
        <f>DOLLAR((E976/H976),0)</f>
        <v>$93</v>
      </c>
      <c r="J976" t="s">
        <v>21</v>
      </c>
      <c r="K976" t="s">
        <v>22</v>
      </c>
      <c r="L976">
        <v>1368853200</v>
      </c>
      <c r="M976" s="10">
        <f>(((L976/60)/60)/24)+DATE(1970,1,1)</f>
        <v>41412.208333333336</v>
      </c>
      <c r="N976">
        <v>1368939600</v>
      </c>
      <c r="O976" s="10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 SEARCH("/",R976,1)-1)</f>
        <v>music</v>
      </c>
      <c r="T976" t="str">
        <f>RIGHT(R976,LEN(R976)-SEARCH("/",R976,SEARCH("/",R976,1)))</f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 s="13">
        <v>8366</v>
      </c>
      <c r="F977" t="s">
        <v>20</v>
      </c>
      <c r="G977" s="4">
        <f>E977/D977</f>
        <v>1.5492592592592593</v>
      </c>
      <c r="H977">
        <v>135</v>
      </c>
      <c r="I977" s="6" t="str">
        <f>DOLLAR((E977/H977),0)</f>
        <v>$62</v>
      </c>
      <c r="J977" t="s">
        <v>21</v>
      </c>
      <c r="K977" t="s">
        <v>22</v>
      </c>
      <c r="L977">
        <v>1448776800</v>
      </c>
      <c r="M977" s="10">
        <f>(((L977/60)/60)/24)+DATE(1970,1,1)</f>
        <v>42337.25</v>
      </c>
      <c r="N977">
        <v>1452146400</v>
      </c>
      <c r="O977" s="10">
        <f>(((N977/60)/60)/24)+DATE(1970,1,1)</f>
        <v>42376.25</v>
      </c>
      <c r="P977" t="b">
        <v>0</v>
      </c>
      <c r="Q977" t="b">
        <v>1</v>
      </c>
      <c r="R977" t="s">
        <v>33</v>
      </c>
      <c r="S977" t="str">
        <f>LEFT(R977, SEARCH("/",R977,1)-1)</f>
        <v>theater</v>
      </c>
      <c r="T977" t="str">
        <f>RIGHT(R977,LEN(R977)-SEARCH("/",R977,SEARCH("/",R977,1)))</f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 s="13">
        <v>12886</v>
      </c>
      <c r="F978" t="s">
        <v>20</v>
      </c>
      <c r="G978" s="4">
        <f>E978/D978</f>
        <v>3.2214999999999998</v>
      </c>
      <c r="H978">
        <v>140</v>
      </c>
      <c r="I978" s="6" t="str">
        <f>DOLLAR((E978/H978),0)</f>
        <v>$92</v>
      </c>
      <c r="J978" t="s">
        <v>21</v>
      </c>
      <c r="K978" t="s">
        <v>22</v>
      </c>
      <c r="L978">
        <v>1296194400</v>
      </c>
      <c r="M978" s="10">
        <f>(((L978/60)/60)/24)+DATE(1970,1,1)</f>
        <v>40571.25</v>
      </c>
      <c r="N978">
        <v>1296712800</v>
      </c>
      <c r="O978" s="10">
        <f>(((N978/60)/60)/24)+DATE(1970,1,1)</f>
        <v>40577.25</v>
      </c>
      <c r="P978" t="b">
        <v>0</v>
      </c>
      <c r="Q978" t="b">
        <v>1</v>
      </c>
      <c r="R978" t="s">
        <v>33</v>
      </c>
      <c r="S978" t="str">
        <f>LEFT(R978, SEARCH("/",R978,1)-1)</f>
        <v>theater</v>
      </c>
      <c r="T978" t="str">
        <f>RIGHT(R978,LEN(R978)-SEARCH("/",R978,SEARCH("/",R978,1)))</f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 s="7">
        <v>5177</v>
      </c>
      <c r="F979" t="s">
        <v>14</v>
      </c>
      <c r="G979" s="4">
        <f>E979/D979</f>
        <v>0.73957142857142855</v>
      </c>
      <c r="H979">
        <v>67</v>
      </c>
      <c r="I979" s="6" t="str">
        <f>DOLLAR((E979/H979),0)</f>
        <v>$77</v>
      </c>
      <c r="J979" t="s">
        <v>21</v>
      </c>
      <c r="K979" t="s">
        <v>22</v>
      </c>
      <c r="L979">
        <v>1517983200</v>
      </c>
      <c r="M979" s="10">
        <f>(((L979/60)/60)/24)+DATE(1970,1,1)</f>
        <v>43138.25</v>
      </c>
      <c r="N979">
        <v>1520748000</v>
      </c>
      <c r="O979" s="10">
        <f>(((N979/60)/60)/24)+DATE(1970,1,1)</f>
        <v>43170.25</v>
      </c>
      <c r="P979" t="b">
        <v>0</v>
      </c>
      <c r="Q979" t="b">
        <v>0</v>
      </c>
      <c r="R979" t="s">
        <v>17</v>
      </c>
      <c r="S979" t="str">
        <f>LEFT(R979, SEARCH("/",R979,1)-1)</f>
        <v>food</v>
      </c>
      <c r="T979" t="str">
        <f>RIGHT(R979,LEN(R979)-SEARCH("/",R979,SEARCH("/",R979,1)))</f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 s="7">
        <v>8641</v>
      </c>
      <c r="F980" t="s">
        <v>20</v>
      </c>
      <c r="G980" s="4">
        <f>E980/D980</f>
        <v>8.641</v>
      </c>
      <c r="H980">
        <v>92</v>
      </c>
      <c r="I980" s="6" t="str">
        <f>DOLLAR((E980/H980),0)</f>
        <v>$94</v>
      </c>
      <c r="J980" t="s">
        <v>21</v>
      </c>
      <c r="K980" t="s">
        <v>22</v>
      </c>
      <c r="L980">
        <v>1478930400</v>
      </c>
      <c r="M980" s="10">
        <f>(((L980/60)/60)/24)+DATE(1970,1,1)</f>
        <v>42686.25</v>
      </c>
      <c r="N980">
        <v>1480831200</v>
      </c>
      <c r="O980" s="10">
        <f>(((N980/60)/60)/24)+DATE(1970,1,1)</f>
        <v>42708.25</v>
      </c>
      <c r="P980" t="b">
        <v>0</v>
      </c>
      <c r="Q980" t="b">
        <v>0</v>
      </c>
      <c r="R980" t="s">
        <v>89</v>
      </c>
      <c r="S980" t="str">
        <f>LEFT(R980, SEARCH("/",R980,1)-1)</f>
        <v>games</v>
      </c>
      <c r="T980" t="str">
        <f>RIGHT(R980,LEN(R980)-SEARCH("/",R980,SEARCH("/",R980,1)))</f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 s="13">
        <v>86244</v>
      </c>
      <c r="F981" t="s">
        <v>20</v>
      </c>
      <c r="G981" s="4">
        <f>E981/D981</f>
        <v>1.432624584717608</v>
      </c>
      <c r="H981">
        <v>1015</v>
      </c>
      <c r="I981" s="6" t="str">
        <f>DOLLAR((E981/H981),0)</f>
        <v>$85</v>
      </c>
      <c r="J981" t="s">
        <v>40</v>
      </c>
      <c r="K981" t="s">
        <v>41</v>
      </c>
      <c r="L981">
        <v>1426395600</v>
      </c>
      <c r="M981" s="10">
        <f>(((L981/60)/60)/24)+DATE(1970,1,1)</f>
        <v>42078.208333333328</v>
      </c>
      <c r="N981">
        <v>1426914000</v>
      </c>
      <c r="O981" s="10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 SEARCH("/",R981,1)-1)</f>
        <v>theater</v>
      </c>
      <c r="T981" t="str">
        <f>RIGHT(R981,LEN(R981)-SEARCH("/",R981,SEARCH("/",R981,1)))</f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 s="7">
        <v>78630</v>
      </c>
      <c r="F982" t="s">
        <v>14</v>
      </c>
      <c r="G982" s="4">
        <f>E982/D982</f>
        <v>0.40281762295081969</v>
      </c>
      <c r="H982">
        <v>742</v>
      </c>
      <c r="I982" s="6" t="str">
        <f>DOLLAR((E982/H982),0)</f>
        <v>$106</v>
      </c>
      <c r="J982" t="s">
        <v>21</v>
      </c>
      <c r="K982" t="s">
        <v>22</v>
      </c>
      <c r="L982">
        <v>1446181200</v>
      </c>
      <c r="M982" s="10">
        <f>(((L982/60)/60)/24)+DATE(1970,1,1)</f>
        <v>42307.208333333328</v>
      </c>
      <c r="N982">
        <v>1446616800</v>
      </c>
      <c r="O982" s="10">
        <f>(((N982/60)/60)/24)+DATE(1970,1,1)</f>
        <v>42312.25</v>
      </c>
      <c r="P982" t="b">
        <v>1</v>
      </c>
      <c r="Q982" t="b">
        <v>0</v>
      </c>
      <c r="R982" t="s">
        <v>68</v>
      </c>
      <c r="S982" t="str">
        <f>LEFT(R982, SEARCH("/",R982,1)-1)</f>
        <v>publishing</v>
      </c>
      <c r="T982" t="str">
        <f>RIGHT(R982,LEN(R982)-SEARCH("/",R982,SEARCH("/",R982,1)))</f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 s="7">
        <v>11941</v>
      </c>
      <c r="F983" t="s">
        <v>20</v>
      </c>
      <c r="G983" s="4">
        <f>E983/D983</f>
        <v>1.7822388059701493</v>
      </c>
      <c r="H983">
        <v>323</v>
      </c>
      <c r="I983" s="6" t="str">
        <f>DOLLAR((E983/H983),0)</f>
        <v>$37</v>
      </c>
      <c r="J983" t="s">
        <v>21</v>
      </c>
      <c r="K983" t="s">
        <v>22</v>
      </c>
      <c r="L983">
        <v>1514181600</v>
      </c>
      <c r="M983" s="10">
        <f>(((L983/60)/60)/24)+DATE(1970,1,1)</f>
        <v>43094.25</v>
      </c>
      <c r="N983">
        <v>1517032800</v>
      </c>
      <c r="O983" s="10">
        <f>(((N983/60)/60)/24)+DATE(1970,1,1)</f>
        <v>43127.25</v>
      </c>
      <c r="P983" t="b">
        <v>0</v>
      </c>
      <c r="Q983" t="b">
        <v>0</v>
      </c>
      <c r="R983" t="s">
        <v>28</v>
      </c>
      <c r="S983" t="str">
        <f>LEFT(R983, SEARCH("/",R983,1)-1)</f>
        <v>technology</v>
      </c>
      <c r="T983" t="str">
        <f>RIGHT(R983,LEN(R983)-SEARCH("/",R983,SEARCH("/",R983,1)))</f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 s="7">
        <v>6115</v>
      </c>
      <c r="F984" t="s">
        <v>14</v>
      </c>
      <c r="G984" s="4">
        <f>E984/D984</f>
        <v>0.84930555555555554</v>
      </c>
      <c r="H984">
        <v>75</v>
      </c>
      <c r="I984" s="6" t="str">
        <f>DOLLAR((E984/H984),0)</f>
        <v>$82</v>
      </c>
      <c r="J984" t="s">
        <v>21</v>
      </c>
      <c r="K984" t="s">
        <v>22</v>
      </c>
      <c r="L984">
        <v>1311051600</v>
      </c>
      <c r="M984" s="10">
        <f>(((L984/60)/60)/24)+DATE(1970,1,1)</f>
        <v>40743.208333333336</v>
      </c>
      <c r="N984">
        <v>1311224400</v>
      </c>
      <c r="O984" s="10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 SEARCH("/",R984,1)-1)</f>
        <v>film &amp; video</v>
      </c>
      <c r="T984" t="str">
        <f>RIGHT(R984,LEN(R984)-SEARCH("/",R984,SEARCH("/",R984,1)))</f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 s="7">
        <v>188404</v>
      </c>
      <c r="F985" t="s">
        <v>20</v>
      </c>
      <c r="G985" s="4">
        <f>E985/D985</f>
        <v>1.4593648334624323</v>
      </c>
      <c r="H985">
        <v>2326</v>
      </c>
      <c r="I985" s="6" t="str">
        <f>DOLLAR((E985/H985),0)</f>
        <v>$81</v>
      </c>
      <c r="J985" t="s">
        <v>21</v>
      </c>
      <c r="K985" t="s">
        <v>22</v>
      </c>
      <c r="L985">
        <v>1564894800</v>
      </c>
      <c r="M985" s="10">
        <f>(((L985/60)/60)/24)+DATE(1970,1,1)</f>
        <v>43681.208333333328</v>
      </c>
      <c r="N985">
        <v>1566190800</v>
      </c>
      <c r="O985" s="10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 SEARCH("/",R985,1)-1)</f>
        <v>film &amp; video</v>
      </c>
      <c r="T985" t="str">
        <f>RIGHT(R985,LEN(R985)-SEARCH("/",R985,SEARCH("/",R985,1)))</f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 s="13">
        <v>9910</v>
      </c>
      <c r="F986" t="s">
        <v>20</v>
      </c>
      <c r="G986" s="4">
        <f>E986/D986</f>
        <v>1.5246153846153847</v>
      </c>
      <c r="H986">
        <v>381</v>
      </c>
      <c r="I986" s="6" t="str">
        <f>DOLLAR((E986/H986),0)</f>
        <v>$26</v>
      </c>
      <c r="J986" t="s">
        <v>21</v>
      </c>
      <c r="K986" t="s">
        <v>22</v>
      </c>
      <c r="L986">
        <v>1567918800</v>
      </c>
      <c r="M986" s="10">
        <f>(((L986/60)/60)/24)+DATE(1970,1,1)</f>
        <v>43716.208333333328</v>
      </c>
      <c r="N986">
        <v>1570165200</v>
      </c>
      <c r="O986" s="10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 SEARCH("/",R986,1)-1)</f>
        <v>theater</v>
      </c>
      <c r="T986" t="str">
        <f>RIGHT(R986,LEN(R986)-SEARCH("/",R986,SEARCH("/",R986,1)))</f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 s="7">
        <v>114523</v>
      </c>
      <c r="F987" t="s">
        <v>14</v>
      </c>
      <c r="G987" s="4">
        <f>E987/D987</f>
        <v>0.67129542790152408</v>
      </c>
      <c r="H987">
        <v>4405</v>
      </c>
      <c r="I987" s="6" t="str">
        <f>DOLLAR((E987/H987),0)</f>
        <v>$26</v>
      </c>
      <c r="J987" t="s">
        <v>21</v>
      </c>
      <c r="K987" t="s">
        <v>22</v>
      </c>
      <c r="L987">
        <v>1386309600</v>
      </c>
      <c r="M987" s="10">
        <f>(((L987/60)/60)/24)+DATE(1970,1,1)</f>
        <v>41614.25</v>
      </c>
      <c r="N987">
        <v>1388556000</v>
      </c>
      <c r="O987" s="10">
        <f>(((N987/60)/60)/24)+DATE(1970,1,1)</f>
        <v>41640.25</v>
      </c>
      <c r="P987" t="b">
        <v>0</v>
      </c>
      <c r="Q987" t="b">
        <v>1</v>
      </c>
      <c r="R987" t="s">
        <v>23</v>
      </c>
      <c r="S987" t="str">
        <f>LEFT(R987, SEARCH("/",R987,1)-1)</f>
        <v>music</v>
      </c>
      <c r="T987" t="str">
        <f>RIGHT(R987,LEN(R987)-SEARCH("/",R987,SEARCH("/",R987,1)))</f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 s="7">
        <v>3144</v>
      </c>
      <c r="F988" t="s">
        <v>14</v>
      </c>
      <c r="G988" s="4">
        <f>E988/D988</f>
        <v>0.40307692307692305</v>
      </c>
      <c r="H988">
        <v>92</v>
      </c>
      <c r="I988" s="6" t="str">
        <f>DOLLAR((E988/H988),0)</f>
        <v>$34</v>
      </c>
      <c r="J988" t="s">
        <v>21</v>
      </c>
      <c r="K988" t="s">
        <v>22</v>
      </c>
      <c r="L988">
        <v>1301979600</v>
      </c>
      <c r="M988" s="10">
        <f>(((L988/60)/60)/24)+DATE(1970,1,1)</f>
        <v>40638.208333333336</v>
      </c>
      <c r="N988">
        <v>1303189200</v>
      </c>
      <c r="O988" s="10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 SEARCH("/",R988,1)-1)</f>
        <v>music</v>
      </c>
      <c r="T988" t="str">
        <f>RIGHT(R988,LEN(R988)-SEARCH("/",R988,SEARCH("/",R988,1)))</f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 s="7">
        <v>13441</v>
      </c>
      <c r="F989" t="s">
        <v>20</v>
      </c>
      <c r="G989" s="4">
        <f>E989/D989</f>
        <v>2.1679032258064517</v>
      </c>
      <c r="H989">
        <v>480</v>
      </c>
      <c r="I989" s="6" t="str">
        <f>DOLLAR((E989/H989),0)</f>
        <v>$28</v>
      </c>
      <c r="J989" t="s">
        <v>21</v>
      </c>
      <c r="K989" t="s">
        <v>22</v>
      </c>
      <c r="L989">
        <v>1493269200</v>
      </c>
      <c r="M989" s="10">
        <f>(((L989/60)/60)/24)+DATE(1970,1,1)</f>
        <v>42852.208333333328</v>
      </c>
      <c r="N989">
        <v>1494478800</v>
      </c>
      <c r="O989" s="10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 SEARCH("/",R989,1)-1)</f>
        <v>film &amp; video</v>
      </c>
      <c r="T989" t="str">
        <f>RIGHT(R989,LEN(R989)-SEARCH("/",R989,SEARCH("/",R989,1)))</f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 s="7">
        <v>4899</v>
      </c>
      <c r="F990" t="s">
        <v>14</v>
      </c>
      <c r="G990" s="4">
        <f>E990/D990</f>
        <v>0.52117021276595743</v>
      </c>
      <c r="H990">
        <v>64</v>
      </c>
      <c r="I990" s="6" t="str">
        <f>DOLLAR((E990/H990),0)</f>
        <v>$77</v>
      </c>
      <c r="J990" t="s">
        <v>21</v>
      </c>
      <c r="K990" t="s">
        <v>22</v>
      </c>
      <c r="L990">
        <v>1478930400</v>
      </c>
      <c r="M990" s="10">
        <f>(((L990/60)/60)/24)+DATE(1970,1,1)</f>
        <v>42686.25</v>
      </c>
      <c r="N990">
        <v>1480744800</v>
      </c>
      <c r="O990" s="10">
        <f>(((N990/60)/60)/24)+DATE(1970,1,1)</f>
        <v>42707.25</v>
      </c>
      <c r="P990" t="b">
        <v>0</v>
      </c>
      <c r="Q990" t="b">
        <v>0</v>
      </c>
      <c r="R990" t="s">
        <v>133</v>
      </c>
      <c r="S990" t="str">
        <f>LEFT(R990, SEARCH("/",R990,1)-1)</f>
        <v>publishing</v>
      </c>
      <c r="T990" t="str">
        <f>RIGHT(R990,LEN(R990)-SEARCH("/",R990,SEARCH("/",R990,1)))</f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 s="7">
        <v>11990</v>
      </c>
      <c r="F991" t="s">
        <v>20</v>
      </c>
      <c r="G991" s="4">
        <f>E991/D991</f>
        <v>4.9958333333333336</v>
      </c>
      <c r="H991">
        <v>226</v>
      </c>
      <c r="I991" s="6" t="str">
        <f>DOLLAR((E991/H991),0)</f>
        <v>$53</v>
      </c>
      <c r="J991" t="s">
        <v>21</v>
      </c>
      <c r="K991" t="s">
        <v>22</v>
      </c>
      <c r="L991">
        <v>1555390800</v>
      </c>
      <c r="M991" s="10">
        <f>(((L991/60)/60)/24)+DATE(1970,1,1)</f>
        <v>43571.208333333328</v>
      </c>
      <c r="N991">
        <v>1555822800</v>
      </c>
      <c r="O991" s="10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 SEARCH("/",R991,1)-1)</f>
        <v>publishing</v>
      </c>
      <c r="T991" t="str">
        <f>RIGHT(R991,LEN(R991)-SEARCH("/",R991,SEARCH("/",R991,1)))</f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 s="7">
        <v>6839</v>
      </c>
      <c r="F992" t="s">
        <v>14</v>
      </c>
      <c r="G992" s="4">
        <f>E992/D992</f>
        <v>0.87679487179487181</v>
      </c>
      <c r="H992">
        <v>64</v>
      </c>
      <c r="I992" s="6" t="str">
        <f>DOLLAR((E992/H992),0)</f>
        <v>$107</v>
      </c>
      <c r="J992" t="s">
        <v>21</v>
      </c>
      <c r="K992" t="s">
        <v>22</v>
      </c>
      <c r="L992">
        <v>1456984800</v>
      </c>
      <c r="M992" s="10">
        <f>(((L992/60)/60)/24)+DATE(1970,1,1)</f>
        <v>42432.25</v>
      </c>
      <c r="N992">
        <v>1458882000</v>
      </c>
      <c r="O992" s="10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 SEARCH("/",R992,1)-1)</f>
        <v>film &amp; video</v>
      </c>
      <c r="T992" t="str">
        <f>RIGHT(R992,LEN(R992)-SEARCH("/",R992,SEARCH("/",R992,1)))</f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 s="7">
        <v>11091</v>
      </c>
      <c r="F993" t="s">
        <v>20</v>
      </c>
      <c r="G993" s="4">
        <f>E993/D993</f>
        <v>1.131734693877551</v>
      </c>
      <c r="H993">
        <v>241</v>
      </c>
      <c r="I993" s="6" t="str">
        <f>DOLLAR((E993/H993),0)</f>
        <v>$46</v>
      </c>
      <c r="J993" t="s">
        <v>21</v>
      </c>
      <c r="K993" t="s">
        <v>22</v>
      </c>
      <c r="L993">
        <v>1411621200</v>
      </c>
      <c r="M993" s="10">
        <f>(((L993/60)/60)/24)+DATE(1970,1,1)</f>
        <v>41907.208333333336</v>
      </c>
      <c r="N993">
        <v>1411966800</v>
      </c>
      <c r="O993" s="10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 SEARCH("/",R993,1)-1)</f>
        <v>music</v>
      </c>
      <c r="T993" t="str">
        <f>RIGHT(R993,LEN(R993)-SEARCH("/",R993,SEARCH("/",R993,1)))</f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 s="7">
        <v>13223</v>
      </c>
      <c r="F994" t="s">
        <v>20</v>
      </c>
      <c r="G994" s="4">
        <f>E994/D994</f>
        <v>4.2654838709677421</v>
      </c>
      <c r="H994">
        <v>132</v>
      </c>
      <c r="I994" s="6" t="str">
        <f>DOLLAR((E994/H994),0)</f>
        <v>$100</v>
      </c>
      <c r="J994" t="s">
        <v>21</v>
      </c>
      <c r="K994" t="s">
        <v>22</v>
      </c>
      <c r="L994">
        <v>1525669200</v>
      </c>
      <c r="M994" s="10">
        <f>(((L994/60)/60)/24)+DATE(1970,1,1)</f>
        <v>43227.208333333328</v>
      </c>
      <c r="N994">
        <v>1526878800</v>
      </c>
      <c r="O994" s="10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 SEARCH("/",R994,1)-1)</f>
        <v>film &amp; video</v>
      </c>
      <c r="T994" t="str">
        <f>RIGHT(R994,LEN(R994)-SEARCH("/",R994,SEARCH("/",R994,1)))</f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 s="7">
        <v>7608</v>
      </c>
      <c r="F995" t="s">
        <v>74</v>
      </c>
      <c r="G995" s="4">
        <f>E995/D995</f>
        <v>0.77632653061224488</v>
      </c>
      <c r="H995">
        <v>75</v>
      </c>
      <c r="I995" s="6" t="str">
        <f>DOLLAR((E995/H995),0)</f>
        <v>$101</v>
      </c>
      <c r="J995" t="s">
        <v>107</v>
      </c>
      <c r="K995" t="s">
        <v>108</v>
      </c>
      <c r="L995">
        <v>1450936800</v>
      </c>
      <c r="M995" s="10">
        <f>(((L995/60)/60)/24)+DATE(1970,1,1)</f>
        <v>42362.25</v>
      </c>
      <c r="N995">
        <v>1452405600</v>
      </c>
      <c r="O995" s="10">
        <f>(((N995/60)/60)/24)+DATE(1970,1,1)</f>
        <v>42379.25</v>
      </c>
      <c r="P995" t="b">
        <v>0</v>
      </c>
      <c r="Q995" t="b">
        <v>1</v>
      </c>
      <c r="R995" t="s">
        <v>122</v>
      </c>
      <c r="S995" t="str">
        <f>LEFT(R995, SEARCH("/",R995,1)-1)</f>
        <v>photography</v>
      </c>
      <c r="T995" t="str">
        <f>RIGHT(R995,LEN(R995)-SEARCH("/",R995,SEARCH("/",R995,1)))</f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 s="7">
        <v>74073</v>
      </c>
      <c r="F996" t="s">
        <v>14</v>
      </c>
      <c r="G996" s="4">
        <f>E996/D996</f>
        <v>0.52496810772501767</v>
      </c>
      <c r="H996">
        <v>842</v>
      </c>
      <c r="I996" s="6" t="str">
        <f>DOLLAR((E996/H996),0)</f>
        <v>$88</v>
      </c>
      <c r="J996" t="s">
        <v>21</v>
      </c>
      <c r="K996" t="s">
        <v>22</v>
      </c>
      <c r="L996">
        <v>1413522000</v>
      </c>
      <c r="M996" s="10">
        <f>(((L996/60)/60)/24)+DATE(1970,1,1)</f>
        <v>41929.208333333336</v>
      </c>
      <c r="N996">
        <v>1414040400</v>
      </c>
      <c r="O996" s="10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 SEARCH("/",R996,1)-1)</f>
        <v>publishing</v>
      </c>
      <c r="T996" t="str">
        <f>RIGHT(R996,LEN(R996)-SEARCH("/",R996,SEARCH("/",R996,1)))</f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 s="7">
        <v>153216</v>
      </c>
      <c r="F997" t="s">
        <v>20</v>
      </c>
      <c r="G997" s="4">
        <f>E997/D997</f>
        <v>1.5746762589928058</v>
      </c>
      <c r="H997">
        <v>2043</v>
      </c>
      <c r="I997" s="6" t="str">
        <f>DOLLAR((E997/H997),0)</f>
        <v>$75</v>
      </c>
      <c r="J997" t="s">
        <v>21</v>
      </c>
      <c r="K997" t="s">
        <v>22</v>
      </c>
      <c r="L997">
        <v>1541307600</v>
      </c>
      <c r="M997" s="10">
        <f>(((L997/60)/60)/24)+DATE(1970,1,1)</f>
        <v>43408.208333333328</v>
      </c>
      <c r="N997">
        <v>1543816800</v>
      </c>
      <c r="O997" s="10">
        <f>(((N997/60)/60)/24)+DATE(1970,1,1)</f>
        <v>43437.25</v>
      </c>
      <c r="P997" t="b">
        <v>0</v>
      </c>
      <c r="Q997" t="b">
        <v>1</v>
      </c>
      <c r="R997" t="s">
        <v>17</v>
      </c>
      <c r="S997" t="str">
        <f>LEFT(R997, SEARCH("/",R997,1)-1)</f>
        <v>food</v>
      </c>
      <c r="T997" t="str">
        <f>RIGHT(R997,LEN(R997)-SEARCH("/",R997,SEARCH("/",R997,1)))</f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 s="13">
        <v>4814</v>
      </c>
      <c r="F998" t="s">
        <v>14</v>
      </c>
      <c r="G998" s="4">
        <f>E998/D998</f>
        <v>0.72939393939393937</v>
      </c>
      <c r="H998">
        <v>112</v>
      </c>
      <c r="I998" s="6" t="str">
        <f>DOLLAR((E998/H998),0)</f>
        <v>$43</v>
      </c>
      <c r="J998" t="s">
        <v>21</v>
      </c>
      <c r="K998" t="s">
        <v>22</v>
      </c>
      <c r="L998">
        <v>1357106400</v>
      </c>
      <c r="M998" s="10">
        <f>(((L998/60)/60)/24)+DATE(1970,1,1)</f>
        <v>41276.25</v>
      </c>
      <c r="N998">
        <v>1359698400</v>
      </c>
      <c r="O998" s="10">
        <f>(((N998/60)/60)/24)+DATE(1970,1,1)</f>
        <v>41306.25</v>
      </c>
      <c r="P998" t="b">
        <v>0</v>
      </c>
      <c r="Q998" t="b">
        <v>0</v>
      </c>
      <c r="R998" t="s">
        <v>33</v>
      </c>
      <c r="S998" t="str">
        <f>LEFT(R998, SEARCH("/",R998,1)-1)</f>
        <v>theater</v>
      </c>
      <c r="T998" t="str">
        <f>RIGHT(R998,LEN(R998)-SEARCH("/",R998,SEARCH("/",R998,1)))</f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 s="13">
        <v>4603</v>
      </c>
      <c r="F999" t="s">
        <v>74</v>
      </c>
      <c r="G999" s="4">
        <f>E999/D999</f>
        <v>0.60565789473684206</v>
      </c>
      <c r="H999">
        <v>139</v>
      </c>
      <c r="I999" s="6" t="str">
        <f>DOLLAR((E999/H999),0)</f>
        <v>$33</v>
      </c>
      <c r="J999" t="s">
        <v>107</v>
      </c>
      <c r="K999" t="s">
        <v>108</v>
      </c>
      <c r="L999">
        <v>1390197600</v>
      </c>
      <c r="M999" s="10">
        <f>(((L999/60)/60)/24)+DATE(1970,1,1)</f>
        <v>41659.25</v>
      </c>
      <c r="N999">
        <v>1390629600</v>
      </c>
      <c r="O999" s="10">
        <f>(((N999/60)/60)/24)+DATE(1970,1,1)</f>
        <v>41664.25</v>
      </c>
      <c r="P999" t="b">
        <v>0</v>
      </c>
      <c r="Q999" t="b">
        <v>0</v>
      </c>
      <c r="R999" t="s">
        <v>33</v>
      </c>
      <c r="S999" t="str">
        <f>LEFT(R999, SEARCH("/",R999,1)-1)</f>
        <v>theater</v>
      </c>
      <c r="T999" t="str">
        <f>RIGHT(R999,LEN(R999)-SEARCH("/",R999,SEARCH("/",R999,1)))</f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 s="7">
        <v>37823</v>
      </c>
      <c r="F1000" t="s">
        <v>14</v>
      </c>
      <c r="G1000" s="4">
        <f>E1000/D1000</f>
        <v>0.5679129129129129</v>
      </c>
      <c r="H1000">
        <v>374</v>
      </c>
      <c r="I1000" s="6" t="str">
        <f>DOLLAR((E1000/H1000),0)</f>
        <v>$101</v>
      </c>
      <c r="J1000" t="s">
        <v>21</v>
      </c>
      <c r="K1000" t="s">
        <v>22</v>
      </c>
      <c r="L1000">
        <v>1265868000</v>
      </c>
      <c r="M1000" s="10">
        <f>(((L1000/60)/60)/24)+DATE(1970,1,1)</f>
        <v>40220.25</v>
      </c>
      <c r="N1000">
        <v>1267077600</v>
      </c>
      <c r="O1000" s="10">
        <f>(((N1000/60)/60)/24)+DATE(1970,1,1)</f>
        <v>40234.25</v>
      </c>
      <c r="P1000" t="b">
        <v>0</v>
      </c>
      <c r="Q1000" t="b">
        <v>1</v>
      </c>
      <c r="R1000" t="s">
        <v>60</v>
      </c>
      <c r="S1000" t="str">
        <f>LEFT(R1000, SEARCH("/",R1000,1)-1)</f>
        <v>music</v>
      </c>
      <c r="T1000" t="str">
        <f>RIGHT(R1000,LEN(R1000)-SEARCH("/",R1000,SEARCH("/",R1000,1)))</f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 s="7">
        <v>62819</v>
      </c>
      <c r="F1001" t="s">
        <v>74</v>
      </c>
      <c r="G1001" s="4">
        <f>E1001/D1001</f>
        <v>0.56542754275427543</v>
      </c>
      <c r="H1001">
        <v>1122</v>
      </c>
      <c r="I1001" s="6" t="str">
        <f>DOLLAR((E1001/H1001),0)</f>
        <v>$56</v>
      </c>
      <c r="J1001" t="s">
        <v>21</v>
      </c>
      <c r="K1001" t="s">
        <v>22</v>
      </c>
      <c r="L1001">
        <v>1467176400</v>
      </c>
      <c r="M1001" s="10">
        <f>(((L1001/60)/60)/24)+DATE(1970,1,1)</f>
        <v>42550.208333333328</v>
      </c>
      <c r="N1001">
        <v>1467781200</v>
      </c>
      <c r="O1001" s="10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LEFT(R1001, SEARCH("/",R1001,1)-1)</f>
        <v>food</v>
      </c>
      <c r="T1001" t="str">
        <f>RIGHT(R1001,LEN(R1001)-SEARCH("/",R1001,SEARCH("/",R1001,1)))</f>
        <v>food trucks</v>
      </c>
    </row>
  </sheetData>
  <autoFilter ref="A1:T1001" xr:uid="{00000000-0001-0000-0000-000000000000}">
    <filterColumn colId="5">
      <filters>
        <filter val="failed"/>
      </filters>
    </filterColumn>
  </autoFilter>
  <conditionalFormatting sqref="F1:G1048576 I1:I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G1:G1048576">
    <cfRule type="colorScale" priority="14">
      <colorScale>
        <cfvo type="percent" val="0"/>
        <cfvo type="percent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A410-0E72-4D4D-BC82-4FE715053ED0}">
  <dimension ref="A1:G33"/>
  <sheetViews>
    <sheetView zoomScaleNormal="100" workbookViewId="0">
      <selection activeCell="E31" sqref="E31:G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7.5" bestFit="1" customWidth="1"/>
    <col min="4" max="4" width="5.75" bestFit="1" customWidth="1"/>
    <col min="5" max="5" width="11.375" bestFit="1" customWidth="1"/>
    <col min="6" max="6" width="12.375" bestFit="1" customWidth="1"/>
    <col min="7" max="7" width="19.75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2035</v>
      </c>
      <c r="B3" s="8" t="s">
        <v>2046</v>
      </c>
    </row>
    <row r="4" spans="1:6" x14ac:dyDescent="0.25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5">
      <c r="A5" s="9" t="s">
        <v>2037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9" t="s">
        <v>2038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9" t="s">
        <v>2039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9" t="s">
        <v>2040</v>
      </c>
      <c r="B8" s="7"/>
      <c r="C8" s="7"/>
      <c r="D8" s="7"/>
      <c r="E8" s="7">
        <v>4</v>
      </c>
      <c r="F8" s="7">
        <v>4</v>
      </c>
    </row>
    <row r="9" spans="1:6" x14ac:dyDescent="0.25">
      <c r="A9" s="9" t="s">
        <v>2041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9" t="s">
        <v>2042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9" t="s">
        <v>2043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9" t="s">
        <v>2033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9" t="s">
        <v>2044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9" t="s">
        <v>2045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  <row r="22" spans="1:7" x14ac:dyDescent="0.25">
      <c r="A22" t="s">
        <v>2036</v>
      </c>
      <c r="B22" t="s">
        <v>74</v>
      </c>
      <c r="C22" t="s">
        <v>14</v>
      </c>
      <c r="D22" t="s">
        <v>47</v>
      </c>
      <c r="E22" t="s">
        <v>20</v>
      </c>
      <c r="F22" t="s">
        <v>2045</v>
      </c>
      <c r="G22" t="s">
        <v>2086</v>
      </c>
    </row>
    <row r="23" spans="1:7" x14ac:dyDescent="0.25">
      <c r="A23" t="s">
        <v>2044</v>
      </c>
      <c r="B23">
        <v>23</v>
      </c>
      <c r="C23">
        <v>132</v>
      </c>
      <c r="D23">
        <v>2</v>
      </c>
      <c r="E23">
        <v>187</v>
      </c>
      <c r="F23">
        <v>344</v>
      </c>
      <c r="G23" s="4">
        <f>IFERROR((E23/(F23-D23)),"")</f>
        <v>0.54678362573099415</v>
      </c>
    </row>
    <row r="24" spans="1:7" x14ac:dyDescent="0.25">
      <c r="A24" t="s">
        <v>2037</v>
      </c>
      <c r="B24">
        <v>11</v>
      </c>
      <c r="C24">
        <v>60</v>
      </c>
      <c r="D24">
        <v>5</v>
      </c>
      <c r="E24">
        <v>102</v>
      </c>
      <c r="F24">
        <v>178</v>
      </c>
      <c r="G24" s="4">
        <f>IFERROR((E24/(F24-D24)),"")</f>
        <v>0.58959537572254339</v>
      </c>
    </row>
    <row r="25" spans="1:7" x14ac:dyDescent="0.25">
      <c r="A25" t="s">
        <v>2041</v>
      </c>
      <c r="B25">
        <v>10</v>
      </c>
      <c r="C25">
        <v>66</v>
      </c>
      <c r="E25">
        <v>99</v>
      </c>
      <c r="F25">
        <v>175</v>
      </c>
      <c r="G25" s="4">
        <f>IFERROR((E25/(F25-D25)),"")</f>
        <v>0.56571428571428573</v>
      </c>
    </row>
    <row r="26" spans="1:7" x14ac:dyDescent="0.25">
      <c r="A26" t="s">
        <v>2033</v>
      </c>
      <c r="B26">
        <v>2</v>
      </c>
      <c r="C26">
        <v>28</v>
      </c>
      <c r="D26">
        <v>2</v>
      </c>
      <c r="E26">
        <v>64</v>
      </c>
      <c r="F26">
        <v>96</v>
      </c>
      <c r="G26" s="4">
        <f>IFERROR((E26/(F26-D26)),"")</f>
        <v>0.68085106382978722</v>
      </c>
    </row>
    <row r="27" spans="1:7" x14ac:dyDescent="0.25">
      <c r="A27" t="s">
        <v>2043</v>
      </c>
      <c r="B27">
        <v>2</v>
      </c>
      <c r="C27">
        <v>24</v>
      </c>
      <c r="D27">
        <v>1</v>
      </c>
      <c r="E27">
        <v>40</v>
      </c>
      <c r="F27">
        <v>67</v>
      </c>
      <c r="G27" s="4">
        <f>IFERROR((E27/(F27-D27)),"")</f>
        <v>0.60606060606060608</v>
      </c>
    </row>
    <row r="28" spans="1:7" x14ac:dyDescent="0.25">
      <c r="A28" t="s">
        <v>2042</v>
      </c>
      <c r="B28">
        <v>4</v>
      </c>
      <c r="C28">
        <v>11</v>
      </c>
      <c r="D28">
        <v>1</v>
      </c>
      <c r="E28">
        <v>26</v>
      </c>
      <c r="F28">
        <v>42</v>
      </c>
      <c r="G28" s="4">
        <f>IFERROR((E28/(F28-D28)),"")</f>
        <v>0.63414634146341464</v>
      </c>
    </row>
    <row r="29" spans="1:7" x14ac:dyDescent="0.25">
      <c r="A29" t="s">
        <v>2038</v>
      </c>
      <c r="B29">
        <v>4</v>
      </c>
      <c r="C29">
        <v>20</v>
      </c>
      <c r="E29">
        <v>22</v>
      </c>
      <c r="F29">
        <v>46</v>
      </c>
      <c r="G29" s="4">
        <f>IFERROR((E29/(F29-D29)),"")</f>
        <v>0.47826086956521741</v>
      </c>
    </row>
    <row r="30" spans="1:7" x14ac:dyDescent="0.25">
      <c r="A30" t="s">
        <v>2039</v>
      </c>
      <c r="B30">
        <v>1</v>
      </c>
      <c r="C30">
        <v>23</v>
      </c>
      <c r="D30">
        <v>3</v>
      </c>
      <c r="E30">
        <v>21</v>
      </c>
      <c r="F30">
        <v>48</v>
      </c>
      <c r="G30" s="4">
        <f>IFERROR((E30/(F30-D30)),"")</f>
        <v>0.46666666666666667</v>
      </c>
    </row>
    <row r="31" spans="1:7" x14ac:dyDescent="0.25">
      <c r="A31" t="s">
        <v>2040</v>
      </c>
      <c r="E31">
        <v>4</v>
      </c>
      <c r="F31">
        <v>4</v>
      </c>
      <c r="G31" s="4">
        <f>IFERROR((E31/(F31-D31)),"")</f>
        <v>1</v>
      </c>
    </row>
    <row r="33" spans="1:7" x14ac:dyDescent="0.25">
      <c r="A33" t="s">
        <v>2045</v>
      </c>
      <c r="B33">
        <v>57</v>
      </c>
      <c r="C33">
        <v>364</v>
      </c>
      <c r="D33">
        <v>14</v>
      </c>
      <c r="E33">
        <v>565</v>
      </c>
      <c r="F33">
        <v>1000</v>
      </c>
      <c r="G33" s="12">
        <f>IFERROR((E33/(F33-D33)),"")</f>
        <v>0.57302231237322521</v>
      </c>
    </row>
  </sheetData>
  <autoFilter ref="A22:G31" xr:uid="{2FCCA410-0E72-4D4D-BC82-4FE715053ED0}">
    <sortState xmlns:xlrd2="http://schemas.microsoft.com/office/spreadsheetml/2017/richdata2" ref="A23:G31">
      <sortCondition descending="1" ref="E22:E31"/>
    </sortState>
  </autoFilter>
  <conditionalFormatting sqref="G23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99C4-5F48-410F-8324-A60A00BD5233}">
  <dimension ref="A1:G63"/>
  <sheetViews>
    <sheetView zoomScaleNormal="100" workbookViewId="0">
      <selection activeCell="B35" sqref="B35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7.875" bestFit="1" customWidth="1"/>
    <col min="4" max="4" width="6.125" bestFit="1" customWidth="1"/>
    <col min="5" max="5" width="11.5" bestFit="1" customWidth="1"/>
    <col min="6" max="6" width="13.25" bestFit="1" customWidth="1"/>
    <col min="7" max="7" width="17.125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2035</v>
      </c>
      <c r="B4" s="8" t="s">
        <v>2046</v>
      </c>
    </row>
    <row r="5" spans="1:6" x14ac:dyDescent="0.25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9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9" t="s">
        <v>2048</v>
      </c>
      <c r="B7" s="7"/>
      <c r="C7" s="7"/>
      <c r="D7" s="7"/>
      <c r="E7" s="7">
        <v>4</v>
      </c>
      <c r="F7" s="7">
        <v>4</v>
      </c>
    </row>
    <row r="8" spans="1:6" x14ac:dyDescent="0.25">
      <c r="A8" s="9" t="s">
        <v>2049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9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9" t="s">
        <v>2051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9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9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9" t="s">
        <v>2054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9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9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9" t="s">
        <v>2057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9" t="s">
        <v>2058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9" t="s">
        <v>2059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9" t="s">
        <v>2060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9" t="s">
        <v>2061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9" t="s">
        <v>2062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9" t="s">
        <v>2064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9" t="s">
        <v>2065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9" t="s">
        <v>2066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9" t="s">
        <v>2067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9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9" t="s">
        <v>2034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9" t="s">
        <v>2069</v>
      </c>
      <c r="B29" s="7"/>
      <c r="C29" s="7"/>
      <c r="D29" s="7"/>
      <c r="E29" s="7">
        <v>3</v>
      </c>
      <c r="F29" s="7">
        <v>3</v>
      </c>
    </row>
    <row r="30" spans="1:6" x14ac:dyDescent="0.25">
      <c r="A30" s="9" t="s">
        <v>2045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  <row r="37" spans="1:7" x14ac:dyDescent="0.25">
      <c r="A37" t="s">
        <v>2036</v>
      </c>
      <c r="B37" t="s">
        <v>74</v>
      </c>
      <c r="C37" t="s">
        <v>14</v>
      </c>
      <c r="D37" t="s">
        <v>47</v>
      </c>
      <c r="E37" t="s">
        <v>20</v>
      </c>
      <c r="F37" t="s">
        <v>2045</v>
      </c>
      <c r="G37" t="s">
        <v>2086</v>
      </c>
    </row>
    <row r="38" spans="1:7" x14ac:dyDescent="0.25">
      <c r="A38" t="s">
        <v>2048</v>
      </c>
      <c r="E38">
        <v>4</v>
      </c>
      <c r="F38">
        <v>4</v>
      </c>
      <c r="G38" s="4">
        <f>IFERROR((E38/(F38-D38)),"")</f>
        <v>1</v>
      </c>
    </row>
    <row r="39" spans="1:7" x14ac:dyDescent="0.25">
      <c r="A39" t="s">
        <v>2069</v>
      </c>
      <c r="E39">
        <v>3</v>
      </c>
      <c r="F39">
        <v>3</v>
      </c>
      <c r="G39" s="4">
        <f>IFERROR((E39/(F39-D39)),"")</f>
        <v>1</v>
      </c>
    </row>
    <row r="40" spans="1:7" x14ac:dyDescent="0.25">
      <c r="A40" t="s">
        <v>2034</v>
      </c>
      <c r="B40">
        <v>2</v>
      </c>
      <c r="C40">
        <v>12</v>
      </c>
      <c r="D40">
        <v>1</v>
      </c>
      <c r="E40">
        <v>36</v>
      </c>
      <c r="F40">
        <v>51</v>
      </c>
      <c r="G40" s="4">
        <f>IFERROR((E40/(F40-D40)),"")</f>
        <v>0.72</v>
      </c>
    </row>
    <row r="41" spans="1:7" x14ac:dyDescent="0.25">
      <c r="A41" t="s">
        <v>2066</v>
      </c>
      <c r="C41">
        <v>7</v>
      </c>
      <c r="E41">
        <v>14</v>
      </c>
      <c r="F41">
        <v>21</v>
      </c>
      <c r="G41" s="4">
        <f>IFERROR((E41/(F41-D41)),"")</f>
        <v>0.66666666666666663</v>
      </c>
    </row>
    <row r="42" spans="1:7" x14ac:dyDescent="0.25">
      <c r="A42" t="s">
        <v>2047</v>
      </c>
      <c r="B42">
        <v>1</v>
      </c>
      <c r="C42">
        <v>10</v>
      </c>
      <c r="D42">
        <v>2</v>
      </c>
      <c r="E42">
        <v>21</v>
      </c>
      <c r="F42">
        <v>34</v>
      </c>
      <c r="G42" s="4">
        <f>IFERROR((E42/(F42-D42)),"")</f>
        <v>0.65625</v>
      </c>
    </row>
    <row r="43" spans="1:7" x14ac:dyDescent="0.25">
      <c r="A43" t="s">
        <v>2058</v>
      </c>
      <c r="B43">
        <v>1</v>
      </c>
      <c r="C43">
        <v>6</v>
      </c>
      <c r="D43">
        <v>1</v>
      </c>
      <c r="E43">
        <v>13</v>
      </c>
      <c r="F43">
        <v>21</v>
      </c>
      <c r="G43" s="4">
        <f>IFERROR((E43/(F43-D43)),"")</f>
        <v>0.65</v>
      </c>
    </row>
    <row r="44" spans="1:7" x14ac:dyDescent="0.25">
      <c r="A44" t="s">
        <v>2065</v>
      </c>
      <c r="B44">
        <v>3</v>
      </c>
      <c r="C44">
        <v>3</v>
      </c>
      <c r="E44">
        <v>11</v>
      </c>
      <c r="F44">
        <v>17</v>
      </c>
      <c r="G44" s="4">
        <f>IFERROR((E44/(F44-D44)),"")</f>
        <v>0.6470588235294118</v>
      </c>
    </row>
    <row r="45" spans="1:7" x14ac:dyDescent="0.25">
      <c r="A45" t="s">
        <v>2068</v>
      </c>
      <c r="C45">
        <v>16</v>
      </c>
      <c r="D45">
        <v>1</v>
      </c>
      <c r="E45">
        <v>28</v>
      </c>
      <c r="F45">
        <v>45</v>
      </c>
      <c r="G45" s="4">
        <f>IFERROR((E45/(F45-D45)),"")</f>
        <v>0.63636363636363635</v>
      </c>
    </row>
    <row r="46" spans="1:7" x14ac:dyDescent="0.25">
      <c r="A46" t="s">
        <v>2059</v>
      </c>
      <c r="B46">
        <v>4</v>
      </c>
      <c r="C46">
        <v>11</v>
      </c>
      <c r="D46">
        <v>1</v>
      </c>
      <c r="E46">
        <v>26</v>
      </c>
      <c r="F46">
        <v>42</v>
      </c>
      <c r="G46" s="4">
        <f>IFERROR((E46/(F46-D46)),"")</f>
        <v>0.63414634146341464</v>
      </c>
    </row>
    <row r="47" spans="1:7" x14ac:dyDescent="0.25">
      <c r="A47" t="s">
        <v>2050</v>
      </c>
      <c r="B47">
        <v>2</v>
      </c>
      <c r="C47">
        <v>12</v>
      </c>
      <c r="D47">
        <v>1</v>
      </c>
      <c r="E47">
        <v>22</v>
      </c>
      <c r="F47">
        <v>37</v>
      </c>
      <c r="G47" s="4">
        <f>IFERROR((E47/(F47-D47)),"")</f>
        <v>0.61111111111111116</v>
      </c>
    </row>
    <row r="48" spans="1:7" x14ac:dyDescent="0.25">
      <c r="A48" t="s">
        <v>2064</v>
      </c>
      <c r="B48">
        <v>1</v>
      </c>
      <c r="C48">
        <v>5</v>
      </c>
      <c r="D48">
        <v>1</v>
      </c>
      <c r="E48">
        <v>9</v>
      </c>
      <c r="F48">
        <v>16</v>
      </c>
      <c r="G48" s="4">
        <f>IFERROR((E48/(F48-D48)),"")</f>
        <v>0.6</v>
      </c>
    </row>
    <row r="49" spans="1:7" x14ac:dyDescent="0.25">
      <c r="A49" t="s">
        <v>2055</v>
      </c>
      <c r="B49">
        <v>1</v>
      </c>
      <c r="C49">
        <v>6</v>
      </c>
      <c r="E49">
        <v>10</v>
      </c>
      <c r="F49">
        <v>17</v>
      </c>
      <c r="G49" s="4">
        <f>IFERROR((E49/(F49-D49)),"")</f>
        <v>0.58823529411764708</v>
      </c>
    </row>
    <row r="50" spans="1:7" x14ac:dyDescent="0.25">
      <c r="A50" t="s">
        <v>2062</v>
      </c>
      <c r="B50">
        <v>6</v>
      </c>
      <c r="C50">
        <v>30</v>
      </c>
      <c r="E50">
        <v>49</v>
      </c>
      <c r="F50">
        <v>85</v>
      </c>
      <c r="G50" s="4">
        <f>IFERROR((E50/(F50-D50)),"")</f>
        <v>0.57647058823529407</v>
      </c>
    </row>
    <row r="51" spans="1:7" x14ac:dyDescent="0.25">
      <c r="A51" t="s">
        <v>2049</v>
      </c>
      <c r="B51">
        <v>4</v>
      </c>
      <c r="C51">
        <v>21</v>
      </c>
      <c r="D51">
        <v>1</v>
      </c>
      <c r="E51">
        <v>34</v>
      </c>
      <c r="F51">
        <v>60</v>
      </c>
      <c r="G51" s="4">
        <f>IFERROR((E51/(F51-D51)),"")</f>
        <v>0.57627118644067798</v>
      </c>
    </row>
    <row r="52" spans="1:7" x14ac:dyDescent="0.25">
      <c r="A52" t="s">
        <v>2056</v>
      </c>
      <c r="C52">
        <v>3</v>
      </c>
      <c r="E52">
        <v>4</v>
      </c>
      <c r="F52">
        <v>7</v>
      </c>
      <c r="G52" s="4">
        <f>IFERROR((E52/(F52-D52)),"")</f>
        <v>0.5714285714285714</v>
      </c>
    </row>
    <row r="53" spans="1:7" x14ac:dyDescent="0.25">
      <c r="A53" t="s">
        <v>2051</v>
      </c>
      <c r="C53">
        <v>8</v>
      </c>
      <c r="E53">
        <v>10</v>
      </c>
      <c r="F53">
        <v>18</v>
      </c>
      <c r="G53" s="4">
        <f>IFERROR((E53/(F53-D53)),"")</f>
        <v>0.55555555555555558</v>
      </c>
    </row>
    <row r="54" spans="1:7" x14ac:dyDescent="0.25">
      <c r="A54" t="s">
        <v>2060</v>
      </c>
      <c r="B54">
        <v>23</v>
      </c>
      <c r="C54">
        <v>132</v>
      </c>
      <c r="D54">
        <v>2</v>
      </c>
      <c r="E54">
        <v>187</v>
      </c>
      <c r="F54">
        <v>344</v>
      </c>
      <c r="G54" s="4">
        <f>IFERROR((E54/(F54-D54)),"")</f>
        <v>0.54678362573099415</v>
      </c>
    </row>
    <row r="55" spans="1:7" x14ac:dyDescent="0.25">
      <c r="A55" t="s">
        <v>2052</v>
      </c>
      <c r="B55">
        <v>1</v>
      </c>
      <c r="C55">
        <v>7</v>
      </c>
      <c r="E55">
        <v>9</v>
      </c>
      <c r="F55">
        <v>17</v>
      </c>
      <c r="G55" s="4">
        <f>IFERROR((E55/(F55-D55)),"")</f>
        <v>0.52941176470588236</v>
      </c>
    </row>
    <row r="56" spans="1:7" x14ac:dyDescent="0.25">
      <c r="A56" t="s">
        <v>2067</v>
      </c>
      <c r="B56">
        <v>1</v>
      </c>
      <c r="C56">
        <v>15</v>
      </c>
      <c r="D56">
        <v>2</v>
      </c>
      <c r="E56">
        <v>17</v>
      </c>
      <c r="F56">
        <v>35</v>
      </c>
      <c r="G56" s="4">
        <f>IFERROR((E56/(F56-D56)),"")</f>
        <v>0.51515151515151514</v>
      </c>
    </row>
    <row r="57" spans="1:7" x14ac:dyDescent="0.25">
      <c r="A57" t="s">
        <v>2054</v>
      </c>
      <c r="B57">
        <v>3</v>
      </c>
      <c r="C57">
        <v>19</v>
      </c>
      <c r="E57">
        <v>23</v>
      </c>
      <c r="F57">
        <v>45</v>
      </c>
      <c r="G57" s="4">
        <f>IFERROR((E57/(F57-D57)),"")</f>
        <v>0.51111111111111107</v>
      </c>
    </row>
    <row r="58" spans="1:7" x14ac:dyDescent="0.25">
      <c r="A58" t="s">
        <v>2061</v>
      </c>
      <c r="C58">
        <v>4</v>
      </c>
      <c r="E58">
        <v>4</v>
      </c>
      <c r="F58">
        <v>8</v>
      </c>
      <c r="G58" s="4">
        <f>IFERROR((E58/(F58-D58)),"")</f>
        <v>0.5</v>
      </c>
    </row>
    <row r="59" spans="1:7" x14ac:dyDescent="0.25">
      <c r="A59" t="s">
        <v>2053</v>
      </c>
      <c r="B59">
        <v>4</v>
      </c>
      <c r="C59">
        <v>20</v>
      </c>
      <c r="E59">
        <v>22</v>
      </c>
      <c r="F59">
        <v>46</v>
      </c>
      <c r="G59" s="4">
        <f>IFERROR((E59/(F59-D59)),"")</f>
        <v>0.47826086956521741</v>
      </c>
    </row>
    <row r="60" spans="1:7" x14ac:dyDescent="0.25">
      <c r="A60" t="s">
        <v>2063</v>
      </c>
      <c r="C60">
        <v>9</v>
      </c>
      <c r="E60">
        <v>5</v>
      </c>
      <c r="F60">
        <v>14</v>
      </c>
      <c r="G60" s="4">
        <f>IFERROR((E60/(F60-D60)),"")</f>
        <v>0.35714285714285715</v>
      </c>
    </row>
    <row r="61" spans="1:7" x14ac:dyDescent="0.25">
      <c r="A61" t="s">
        <v>2057</v>
      </c>
      <c r="C61">
        <v>8</v>
      </c>
      <c r="D61">
        <v>1</v>
      </c>
      <c r="E61">
        <v>4</v>
      </c>
      <c r="F61">
        <v>13</v>
      </c>
      <c r="G61" s="4">
        <f>IFERROR((E61/(F61-D61)),"")</f>
        <v>0.33333333333333331</v>
      </c>
    </row>
    <row r="63" spans="1:7" x14ac:dyDescent="0.25">
      <c r="A63" t="s">
        <v>2045</v>
      </c>
      <c r="B63">
        <v>57</v>
      </c>
      <c r="C63">
        <v>364</v>
      </c>
      <c r="D63">
        <v>14</v>
      </c>
      <c r="E63">
        <v>565</v>
      </c>
      <c r="F63">
        <v>1000</v>
      </c>
      <c r="G63" s="4">
        <f>IFERROR((E63/(F63-D63)),"")</f>
        <v>0.57302231237322521</v>
      </c>
    </row>
  </sheetData>
  <autoFilter ref="A37:G61" xr:uid="{1D5899C4-5F48-410F-8324-A60A00BD5233}">
    <sortState xmlns:xlrd2="http://schemas.microsoft.com/office/spreadsheetml/2017/richdata2" ref="A38:G61">
      <sortCondition descending="1" ref="G37:G61"/>
    </sortState>
  </autoFilter>
  <conditionalFormatting sqref="G38:G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BB84-B701-46E9-945D-2F9A0D92EB17}">
  <dimension ref="A1:F38"/>
  <sheetViews>
    <sheetView zoomScale="115" zoomScaleNormal="115" workbookViewId="0">
      <selection activeCell="E25" sqref="E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17" bestFit="1" customWidth="1"/>
  </cols>
  <sheetData>
    <row r="1" spans="1:5" x14ac:dyDescent="0.25">
      <c r="A1" s="8" t="s">
        <v>2031</v>
      </c>
      <c r="B1" t="s">
        <v>2070</v>
      </c>
    </row>
    <row r="2" spans="1:5" x14ac:dyDescent="0.25">
      <c r="A2" s="8" t="s">
        <v>2085</v>
      </c>
      <c r="B2" t="s">
        <v>2070</v>
      </c>
    </row>
    <row r="4" spans="1:5" x14ac:dyDescent="0.25">
      <c r="A4" s="8" t="s">
        <v>2035</v>
      </c>
      <c r="B4" s="8" t="s">
        <v>2046</v>
      </c>
    </row>
    <row r="5" spans="1:5" x14ac:dyDescent="0.25">
      <c r="A5" s="8" t="s">
        <v>2036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25">
      <c r="A6" s="11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11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11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11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11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11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11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11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11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11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11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6" x14ac:dyDescent="0.25">
      <c r="A17" s="11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6" x14ac:dyDescent="0.25">
      <c r="A18" s="11" t="s">
        <v>2045</v>
      </c>
      <c r="B18" s="7">
        <v>57</v>
      </c>
      <c r="C18" s="7">
        <v>364</v>
      </c>
      <c r="D18" s="7">
        <v>565</v>
      </c>
      <c r="E18" s="7">
        <v>986</v>
      </c>
    </row>
    <row r="24" spans="1:6" x14ac:dyDescent="0.25">
      <c r="A24" t="s">
        <v>2036</v>
      </c>
      <c r="B24" t="s">
        <v>74</v>
      </c>
      <c r="C24" t="s">
        <v>14</v>
      </c>
      <c r="D24" t="s">
        <v>20</v>
      </c>
      <c r="E24" t="s">
        <v>2045</v>
      </c>
      <c r="F24" t="s">
        <v>2086</v>
      </c>
    </row>
    <row r="25" spans="1:6" x14ac:dyDescent="0.25">
      <c r="A25" t="s">
        <v>2081</v>
      </c>
      <c r="B25">
        <v>5</v>
      </c>
      <c r="C25">
        <v>23</v>
      </c>
      <c r="D25">
        <v>45</v>
      </c>
      <c r="E25">
        <v>73</v>
      </c>
      <c r="F25" s="4">
        <f>IFERROR((D25/E25),"")</f>
        <v>0.61643835616438358</v>
      </c>
    </row>
    <row r="26" spans="1:6" x14ac:dyDescent="0.25">
      <c r="A26" t="s">
        <v>2083</v>
      </c>
      <c r="B26">
        <v>3</v>
      </c>
      <c r="C26">
        <v>27</v>
      </c>
      <c r="D26">
        <v>45</v>
      </c>
      <c r="E26">
        <v>75</v>
      </c>
      <c r="F26" s="4">
        <f>IFERROR((D26/E26),"")</f>
        <v>0.6</v>
      </c>
    </row>
    <row r="27" spans="1:6" x14ac:dyDescent="0.25">
      <c r="A27" t="s">
        <v>2076</v>
      </c>
      <c r="B27">
        <v>1</v>
      </c>
      <c r="C27">
        <v>30</v>
      </c>
      <c r="D27">
        <v>46</v>
      </c>
      <c r="E27">
        <v>77</v>
      </c>
      <c r="F27" s="4">
        <f>IFERROR((D27/E27),"")</f>
        <v>0.59740259740259738</v>
      </c>
    </row>
    <row r="28" spans="1:6" x14ac:dyDescent="0.25">
      <c r="A28" t="s">
        <v>2082</v>
      </c>
      <c r="B28">
        <v>6</v>
      </c>
      <c r="C28">
        <v>26</v>
      </c>
      <c r="D28">
        <v>45</v>
      </c>
      <c r="E28">
        <v>77</v>
      </c>
      <c r="F28" s="4">
        <f>IFERROR((D28/E28),"")</f>
        <v>0.58441558441558439</v>
      </c>
    </row>
    <row r="29" spans="1:6" x14ac:dyDescent="0.25">
      <c r="A29" t="s">
        <v>2074</v>
      </c>
      <c r="B29">
        <v>7</v>
      </c>
      <c r="C29">
        <v>28</v>
      </c>
      <c r="D29">
        <v>44</v>
      </c>
      <c r="E29">
        <v>79</v>
      </c>
      <c r="F29" s="4">
        <f>IFERROR((D29/E29),"")</f>
        <v>0.55696202531645567</v>
      </c>
    </row>
    <row r="30" spans="1:6" x14ac:dyDescent="0.25">
      <c r="A30" t="s">
        <v>2084</v>
      </c>
      <c r="B30">
        <v>7</v>
      </c>
      <c r="C30">
        <v>32</v>
      </c>
      <c r="D30">
        <v>42</v>
      </c>
      <c r="E30">
        <v>81</v>
      </c>
      <c r="F30" s="4">
        <f>IFERROR((D30/E30),"")</f>
        <v>0.51851851851851849</v>
      </c>
    </row>
    <row r="31" spans="1:6" x14ac:dyDescent="0.25">
      <c r="A31" t="s">
        <v>2077</v>
      </c>
      <c r="B31">
        <v>3</v>
      </c>
      <c r="C31">
        <v>35</v>
      </c>
      <c r="D31">
        <v>46</v>
      </c>
      <c r="E31">
        <v>84</v>
      </c>
      <c r="F31" s="4">
        <f>IFERROR((D31/E31),"")</f>
        <v>0.54761904761904767</v>
      </c>
    </row>
    <row r="32" spans="1:6" x14ac:dyDescent="0.25">
      <c r="A32" t="s">
        <v>2080</v>
      </c>
      <c r="B32">
        <v>8</v>
      </c>
      <c r="C32">
        <v>35</v>
      </c>
      <c r="D32">
        <v>41</v>
      </c>
      <c r="E32">
        <v>84</v>
      </c>
      <c r="F32" s="4">
        <f>IFERROR((D32/E32),"")</f>
        <v>0.48809523809523808</v>
      </c>
    </row>
    <row r="33" spans="1:6" x14ac:dyDescent="0.25">
      <c r="A33" t="s">
        <v>2075</v>
      </c>
      <c r="B33">
        <v>4</v>
      </c>
      <c r="C33">
        <v>33</v>
      </c>
      <c r="D33">
        <v>49</v>
      </c>
      <c r="E33">
        <v>86</v>
      </c>
      <c r="F33" s="4">
        <f>IFERROR((D33/E33),"")</f>
        <v>0.56976744186046513</v>
      </c>
    </row>
    <row r="34" spans="1:6" x14ac:dyDescent="0.25">
      <c r="A34" t="s">
        <v>2078</v>
      </c>
      <c r="B34">
        <v>3</v>
      </c>
      <c r="C34">
        <v>28</v>
      </c>
      <c r="D34">
        <v>55</v>
      </c>
      <c r="E34">
        <v>86</v>
      </c>
      <c r="F34" s="4">
        <f>IFERROR((D34/E34),"")</f>
        <v>0.63953488372093026</v>
      </c>
    </row>
    <row r="35" spans="1:6" x14ac:dyDescent="0.25">
      <c r="A35" t="s">
        <v>2073</v>
      </c>
      <c r="B35">
        <v>6</v>
      </c>
      <c r="C35">
        <v>36</v>
      </c>
      <c r="D35">
        <v>49</v>
      </c>
      <c r="E35">
        <v>91</v>
      </c>
      <c r="F35" s="4">
        <f>IFERROR((D35/E35),"")</f>
        <v>0.53846153846153844</v>
      </c>
    </row>
    <row r="36" spans="1:6" x14ac:dyDescent="0.25">
      <c r="A36" t="s">
        <v>2079</v>
      </c>
      <c r="B36">
        <v>4</v>
      </c>
      <c r="C36">
        <v>31</v>
      </c>
      <c r="D36">
        <v>58</v>
      </c>
      <c r="E36">
        <v>93</v>
      </c>
      <c r="F36" s="4">
        <f>IFERROR((D36/E36),"")</f>
        <v>0.62365591397849462</v>
      </c>
    </row>
    <row r="38" spans="1:6" x14ac:dyDescent="0.25">
      <c r="A38" t="s">
        <v>2045</v>
      </c>
      <c r="B38">
        <v>57</v>
      </c>
      <c r="C38">
        <v>364</v>
      </c>
      <c r="D38">
        <v>565</v>
      </c>
      <c r="E38">
        <v>986</v>
      </c>
      <c r="F38" s="4">
        <f>IFERROR((D38/E38),"")</f>
        <v>0.57302231237322521</v>
      </c>
    </row>
  </sheetData>
  <autoFilter ref="A24:F36" xr:uid="{A1EEBB84-B701-46E9-945D-2F9A0D92EB17}">
    <sortState xmlns:xlrd2="http://schemas.microsoft.com/office/spreadsheetml/2017/richdata2" ref="A25:F36">
      <sortCondition ref="E24:E36"/>
    </sortState>
  </autoFilter>
  <conditionalFormatting sqref="F25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CA84-8B55-4752-8EEF-D875BEED42BD}">
  <dimension ref="A1:I13"/>
  <sheetViews>
    <sheetView workbookViewId="0">
      <selection activeCell="L20" sqref="L20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9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9" x14ac:dyDescent="0.25">
      <c r="A2" t="s">
        <v>2095</v>
      </c>
      <c r="B2">
        <f>COUNTIFS(Crowdfunding!D:D, "&lt;1000", Crowdfunding!F:F, "=successful")</f>
        <v>30</v>
      </c>
      <c r="C2">
        <f>COUNTIFS(Crowdfunding!$D$2:$D$1001, "&lt;1000", Crowdfunding!$F$2:$F$1001, "=failed")</f>
        <v>20</v>
      </c>
      <c r="D2">
        <f>COUNTIFS(Crowdfunding!$D$2:$D$1001, "&lt;1000", Crowdfunding!$F$2:$F$1001, "=canceled")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  <c r="I2" s="14"/>
    </row>
    <row r="3" spans="1:9" x14ac:dyDescent="0.25">
      <c r="A3" t="s">
        <v>2096</v>
      </c>
      <c r="B3">
        <f>COUNTIFS(Crowdfunding!D:D,"&lt;5000", Crowdfunding!D:D,"&gt;=1000", Crowdfunding!F:F, "=successful")</f>
        <v>191</v>
      </c>
      <c r="C3">
        <f>COUNTIFS(Crowdfunding!D:D,"&lt;5000", Crowdfunding!D:D,"&gt;=1000", Crowdfunding!F:F, "=failed")</f>
        <v>38</v>
      </c>
      <c r="D3">
        <f>COUNTIFS(Crowdfunding!D:D,"&lt;5000", Crowdfunding!D:D,"&gt;=1000", Crowdfunding!F:F, "=canceled")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9" x14ac:dyDescent="0.25">
      <c r="A4" t="s">
        <v>2097</v>
      </c>
      <c r="B4">
        <f>COUNTIFS(Crowdfunding!D:D,"&lt;10000", Crowdfunding!D:D,"&gt;=5000", Crowdfunding!F:F, "=successful")</f>
        <v>164</v>
      </c>
      <c r="C4">
        <f>COUNTIFS(Crowdfunding!D:D,"&lt;10000", Crowdfunding!D:D,"&gt;=5000", Crowdfunding!F:F, "=failed")</f>
        <v>126</v>
      </c>
      <c r="D4">
        <f>COUNTIFS(Crowdfunding!D:D,"&lt;10000", Crowdfunding!D:D,"&gt;=5000", Crowdfunding!F:F, 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9" x14ac:dyDescent="0.25">
      <c r="A5" t="s">
        <v>2098</v>
      </c>
      <c r="B5">
        <f>COUNTIFS(Crowdfunding!D:D,"&lt;15000", Crowdfunding!D:D,"&gt;=10000", Crowdfunding!F:F, "=successful")</f>
        <v>4</v>
      </c>
      <c r="C5">
        <f>COUNTIFS(Crowdfunding!D:D,"&lt;15000", Crowdfunding!D:D,"&gt;=10000", Crowdfunding!F:F, "=failed")</f>
        <v>5</v>
      </c>
      <c r="D5">
        <f>COUNTIFS(Crowdfunding!D:D,"&lt;15000", Crowdfunding!D:D,"&gt;=10000", Crowdfunding!F:F, "=canceled")</f>
        <v>0</v>
      </c>
      <c r="E5">
        <f>SUM(B5:D5)</f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9" x14ac:dyDescent="0.25">
      <c r="A6" t="s">
        <v>2099</v>
      </c>
      <c r="B6">
        <f>COUNTIFS(Crowdfunding!D:D,"&lt;20000", Crowdfunding!D:D,"&gt;=15000", Crowdfunding!F:F, "=successful")</f>
        <v>10</v>
      </c>
      <c r="C6">
        <f>COUNTIFS(Crowdfunding!D:D,"&lt;20000", Crowdfunding!D:D,"&gt;=15000", Crowdfunding!F:F, "=failed")</f>
        <v>0</v>
      </c>
      <c r="D6">
        <f>COUNTIFS(Crowdfunding!D:D,"&lt;20000", Crowdfunding!D:D,"&gt;=15000", Crowdfunding!F:F, 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9" x14ac:dyDescent="0.25">
      <c r="A7" t="s">
        <v>2100</v>
      </c>
      <c r="B7">
        <f>COUNTIFS(Crowdfunding!D:D,"&lt;25000", Crowdfunding!D:D,"&gt;=20000", Crowdfunding!F:F, "=successful")</f>
        <v>7</v>
      </c>
      <c r="C7">
        <f>COUNTIFS(Crowdfunding!D:D,"&lt;25000", Crowdfunding!D:D,"&gt;=20000", Crowdfunding!F:F, "=failed")</f>
        <v>0</v>
      </c>
      <c r="D7">
        <f>COUNTIFS(Crowdfunding!D:D,"&lt;25000", Crowdfunding!D:D,"&gt;=20000", Crowdfunding!F:F, 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9" x14ac:dyDescent="0.25">
      <c r="A8" t="s">
        <v>2101</v>
      </c>
      <c r="B8">
        <f>COUNTIFS(Crowdfunding!D:D,"&lt;30000", Crowdfunding!D:D,"&gt;=25000", Crowdfunding!F:F, "=successful")</f>
        <v>11</v>
      </c>
      <c r="C8">
        <f>COUNTIFS(Crowdfunding!D:D,"&lt;30000", Crowdfunding!D:D,"&gt;=25000", Crowdfunding!F:F, "=failed")</f>
        <v>3</v>
      </c>
      <c r="D8">
        <f>COUNTIFS(Crowdfunding!D:D,"&lt;30000", Crowdfunding!D:D,"&gt;=25000", Crowdfunding!F:F, 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9" x14ac:dyDescent="0.25">
      <c r="A9" t="s">
        <v>2102</v>
      </c>
      <c r="B9">
        <f>COUNTIFS(Crowdfunding!D:D,"&lt;35000", Crowdfunding!D:D,"&gt;=30000", Crowdfunding!F:F, "=successful")</f>
        <v>7</v>
      </c>
      <c r="C9">
        <f>COUNTIFS(Crowdfunding!D:D,"&lt;35000", Crowdfunding!D:D,"&gt;=30000", Crowdfunding!F:F, "=failed")</f>
        <v>0</v>
      </c>
      <c r="D9">
        <f>COUNTIFS(Crowdfunding!D:D,"&lt;35000", Crowdfunding!D:D,"&gt;=30000", Crowdfunding!F:F, 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9" x14ac:dyDescent="0.25">
      <c r="A10" t="s">
        <v>2103</v>
      </c>
      <c r="B10">
        <f>COUNTIFS(Crowdfunding!D:D,"&lt;40000", Crowdfunding!D:D,"&gt;=35000", Crowdfunding!F:F, "=successful")</f>
        <v>8</v>
      </c>
      <c r="C10">
        <f>COUNTIFS(Crowdfunding!D:D,"&lt;40000", Crowdfunding!D:D,"&gt;=35000", Crowdfunding!F:F, "=failed")</f>
        <v>3</v>
      </c>
      <c r="D10">
        <f>COUNTIFS(Crowdfunding!D:D,"&lt;40000", Crowdfunding!D:D,"&gt;=35000", Crowdfunding!F:F, 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9" x14ac:dyDescent="0.25">
      <c r="A11" t="s">
        <v>2104</v>
      </c>
      <c r="B11">
        <f>COUNTIFS(Crowdfunding!D:D,"&lt;45000", Crowdfunding!D:D,"&gt;=40000", Crowdfunding!F:F, "=successful")</f>
        <v>11</v>
      </c>
      <c r="C11">
        <f>COUNTIFS(Crowdfunding!D:D,"&lt;45000", Crowdfunding!D:D,"&gt;=40000", Crowdfunding!F:F, "=failed")</f>
        <v>3</v>
      </c>
      <c r="D11">
        <f>COUNTIFS(Crowdfunding!D:D,"&lt;45000", Crowdfunding!D:D,"&gt;=40000", Crowdfunding!F:F, 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9" x14ac:dyDescent="0.25">
      <c r="A12" t="s">
        <v>2105</v>
      </c>
      <c r="B12">
        <f>COUNTIFS(Crowdfunding!D:D,"&lt;50000", Crowdfunding!D:D,"&gt;=45000", Crowdfunding!F:F, "=successful")</f>
        <v>8</v>
      </c>
      <c r="C12">
        <f>COUNTIFS(Crowdfunding!D:D,"&lt;50000", Crowdfunding!D:D,"&gt;=45000", Crowdfunding!F:F, "=failed")</f>
        <v>3</v>
      </c>
      <c r="D12">
        <f>COUNTIFS(Crowdfunding!D:D,"&lt;50000", Crowdfunding!D:D,"&gt;=45000", Crowdfunding!F:F, 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9" x14ac:dyDescent="0.25">
      <c r="A13" t="s">
        <v>2106</v>
      </c>
      <c r="B13">
        <f>COUNTIFS(Crowdfunding!D:D,"&gt;=50000", Crowdfunding!F:F, "=successful")</f>
        <v>114</v>
      </c>
      <c r="C13">
        <f>COUNTIFS(Crowdfunding!D:D,"&gt;=50000", Crowdfunding!F:F, "=failed")</f>
        <v>163</v>
      </c>
      <c r="D13">
        <f>COUNTIFS(Crowdfunding!D:D,"&gt;=50000", Crowdfunding!F:F, 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8B58-23CC-48F0-AB6F-BDBB5D312450}">
  <dimension ref="A1:M566"/>
  <sheetViews>
    <sheetView tabSelected="1" workbookViewId="0">
      <selection activeCell="K8" sqref="K8"/>
    </sheetView>
  </sheetViews>
  <sheetFormatPr defaultRowHeight="15.75" x14ac:dyDescent="0.25"/>
  <cols>
    <col min="5" max="5" width="12.625" bestFit="1" customWidth="1"/>
    <col min="7" max="7" width="18.875" bestFit="1" customWidth="1"/>
    <col min="11" max="11" width="9.125" bestFit="1" customWidth="1"/>
    <col min="12" max="12" width="10.375" bestFit="1" customWidth="1"/>
    <col min="13" max="13" width="9.125" bestFit="1" customWidth="1"/>
  </cols>
  <sheetData>
    <row r="1" spans="1:13" x14ac:dyDescent="0.25">
      <c r="A1" t="s">
        <v>4</v>
      </c>
      <c r="B1" t="s">
        <v>5</v>
      </c>
      <c r="D1" t="s">
        <v>4</v>
      </c>
      <c r="E1" t="s">
        <v>5</v>
      </c>
      <c r="H1" t="s">
        <v>2109</v>
      </c>
      <c r="I1" t="s">
        <v>2110</v>
      </c>
      <c r="J1" t="s">
        <v>2111</v>
      </c>
      <c r="K1" t="s">
        <v>2112</v>
      </c>
      <c r="L1" t="s">
        <v>2113</v>
      </c>
      <c r="M1" t="s">
        <v>2114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G2" t="s">
        <v>2107</v>
      </c>
      <c r="H2" s="5">
        <f>AVERAGE(B2:B566)</f>
        <v>851.14690265486729</v>
      </c>
      <c r="I2" s="5">
        <f>MEDIAN(B2:B566)</f>
        <v>201</v>
      </c>
      <c r="J2">
        <f>MIN(B:B)</f>
        <v>16</v>
      </c>
      <c r="K2" s="5">
        <f>MAX(B:B)</f>
        <v>7295</v>
      </c>
      <c r="L2" s="5">
        <f>_xlfn.VAR.S(B:B)</f>
        <v>1606216.5936295739</v>
      </c>
      <c r="M2" s="5">
        <f>_xlfn.STDEV.S(B:B)</f>
        <v>1267.366006183523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t="s">
        <v>2108</v>
      </c>
      <c r="H3" s="5">
        <f>AVERAGE(E2:E365)</f>
        <v>585.61538461538464</v>
      </c>
      <c r="I3" s="5">
        <f>MEDIAN(E2:E365)</f>
        <v>114.5</v>
      </c>
      <c r="J3">
        <f>MIN(E:E)</f>
        <v>0</v>
      </c>
      <c r="K3" s="5">
        <f>MAX(E:E)</f>
        <v>6080</v>
      </c>
      <c r="L3" s="5">
        <f>_xlfn.VAR.S(E:E)</f>
        <v>924113.45496927318</v>
      </c>
      <c r="M3" s="5">
        <f>_xlfn.STDEV.S(E:E)</f>
        <v>961.30819978260524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</row>
    <row r="7" spans="1:13" x14ac:dyDescent="0.25">
      <c r="A7" t="s">
        <v>20</v>
      </c>
      <c r="B7">
        <v>98</v>
      </c>
      <c r="D7" t="s">
        <v>14</v>
      </c>
      <c r="E7">
        <v>27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Pivot_1</vt:lpstr>
      <vt:lpstr>Pivot_2</vt:lpstr>
      <vt:lpstr>Pivot_3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Evan Sprecher</cp:lastModifiedBy>
  <dcterms:created xsi:type="dcterms:W3CDTF">2021-09-29T18:52:28Z</dcterms:created>
  <dcterms:modified xsi:type="dcterms:W3CDTF">2023-03-31T07:01:11Z</dcterms:modified>
</cp:coreProperties>
</file>