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<sst xmlns="http://schemas.openxmlformats.org/spreadsheetml/2006/main" count="149" uniqueCount="45">
  <si>
    <t>Código</t>
  </si>
  <si>
    <t>Profesor</t>
  </si>
  <si>
    <t>Estrato socioeconómico</t>
  </si>
  <si>
    <t>Nivel académico</t>
  </si>
  <si>
    <t>Área de estudio</t>
  </si>
  <si>
    <t>Experiencia</t>
  </si>
  <si>
    <t>Categoría</t>
  </si>
  <si>
    <t>Diana</t>
  </si>
  <si>
    <t>Alto</t>
  </si>
  <si>
    <t>Especialista</t>
  </si>
  <si>
    <t>Medicina</t>
  </si>
  <si>
    <t>Menos de 5 años</t>
  </si>
  <si>
    <t>Asistente</t>
  </si>
  <si>
    <t>Carlos</t>
  </si>
  <si>
    <t>Medio</t>
  </si>
  <si>
    <t>PhD</t>
  </si>
  <si>
    <t>Ingeniería</t>
  </si>
  <si>
    <t>Más de 5 años</t>
  </si>
  <si>
    <t>Titular</t>
  </si>
  <si>
    <t>Luís</t>
  </si>
  <si>
    <t>Bajo</t>
  </si>
  <si>
    <t>Pablo</t>
  </si>
  <si>
    <t>Magíster</t>
  </si>
  <si>
    <t>Artes</t>
  </si>
  <si>
    <t>Asociado</t>
  </si>
  <si>
    <t>Claudia</t>
  </si>
  <si>
    <t>Juan</t>
  </si>
  <si>
    <t>Magister</t>
  </si>
  <si>
    <t>María</t>
  </si>
  <si>
    <t>David</t>
  </si>
  <si>
    <t>Pedro</t>
  </si>
  <si>
    <t>Miguel</t>
  </si>
  <si>
    <t>?</t>
  </si>
  <si>
    <t>Ricardo</t>
  </si>
  <si>
    <t>Ingniería</t>
  </si>
  <si>
    <t>Nivel Académico</t>
  </si>
  <si>
    <t>Cantidad de registros /registros totales*(-cantidad de registros/registros totales* Log base 3 de los anterior-0-0)</t>
  </si>
  <si>
    <t>Ingenieria</t>
  </si>
  <si>
    <t>Total</t>
  </si>
  <si>
    <t xml:space="preserve">Alto </t>
  </si>
  <si>
    <t xml:space="preserve">Medio </t>
  </si>
  <si>
    <t xml:space="preserve">Ingeniería </t>
  </si>
  <si>
    <t xml:space="preserve">Experiencia </t>
  </si>
  <si>
    <t xml:space="preserve">Menos de 5 años </t>
  </si>
  <si>
    <t>Mas de 5 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</si>
</sst>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rgb="FF006100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7" fontId="4" numFmtId="0" xfId="0" applyAlignment="1" applyBorder="1" applyFill="1" applyFont="1">
      <alignment horizontal="center" readingOrder="0"/>
    </xf>
    <xf borderId="1" fillId="8" fontId="4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4" fontId="3" numFmtId="0" xfId="0" applyBorder="1" applyFont="1"/>
    <xf borderId="2" fillId="4" fontId="3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9" fontId="4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10" fontId="4" numFmtId="0" xfId="0" applyAlignment="1" applyBorder="1" applyFill="1" applyFont="1">
      <alignment horizontal="center" readingOrder="0"/>
    </xf>
    <xf borderId="1" fillId="11" fontId="4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Font="1"/>
    <xf borderId="2" fillId="0" fontId="3" numFmtId="0" xfId="0" applyAlignment="1" applyBorder="1" applyFont="1">
      <alignment horizontal="center" readingOrder="0"/>
    </xf>
    <xf borderId="0" fillId="12" fontId="4" numFmtId="0" xfId="0" applyFill="1" applyFont="1"/>
    <xf borderId="0" fillId="1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209550</xdr:colOff>
      <xdr:row>0</xdr:row>
      <xdr:rowOff>0</xdr:rowOff>
    </xdr:from>
    <xdr:ext cx="3200400" cy="847725"/>
    <xdr:sp>
      <xdr:nvSpPr>
        <xdr:cNvPr id="3" name="Shape 3"/>
        <xdr:cNvSpPr/>
      </xdr:nvSpPr>
      <xdr:spPr>
        <a:xfrm>
          <a:off x="1697450" y="777150"/>
          <a:ext cx="2290500" cy="828300"/>
        </a:xfrm>
        <a:prstGeom prst="ellipse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Nivel académico</a:t>
          </a:r>
          <a:endParaRPr sz="1400"/>
        </a:p>
      </xdr:txBody>
    </xdr:sp>
    <xdr:clientData fLocksWithSheet="0"/>
  </xdr:oneCellAnchor>
  <xdr:oneCellAnchor>
    <xdr:from>
      <xdr:col>19</xdr:col>
      <xdr:colOff>209550</xdr:colOff>
      <xdr:row>3</xdr:row>
      <xdr:rowOff>57150</xdr:rowOff>
    </xdr:from>
    <xdr:ext cx="333375" cy="523875"/>
    <xdr:grpSp>
      <xdr:nvGrpSpPr>
        <xdr:cNvPr id="2" name="Shape 2" title="Dibujo"/>
        <xdr:cNvGrpSpPr/>
      </xdr:nvGrpSpPr>
      <xdr:grpSpPr>
        <a:xfrm>
          <a:off x="2413175" y="1135050"/>
          <a:ext cx="450000" cy="736200"/>
          <a:chOff x="2413175" y="1135050"/>
          <a:chExt cx="450000" cy="736200"/>
        </a:xfrm>
      </xdr:grpSpPr>
      <xdr:cxnSp>
        <xdr:nvCxnSpPr>
          <xdr:cNvPr id="4" name="Shape 4"/>
          <xdr:cNvCxnSpPr/>
        </xdr:nvCxnSpPr>
        <xdr:spPr>
          <a:xfrm flipH="1">
            <a:off x="2413175" y="1135050"/>
            <a:ext cx="450000" cy="7362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200025</xdr:colOff>
      <xdr:row>4</xdr:row>
      <xdr:rowOff>85725</xdr:rowOff>
    </xdr:from>
    <xdr:ext cx="190500" cy="247650"/>
    <xdr:grpSp>
      <xdr:nvGrpSpPr>
        <xdr:cNvPr id="2" name="Shape 2" title="Dibujo"/>
        <xdr:cNvGrpSpPr/>
      </xdr:nvGrpSpPr>
      <xdr:grpSpPr>
        <a:xfrm>
          <a:off x="3292650" y="214750"/>
          <a:ext cx="0" cy="889500"/>
          <a:chOff x="3292650" y="214750"/>
          <a:chExt cx="0" cy="889500"/>
        </a:xfrm>
      </xdr:grpSpPr>
      <xdr:cxnSp>
        <xdr:nvCxnSpPr>
          <xdr:cNvPr id="5" name="Shape 5"/>
          <xdr:cNvCxnSpPr/>
        </xdr:nvCxnSpPr>
        <xdr:spPr>
          <a:xfrm>
            <a:off x="3292650" y="214750"/>
            <a:ext cx="0" cy="8895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495300</xdr:colOff>
      <xdr:row>3</xdr:row>
      <xdr:rowOff>161925</xdr:rowOff>
    </xdr:from>
    <xdr:ext cx="685800" cy="428625"/>
    <xdr:grpSp>
      <xdr:nvGrpSpPr>
        <xdr:cNvPr id="2" name="Shape 2" title="Dibujo"/>
        <xdr:cNvGrpSpPr/>
      </xdr:nvGrpSpPr>
      <xdr:grpSpPr>
        <a:xfrm>
          <a:off x="2791600" y="470375"/>
          <a:ext cx="1002000" cy="613500"/>
          <a:chOff x="2791600" y="470375"/>
          <a:chExt cx="1002000" cy="613500"/>
        </a:xfrm>
      </xdr:grpSpPr>
      <xdr:cxnSp>
        <xdr:nvCxnSpPr>
          <xdr:cNvPr id="6" name="Shape 6"/>
          <xdr:cNvCxnSpPr/>
        </xdr:nvCxnSpPr>
        <xdr:spPr>
          <a:xfrm>
            <a:off x="2791600" y="470375"/>
            <a:ext cx="1002000" cy="6135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495300</xdr:colOff>
      <xdr:row>7</xdr:row>
      <xdr:rowOff>161925</xdr:rowOff>
    </xdr:from>
    <xdr:ext cx="2133600" cy="790575"/>
    <xdr:sp>
      <xdr:nvSpPr>
        <xdr:cNvPr id="7" name="Shape 7"/>
        <xdr:cNvSpPr/>
      </xdr:nvSpPr>
      <xdr:spPr>
        <a:xfrm>
          <a:off x="2034900" y="930525"/>
          <a:ext cx="2116800" cy="766800"/>
        </a:xfrm>
        <a:prstGeom prst="ellipse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Área de estudio</a:t>
          </a:r>
          <a:endParaRPr sz="1400"/>
        </a:p>
      </xdr:txBody>
    </xdr:sp>
    <xdr:clientData fLocksWithSheet="0"/>
  </xdr:oneCellAnchor>
  <xdr:oneCellAnchor>
    <xdr:from>
      <xdr:col>23</xdr:col>
      <xdr:colOff>19050</xdr:colOff>
      <xdr:row>15</xdr:row>
      <xdr:rowOff>76200</xdr:rowOff>
    </xdr:from>
    <xdr:ext cx="2085975" cy="638175"/>
    <xdr:sp>
      <xdr:nvSpPr>
        <xdr:cNvPr id="8" name="Shape 8"/>
        <xdr:cNvSpPr/>
      </xdr:nvSpPr>
      <xdr:spPr>
        <a:xfrm>
          <a:off x="1891750" y="705575"/>
          <a:ext cx="2065500" cy="623700"/>
        </a:xfrm>
        <a:prstGeom prst="ellipse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Estrato socioeconomico</a:t>
          </a:r>
          <a:endParaRPr sz="1400"/>
        </a:p>
      </xdr:txBody>
    </xdr:sp>
    <xdr:clientData fLocksWithSheet="0"/>
  </xdr:oneCellAnchor>
  <xdr:oneCellAnchor>
    <xdr:from>
      <xdr:col>22</xdr:col>
      <xdr:colOff>228600</xdr:colOff>
      <xdr:row>10</xdr:row>
      <xdr:rowOff>142875</xdr:rowOff>
    </xdr:from>
    <xdr:ext cx="428625" cy="428625"/>
    <xdr:grpSp>
      <xdr:nvGrpSpPr>
        <xdr:cNvPr id="2" name="Shape 2" title="Dibujo"/>
        <xdr:cNvGrpSpPr/>
      </xdr:nvGrpSpPr>
      <xdr:grpSpPr>
        <a:xfrm>
          <a:off x="2382650" y="858950"/>
          <a:ext cx="623700" cy="664800"/>
          <a:chOff x="2382650" y="858950"/>
          <a:chExt cx="623700" cy="664800"/>
        </a:xfrm>
      </xdr:grpSpPr>
      <xdr:cxnSp>
        <xdr:nvCxnSpPr>
          <xdr:cNvPr id="9" name="Shape 9"/>
          <xdr:cNvCxnSpPr/>
        </xdr:nvCxnSpPr>
        <xdr:spPr>
          <a:xfrm flipH="1">
            <a:off x="2382650" y="858950"/>
            <a:ext cx="623700" cy="6648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24</xdr:col>
      <xdr:colOff>104775</xdr:colOff>
      <xdr:row>11</xdr:row>
      <xdr:rowOff>114300</xdr:rowOff>
    </xdr:from>
    <xdr:ext cx="190500" cy="247650"/>
    <xdr:grpSp>
      <xdr:nvGrpSpPr>
        <xdr:cNvPr id="2" name="Shape 2" title="Dibujo"/>
        <xdr:cNvGrpSpPr/>
      </xdr:nvGrpSpPr>
      <xdr:grpSpPr>
        <a:xfrm>
          <a:off x="3159750" y="715800"/>
          <a:ext cx="10200" cy="685200"/>
          <a:chOff x="3159750" y="715800"/>
          <a:chExt cx="10200" cy="685200"/>
        </a:xfrm>
      </xdr:grpSpPr>
      <xdr:cxnSp>
        <xdr:nvCxnSpPr>
          <xdr:cNvPr id="10" name="Shape 10"/>
          <xdr:cNvCxnSpPr/>
        </xdr:nvCxnSpPr>
        <xdr:spPr>
          <a:xfrm flipH="1">
            <a:off x="3159750" y="715800"/>
            <a:ext cx="10200" cy="685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457200</xdr:colOff>
      <xdr:row>10</xdr:row>
      <xdr:rowOff>85725</xdr:rowOff>
    </xdr:from>
    <xdr:ext cx="428625" cy="523875"/>
    <xdr:grpSp>
      <xdr:nvGrpSpPr>
        <xdr:cNvPr id="2" name="Shape 2" title="Dibujo"/>
        <xdr:cNvGrpSpPr/>
      </xdr:nvGrpSpPr>
      <xdr:grpSpPr>
        <a:xfrm>
          <a:off x="2709800" y="572625"/>
          <a:ext cx="490800" cy="531900"/>
          <a:chOff x="2709800" y="572625"/>
          <a:chExt cx="490800" cy="531900"/>
        </a:xfrm>
      </xdr:grpSpPr>
      <xdr:cxnSp>
        <xdr:nvCxnSpPr>
          <xdr:cNvPr id="11" name="Shape 11"/>
          <xdr:cNvCxnSpPr/>
        </xdr:nvCxnSpPr>
        <xdr:spPr>
          <a:xfrm>
            <a:off x="2709800" y="572625"/>
            <a:ext cx="490800" cy="5319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352425</xdr:colOff>
      <xdr:row>16</xdr:row>
      <xdr:rowOff>190500</xdr:rowOff>
    </xdr:from>
    <xdr:ext cx="381000" cy="542925"/>
    <xdr:grpSp>
      <xdr:nvGrpSpPr>
        <xdr:cNvPr id="2" name="Shape 2" title="Dibujo"/>
        <xdr:cNvGrpSpPr/>
      </xdr:nvGrpSpPr>
      <xdr:grpSpPr>
        <a:xfrm>
          <a:off x="2535950" y="582850"/>
          <a:ext cx="357900" cy="521400"/>
          <a:chOff x="2535950" y="582850"/>
          <a:chExt cx="357900" cy="521400"/>
        </a:xfrm>
      </xdr:grpSpPr>
      <xdr:cxnSp>
        <xdr:nvCxnSpPr>
          <xdr:cNvPr id="12" name="Shape 12"/>
          <xdr:cNvCxnSpPr/>
        </xdr:nvCxnSpPr>
        <xdr:spPr>
          <a:xfrm flipH="1">
            <a:off x="2535950" y="582850"/>
            <a:ext cx="357900" cy="5214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24</xdr:col>
      <xdr:colOff>257175</xdr:colOff>
      <xdr:row>18</xdr:row>
      <xdr:rowOff>104775</xdr:rowOff>
    </xdr:from>
    <xdr:ext cx="190500" cy="247650"/>
    <xdr:grpSp>
      <xdr:nvGrpSpPr>
        <xdr:cNvPr id="2" name="Shape 2" title="Dibujo"/>
        <xdr:cNvGrpSpPr/>
      </xdr:nvGrpSpPr>
      <xdr:grpSpPr>
        <a:xfrm>
          <a:off x="3088150" y="388575"/>
          <a:ext cx="0" cy="675000"/>
          <a:chOff x="3088150" y="388575"/>
          <a:chExt cx="0" cy="675000"/>
        </a:xfrm>
      </xdr:grpSpPr>
      <xdr:cxnSp>
        <xdr:nvCxnSpPr>
          <xdr:cNvPr id="13" name="Shape 13"/>
          <xdr:cNvCxnSpPr/>
        </xdr:nvCxnSpPr>
        <xdr:spPr>
          <a:xfrm>
            <a:off x="3088150" y="388575"/>
            <a:ext cx="0" cy="6750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485775</xdr:colOff>
      <xdr:row>17</xdr:row>
      <xdr:rowOff>190500</xdr:rowOff>
    </xdr:from>
    <xdr:ext cx="476250" cy="352425"/>
    <xdr:grpSp>
      <xdr:nvGrpSpPr>
        <xdr:cNvPr id="2" name="Shape 2" title="Dibujo"/>
        <xdr:cNvGrpSpPr/>
      </xdr:nvGrpSpPr>
      <xdr:grpSpPr>
        <a:xfrm>
          <a:off x="2372350" y="357900"/>
          <a:ext cx="746400" cy="531600"/>
          <a:chOff x="2372350" y="357900"/>
          <a:chExt cx="746400" cy="531600"/>
        </a:xfrm>
      </xdr:grpSpPr>
      <xdr:cxnSp>
        <xdr:nvCxnSpPr>
          <xdr:cNvPr id="14" name="Shape 14"/>
          <xdr:cNvCxnSpPr/>
        </xdr:nvCxnSpPr>
        <xdr:spPr>
          <a:xfrm>
            <a:off x="2372350" y="357900"/>
            <a:ext cx="746400" cy="5316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29"/>
    <col customWidth="1" min="3" max="3" width="22.14"/>
    <col customWidth="1" min="4" max="4" width="15.57"/>
    <col customWidth="1" min="5" max="5" width="18.14"/>
    <col customWidth="1" min="6" max="6" width="22.29"/>
    <col customWidth="1" min="7" max="7" width="11.86"/>
    <col customWidth="1" min="8" max="8" width="10.71"/>
    <col customWidth="1" min="9" max="9" width="14.29"/>
    <col customWidth="1" min="10" max="17" width="10.71"/>
    <col customWidth="1" min="18" max="18" width="9.14"/>
    <col customWidth="1" min="19" max="19" width="12.29"/>
    <col customWidth="1" min="20" max="20" width="12.0"/>
    <col customWidth="1" min="21" max="31" width="1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>
      <c r="A2" s="3">
        <v>1.0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>
      <c r="A3" s="4">
        <v>2.0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</row>
    <row r="4">
      <c r="A4" s="4">
        <v>3.0</v>
      </c>
      <c r="B4" s="4" t="s">
        <v>19</v>
      </c>
      <c r="C4" s="4" t="s">
        <v>20</v>
      </c>
      <c r="D4" s="4" t="s">
        <v>15</v>
      </c>
      <c r="E4" s="4" t="s">
        <v>16</v>
      </c>
      <c r="F4" s="4" t="s">
        <v>11</v>
      </c>
      <c r="G4" s="4" t="s">
        <v>18</v>
      </c>
    </row>
    <row r="5">
      <c r="A5" s="5">
        <v>4.0</v>
      </c>
      <c r="B5" s="5" t="s">
        <v>21</v>
      </c>
      <c r="C5" s="5" t="s">
        <v>20</v>
      </c>
      <c r="D5" s="5" t="s">
        <v>22</v>
      </c>
      <c r="E5" s="5" t="s">
        <v>23</v>
      </c>
      <c r="F5" s="5" t="s">
        <v>17</v>
      </c>
      <c r="G5" s="5" t="s">
        <v>24</v>
      </c>
    </row>
    <row r="6">
      <c r="A6" s="5">
        <v>5.0</v>
      </c>
      <c r="B6" s="5" t="s">
        <v>25</v>
      </c>
      <c r="C6" s="5" t="s">
        <v>14</v>
      </c>
      <c r="D6" s="5" t="s">
        <v>22</v>
      </c>
      <c r="E6" s="5" t="s">
        <v>23</v>
      </c>
      <c r="F6" s="5" t="s">
        <v>11</v>
      </c>
      <c r="G6" s="5" t="s">
        <v>24</v>
      </c>
    </row>
    <row r="7">
      <c r="A7" s="5">
        <v>6.0</v>
      </c>
      <c r="B7" s="5" t="s">
        <v>26</v>
      </c>
      <c r="C7" s="5" t="s">
        <v>8</v>
      </c>
      <c r="D7" s="5" t="s">
        <v>22</v>
      </c>
      <c r="E7" s="5" t="s">
        <v>16</v>
      </c>
      <c r="F7" s="5" t="s">
        <v>11</v>
      </c>
      <c r="G7" s="5" t="s">
        <v>24</v>
      </c>
      <c r="T7" s="6" t="s">
        <v>9</v>
      </c>
      <c r="V7" s="6" t="s">
        <v>15</v>
      </c>
      <c r="X7" s="6" t="s">
        <v>27</v>
      </c>
    </row>
    <row r="8">
      <c r="A8" s="3">
        <v>7.0</v>
      </c>
      <c r="B8" s="3" t="s">
        <v>28</v>
      </c>
      <c r="C8" s="3" t="s">
        <v>8</v>
      </c>
      <c r="D8" s="3" t="s">
        <v>9</v>
      </c>
      <c r="E8" s="3" t="s">
        <v>10</v>
      </c>
      <c r="F8" s="3" t="s">
        <v>17</v>
      </c>
      <c r="G8" s="3" t="s">
        <v>12</v>
      </c>
      <c r="S8" s="7"/>
      <c r="T8" s="8">
        <v>1.0</v>
      </c>
      <c r="V8" s="9">
        <v>2.0</v>
      </c>
    </row>
    <row r="9">
      <c r="A9" s="3">
        <v>8.0</v>
      </c>
      <c r="B9" s="3" t="s">
        <v>29</v>
      </c>
      <c r="C9" s="3" t="s">
        <v>14</v>
      </c>
      <c r="D9" s="3" t="s">
        <v>9</v>
      </c>
      <c r="E9" s="3" t="s">
        <v>23</v>
      </c>
      <c r="F9" s="3" t="s">
        <v>11</v>
      </c>
      <c r="G9" s="3" t="s">
        <v>12</v>
      </c>
      <c r="T9" s="8">
        <v>7.0</v>
      </c>
      <c r="V9" s="9">
        <v>3.0</v>
      </c>
    </row>
    <row r="10">
      <c r="A10" s="4">
        <v>9.0</v>
      </c>
      <c r="B10" s="4" t="s">
        <v>30</v>
      </c>
      <c r="C10" s="4" t="s">
        <v>14</v>
      </c>
      <c r="D10" s="4" t="s">
        <v>22</v>
      </c>
      <c r="E10" s="4" t="s">
        <v>16</v>
      </c>
      <c r="F10" s="4" t="s">
        <v>11</v>
      </c>
      <c r="G10" s="4" t="s">
        <v>18</v>
      </c>
      <c r="T10" s="8">
        <v>8.0</v>
      </c>
    </row>
    <row r="11">
      <c r="A11" s="10">
        <v>10.0</v>
      </c>
      <c r="B11" s="10" t="s">
        <v>31</v>
      </c>
      <c r="C11" s="10" t="s">
        <v>20</v>
      </c>
      <c r="D11" s="10" t="s">
        <v>27</v>
      </c>
      <c r="E11" s="10" t="s">
        <v>23</v>
      </c>
      <c r="F11" s="10" t="s">
        <v>17</v>
      </c>
      <c r="G11" s="10" t="s">
        <v>32</v>
      </c>
    </row>
    <row r="12">
      <c r="A12" s="10">
        <v>11.0</v>
      </c>
      <c r="B12" s="10" t="s">
        <v>33</v>
      </c>
      <c r="C12" s="10" t="s">
        <v>14</v>
      </c>
      <c r="D12" s="10" t="s">
        <v>15</v>
      </c>
      <c r="E12" s="10" t="s">
        <v>34</v>
      </c>
      <c r="F12" s="10" t="s">
        <v>11</v>
      </c>
      <c r="G12" s="10" t="s">
        <v>32</v>
      </c>
    </row>
    <row r="13">
      <c r="B13" s="11"/>
    </row>
    <row r="14">
      <c r="A14" s="12" t="s">
        <v>35</v>
      </c>
      <c r="B14" s="13"/>
      <c r="C14" s="14"/>
      <c r="E14" s="15" t="s">
        <v>9</v>
      </c>
      <c r="F14" s="16" t="s">
        <v>36</v>
      </c>
      <c r="G14" s="13"/>
      <c r="H14" s="13"/>
      <c r="I14" s="13"/>
      <c r="J14" s="13"/>
      <c r="K14" s="13"/>
      <c r="L14" s="13"/>
      <c r="M14" s="14"/>
      <c r="W14" s="6" t="s">
        <v>10</v>
      </c>
      <c r="Y14" s="17" t="s">
        <v>37</v>
      </c>
      <c r="AA14" s="6" t="s">
        <v>23</v>
      </c>
    </row>
    <row r="15">
      <c r="A15" s="3" t="s">
        <v>9</v>
      </c>
      <c r="B15" s="5" t="s">
        <v>27</v>
      </c>
      <c r="C15" s="4" t="s">
        <v>15</v>
      </c>
      <c r="F15" s="3">
        <f>3/9*(-(3/3)*LOG(3/3,3)-0-0)</f>
        <v>0</v>
      </c>
      <c r="W15" s="18"/>
      <c r="AA15" s="19">
        <v>4.0</v>
      </c>
    </row>
    <row r="16">
      <c r="A16" s="20">
        <v>1.0</v>
      </c>
      <c r="B16" s="21">
        <v>4.0</v>
      </c>
      <c r="C16" s="22">
        <v>2.0</v>
      </c>
      <c r="AA16" s="19">
        <v>5.0</v>
      </c>
    </row>
    <row r="17">
      <c r="A17" s="20">
        <v>7.0</v>
      </c>
      <c r="B17" s="21">
        <v>5.0</v>
      </c>
      <c r="C17" s="22">
        <v>3.0</v>
      </c>
      <c r="E17" s="5" t="s">
        <v>27</v>
      </c>
      <c r="F17" s="5">
        <f>4/9*(0-3/4*LOG(3/4,3)-1/4*LOG(1/4,3))</f>
        <v>0.2274931143</v>
      </c>
      <c r="H17" s="4" t="s">
        <v>15</v>
      </c>
      <c r="I17" s="4">
        <f>2/9*(0-0-2/2*LOG(2/2,3))</f>
        <v>0</v>
      </c>
    </row>
    <row r="18">
      <c r="A18" s="20">
        <v>8.0</v>
      </c>
      <c r="B18" s="21">
        <v>6.0</v>
      </c>
      <c r="C18" s="23"/>
    </row>
    <row r="19">
      <c r="B19" s="4">
        <v>9.0</v>
      </c>
      <c r="C19" s="23"/>
      <c r="E19" s="10" t="s">
        <v>38</v>
      </c>
      <c r="F19" s="10">
        <f>F15+F17+I17</f>
        <v>0.2274931143</v>
      </c>
    </row>
    <row r="20">
      <c r="B20" s="11"/>
    </row>
    <row r="21" ht="15.75" customHeight="1">
      <c r="B21" s="11"/>
      <c r="W21" s="6" t="s">
        <v>8</v>
      </c>
      <c r="Y21" s="6" t="s">
        <v>14</v>
      </c>
      <c r="AA21" s="6" t="s">
        <v>20</v>
      </c>
    </row>
    <row r="22" ht="15.75" customHeight="1">
      <c r="A22" s="12" t="s">
        <v>2</v>
      </c>
      <c r="B22" s="13"/>
      <c r="C22" s="14"/>
      <c r="E22" s="3" t="s">
        <v>39</v>
      </c>
      <c r="F22" s="3">
        <f>3/9*(-(2/3)*LOG(2/3,3) - (1/3)*LOG(1/3,3) -0)</f>
        <v>0.1931267214</v>
      </c>
      <c r="W22" s="24">
        <v>6.0</v>
      </c>
      <c r="Y22" s="25">
        <v>9.0</v>
      </c>
      <c r="AA22" s="26"/>
    </row>
    <row r="23" ht="15.75" customHeight="1">
      <c r="A23" s="3" t="s">
        <v>8</v>
      </c>
      <c r="B23" s="4" t="s">
        <v>40</v>
      </c>
      <c r="C23" s="5" t="s">
        <v>20</v>
      </c>
    </row>
    <row r="24" ht="15.75" customHeight="1">
      <c r="A24" s="3">
        <v>1.0</v>
      </c>
      <c r="B24" s="4">
        <v>2.0</v>
      </c>
      <c r="C24" s="4">
        <v>3.0</v>
      </c>
      <c r="E24" s="4" t="s">
        <v>14</v>
      </c>
      <c r="F24" s="4">
        <f>4/9*(-(1/4) * LOG(1/4,3) - (1/4) * LOG(1/4,3) - (2/4) * LOG(2/4,3))</f>
        <v>0.4206198357</v>
      </c>
      <c r="H24" s="10" t="s">
        <v>38</v>
      </c>
      <c r="I24" s="10">
        <f>F22+F24+F26</f>
        <v>0.753953169</v>
      </c>
    </row>
    <row r="25" ht="15.75" customHeight="1">
      <c r="A25" s="5">
        <v>6.0</v>
      </c>
      <c r="B25" s="5">
        <v>5.0</v>
      </c>
      <c r="C25" s="5">
        <v>4.0</v>
      </c>
      <c r="H25" s="27"/>
    </row>
    <row r="26" ht="15.75" customHeight="1">
      <c r="A26" s="3">
        <v>7.0</v>
      </c>
      <c r="B26" s="3">
        <v>8.0</v>
      </c>
      <c r="E26" s="5" t="s">
        <v>20</v>
      </c>
      <c r="F26" s="5">
        <f>2/9*(0-((1/2)*LOG(1/2,3))-((1/2) * LOG(1/2,3)))</f>
        <v>0.1402066119</v>
      </c>
    </row>
    <row r="27" ht="15.75" customHeight="1">
      <c r="B27" s="4">
        <v>9.0</v>
      </c>
    </row>
    <row r="28" ht="15.75" customHeight="1">
      <c r="B28" s="11"/>
    </row>
    <row r="29" ht="15.75" customHeight="1">
      <c r="A29" s="28" t="s">
        <v>4</v>
      </c>
      <c r="B29" s="13"/>
      <c r="C29" s="14"/>
      <c r="E29" s="3" t="s">
        <v>10</v>
      </c>
      <c r="F29" s="3">
        <f>2/9*(-(2/2)*LOG(2/2,3) - 0 - 0)</f>
        <v>0</v>
      </c>
      <c r="H29" s="27"/>
    </row>
    <row r="30" ht="15.75" customHeight="1">
      <c r="A30" s="3" t="s">
        <v>10</v>
      </c>
      <c r="B30" s="4" t="s">
        <v>16</v>
      </c>
      <c r="C30" s="5" t="s">
        <v>23</v>
      </c>
    </row>
    <row r="31" ht="15.75" customHeight="1">
      <c r="A31" s="3">
        <v>1.0</v>
      </c>
      <c r="B31" s="4">
        <v>2.0</v>
      </c>
      <c r="C31" s="5">
        <v>4.0</v>
      </c>
      <c r="E31" s="4" t="s">
        <v>41</v>
      </c>
      <c r="F31" s="4">
        <f>4/9 * (-0 - 3/4*LOG(3/4,3) - 1/4*LOG(1/4,3))</f>
        <v>0.2274931143</v>
      </c>
      <c r="H31" s="6" t="s">
        <v>38</v>
      </c>
      <c r="I31" s="18">
        <f>F29+F31+F33</f>
        <v>0.4206198357</v>
      </c>
    </row>
    <row r="32" ht="15.75" customHeight="1">
      <c r="A32" s="3">
        <v>7.0</v>
      </c>
      <c r="B32" s="4">
        <v>3.0</v>
      </c>
      <c r="C32" s="5">
        <v>5.0</v>
      </c>
    </row>
    <row r="33" ht="15.75" customHeight="1">
      <c r="A33" s="11"/>
      <c r="B33" s="5">
        <v>6.0</v>
      </c>
      <c r="C33" s="3">
        <v>8.0</v>
      </c>
      <c r="E33" s="5" t="s">
        <v>23</v>
      </c>
      <c r="F33" s="5">
        <f>3/9 *(-1/3*LOG(1/3,3) - 0 - 2/3 *LOG(2/3,3))</f>
        <v>0.1931267214</v>
      </c>
    </row>
    <row r="34" ht="15.75" customHeight="1">
      <c r="A34" s="11"/>
      <c r="B34" s="4">
        <v>9.0</v>
      </c>
      <c r="C34" s="11"/>
    </row>
    <row r="35" ht="15.75" customHeight="1">
      <c r="B35" s="11"/>
    </row>
    <row r="36" ht="15.75" customHeight="1">
      <c r="A36" s="28" t="s">
        <v>42</v>
      </c>
      <c r="B36" s="14"/>
      <c r="C36" s="27"/>
      <c r="E36" s="6" t="s">
        <v>11</v>
      </c>
      <c r="F36" s="6">
        <f>6/9 * (- 2/6*LOG(2/6,3) - 2/6*LOG(2/6,3) - 2/6*LOG(2/6,3))</f>
        <v>0.6666666667</v>
      </c>
      <c r="H36" s="27"/>
    </row>
    <row r="37" ht="15.75" customHeight="1">
      <c r="A37" s="10" t="s">
        <v>43</v>
      </c>
      <c r="B37" s="10" t="s">
        <v>44</v>
      </c>
    </row>
    <row r="38" ht="15.75" customHeight="1">
      <c r="A38" s="3">
        <v>1.0</v>
      </c>
      <c r="B38" s="4">
        <v>2.0</v>
      </c>
      <c r="E38" s="6" t="s">
        <v>44</v>
      </c>
      <c r="F38" s="18">
        <f>3/9 * (- 1/3*LOG(1/3,3) - 1/3*LOG(1/3,3) - 1/3*LOG(1/3,3))</f>
        <v>0.3333333333</v>
      </c>
      <c r="H38" s="6" t="s">
        <v>38</v>
      </c>
      <c r="I38" s="18">
        <f>F36+F38</f>
        <v>1</v>
      </c>
    </row>
    <row r="39" ht="15.75" customHeight="1">
      <c r="A39" s="4">
        <v>3.0</v>
      </c>
      <c r="B39" s="5">
        <v>4.0</v>
      </c>
    </row>
    <row r="40" ht="15.75" customHeight="1">
      <c r="A40" s="5">
        <v>5.0</v>
      </c>
      <c r="B40" s="3">
        <v>7.0</v>
      </c>
    </row>
    <row r="41" ht="15.75" customHeight="1">
      <c r="A41" s="5">
        <v>6.0</v>
      </c>
      <c r="B41" s="11"/>
    </row>
    <row r="42" ht="15.75" customHeight="1">
      <c r="A42" s="3">
        <v>8.0</v>
      </c>
      <c r="B42" s="11"/>
    </row>
    <row r="43" ht="15.75" customHeight="1">
      <c r="A43" s="4">
        <v>9.0</v>
      </c>
      <c r="B43" s="11"/>
    </row>
    <row r="44" ht="15.75" customHeight="1">
      <c r="B44" s="11"/>
    </row>
    <row r="45" ht="15.75" customHeight="1">
      <c r="A45" s="29"/>
      <c r="B45" s="30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ht="15.75" customHeight="1">
      <c r="B46" s="11"/>
    </row>
    <row r="47" ht="15.75" customHeight="1">
      <c r="A47" s="12" t="s">
        <v>2</v>
      </c>
      <c r="B47" s="13"/>
      <c r="C47" s="14"/>
    </row>
    <row r="48" ht="15.75" customHeight="1">
      <c r="A48" s="3" t="s">
        <v>8</v>
      </c>
      <c r="B48" s="4" t="s">
        <v>40</v>
      </c>
      <c r="C48" s="5" t="s">
        <v>20</v>
      </c>
      <c r="E48" s="6" t="s">
        <v>8</v>
      </c>
      <c r="F48" s="18">
        <f>1/4 * (- 0 - 0 - 1/1*LOG(1/1,3))</f>
        <v>0</v>
      </c>
    </row>
    <row r="49" ht="15.75" customHeight="1">
      <c r="A49" s="3"/>
      <c r="B49" s="4"/>
      <c r="C49" s="4"/>
    </row>
    <row r="50" ht="15.75" customHeight="1">
      <c r="A50" s="5">
        <v>6.0</v>
      </c>
      <c r="B50" s="5">
        <v>5.0</v>
      </c>
      <c r="C50" s="5">
        <v>4.0</v>
      </c>
      <c r="E50" s="6" t="s">
        <v>14</v>
      </c>
      <c r="F50" s="18">
        <f>2/4 * (- 0 - 1/2*LOG(1/2,3) - 1/2*LOG(1/2,3))</f>
        <v>0.3154648768</v>
      </c>
      <c r="H50" s="6" t="s">
        <v>38</v>
      </c>
      <c r="I50" s="18">
        <f>F48+F50+F52</f>
        <v>0.3154648768</v>
      </c>
    </row>
    <row r="51" ht="15.75" customHeight="1">
      <c r="A51" s="3"/>
      <c r="B51" s="3"/>
    </row>
    <row r="52" ht="15.75" customHeight="1">
      <c r="B52" s="4">
        <v>9.0</v>
      </c>
      <c r="E52" s="6" t="s">
        <v>20</v>
      </c>
      <c r="F52" s="18">
        <f>1/4 * (- 0 - 0 - 1/1*LOG(1/1,3))</f>
        <v>0</v>
      </c>
    </row>
    <row r="53" ht="15.75" customHeight="1">
      <c r="B53" s="11"/>
    </row>
    <row r="54" ht="15.75" customHeight="1">
      <c r="A54" s="28" t="s">
        <v>4</v>
      </c>
      <c r="B54" s="13"/>
      <c r="C54" s="14"/>
    </row>
    <row r="55" ht="15.75" customHeight="1">
      <c r="A55" s="3" t="s">
        <v>10</v>
      </c>
      <c r="B55" s="4" t="s">
        <v>16</v>
      </c>
      <c r="C55" s="5" t="s">
        <v>23</v>
      </c>
      <c r="E55" s="6" t="s">
        <v>10</v>
      </c>
      <c r="F55" s="18">
        <f> 0/4 * (- 0 - 0 - 0)</f>
        <v>0</v>
      </c>
    </row>
    <row r="56" ht="15.75" customHeight="1">
      <c r="A56" s="3"/>
      <c r="B56" s="4"/>
      <c r="C56" s="5">
        <v>4.0</v>
      </c>
    </row>
    <row r="57" ht="15.75" customHeight="1">
      <c r="A57" s="3"/>
      <c r="B57" s="4"/>
      <c r="C57" s="5">
        <v>5.0</v>
      </c>
      <c r="E57" s="6" t="s">
        <v>37</v>
      </c>
      <c r="F57" s="18">
        <f>2/4 * (- 0 - 1/2*LOG(1/2,3) - 1/2*LOG(1/2,3))</f>
        <v>0.3154648768</v>
      </c>
      <c r="H57" s="6" t="s">
        <v>38</v>
      </c>
      <c r="I57" s="18">
        <f>F55+F57+F59</f>
        <v>0.3154648768</v>
      </c>
    </row>
    <row r="58" ht="15.75" customHeight="1">
      <c r="A58" s="11"/>
      <c r="B58" s="5">
        <v>6.0</v>
      </c>
      <c r="C58" s="3"/>
    </row>
    <row r="59" ht="15.75" customHeight="1">
      <c r="A59" s="11"/>
      <c r="B59" s="4">
        <v>9.0</v>
      </c>
      <c r="C59" s="11"/>
      <c r="E59" s="6" t="s">
        <v>23</v>
      </c>
      <c r="F59" s="18">
        <f>2/4 * (- 0 - 0 - 2/2*LOG(2/2,3))</f>
        <v>0</v>
      </c>
    </row>
    <row r="60" ht="15.75" customHeight="1">
      <c r="B60" s="11"/>
    </row>
    <row r="61" ht="15.75" customHeight="1">
      <c r="A61" s="28" t="s">
        <v>42</v>
      </c>
      <c r="B61" s="14"/>
    </row>
    <row r="62" ht="15.75" customHeight="1">
      <c r="A62" s="10" t="s">
        <v>43</v>
      </c>
      <c r="B62" s="10" t="s">
        <v>44</v>
      </c>
      <c r="E62" s="6" t="s">
        <v>11</v>
      </c>
      <c r="F62" s="18">
        <f>3/4 * (- 0 - 1/3*LOG(1/3,3) - 2/3*LOG(2/3,3))</f>
        <v>0.4345351232</v>
      </c>
    </row>
    <row r="63" ht="15.75" customHeight="1">
      <c r="A63" s="3"/>
      <c r="B63" s="4"/>
      <c r="H63" s="6" t="s">
        <v>38</v>
      </c>
      <c r="I63" s="18">
        <f>F62+F64</f>
        <v>0.4345351232</v>
      </c>
    </row>
    <row r="64" ht="15.75" customHeight="1">
      <c r="A64" s="4"/>
      <c r="B64" s="5">
        <v>4.0</v>
      </c>
      <c r="E64" s="6" t="s">
        <v>44</v>
      </c>
      <c r="F64" s="18">
        <f>1/4 * (- 0 - 0 - 1/1*LOG(1/1,3))</f>
        <v>0</v>
      </c>
    </row>
    <row r="65" ht="15.75" customHeight="1">
      <c r="A65" s="5">
        <v>5.0</v>
      </c>
      <c r="B65" s="3"/>
    </row>
    <row r="66" ht="15.75" customHeight="1">
      <c r="A66" s="5">
        <v>6.0</v>
      </c>
      <c r="B66" s="11"/>
    </row>
    <row r="67" ht="15.75" customHeight="1">
      <c r="A67" s="3"/>
      <c r="B67" s="11"/>
    </row>
    <row r="68" ht="15.75" customHeight="1">
      <c r="A68" s="4">
        <v>9.0</v>
      </c>
      <c r="B68" s="11"/>
    </row>
    <row r="69" ht="15.75" customHeight="1">
      <c r="B69" s="11"/>
    </row>
    <row r="70" ht="15.75" customHeight="1">
      <c r="A70" s="29"/>
      <c r="B70" s="30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</row>
    <row r="71" ht="15.75" customHeight="1">
      <c r="B71" s="11"/>
    </row>
    <row r="72" ht="15.75" customHeight="1">
      <c r="A72" s="12" t="s">
        <v>2</v>
      </c>
      <c r="B72" s="13"/>
      <c r="C72" s="14"/>
      <c r="E72" s="6" t="s">
        <v>8</v>
      </c>
      <c r="F72" s="18">
        <f>1/2 * (- 0 - 0 - 1/1*LOG(1/1,3))</f>
        <v>0</v>
      </c>
    </row>
    <row r="73" ht="15.75" customHeight="1">
      <c r="A73" s="3" t="s">
        <v>8</v>
      </c>
      <c r="B73" s="4" t="s">
        <v>40</v>
      </c>
      <c r="C73" s="5" t="s">
        <v>20</v>
      </c>
    </row>
    <row r="74" ht="15.75" customHeight="1">
      <c r="A74" s="3"/>
      <c r="B74" s="4"/>
      <c r="C74" s="4"/>
      <c r="E74" s="6" t="s">
        <v>14</v>
      </c>
      <c r="F74" s="18">
        <f>1/2 * (- 0 - 1/1*LOG(1/1,3) - 0)</f>
        <v>0</v>
      </c>
      <c r="H74" s="6" t="s">
        <v>38</v>
      </c>
      <c r="I74" s="18">
        <f>F72+ F74+F76</f>
        <v>0</v>
      </c>
    </row>
    <row r="75" ht="15.75" customHeight="1">
      <c r="A75" s="5">
        <v>6.0</v>
      </c>
      <c r="B75" s="5"/>
      <c r="C75" s="5"/>
    </row>
    <row r="76" ht="15.75" customHeight="1">
      <c r="A76" s="3"/>
      <c r="B76" s="3"/>
      <c r="E76" s="6" t="s">
        <v>20</v>
      </c>
      <c r="F76" s="18">
        <f>0/2 * (- 0 - 0 - 0)</f>
        <v>0</v>
      </c>
    </row>
    <row r="77" ht="15.75" customHeight="1">
      <c r="B77" s="4">
        <v>9.0</v>
      </c>
    </row>
    <row r="78" ht="15.75" customHeight="1">
      <c r="B78" s="11"/>
    </row>
    <row r="79" ht="15.75" customHeight="1">
      <c r="A79" s="28" t="s">
        <v>42</v>
      </c>
      <c r="B79" s="14"/>
      <c r="E79" s="6" t="s">
        <v>11</v>
      </c>
      <c r="F79" s="18">
        <f>2/2 * (- 0 - 1/2*LOG(1/2,3) - 1/2*LOG(1/2,3))</f>
        <v>0.6309297536</v>
      </c>
    </row>
    <row r="80" ht="15.75" customHeight="1">
      <c r="A80" s="10" t="s">
        <v>43</v>
      </c>
      <c r="B80" s="10" t="s">
        <v>44</v>
      </c>
      <c r="H80" s="6" t="s">
        <v>38</v>
      </c>
      <c r="I80" s="18">
        <f>F79+F81</f>
        <v>0.6309297536</v>
      </c>
    </row>
    <row r="81" ht="15.75" customHeight="1">
      <c r="A81" s="3"/>
      <c r="B81" s="4"/>
      <c r="E81" s="6" t="s">
        <v>44</v>
      </c>
      <c r="F81" s="18">
        <f>0/2 * (- 0 - 0 - 0)</f>
        <v>0</v>
      </c>
    </row>
    <row r="82" ht="15.75" customHeight="1">
      <c r="A82" s="4"/>
      <c r="B82" s="5"/>
    </row>
    <row r="83" ht="15.75" customHeight="1">
      <c r="A83" s="5"/>
      <c r="B83" s="3"/>
    </row>
    <row r="84" ht="15.75" customHeight="1">
      <c r="A84" s="5">
        <v>6.0</v>
      </c>
      <c r="B84" s="11"/>
    </row>
    <row r="85" ht="15.75" customHeight="1">
      <c r="A85" s="3"/>
      <c r="B85" s="11"/>
    </row>
    <row r="86" ht="15.75" customHeight="1">
      <c r="A86" s="4">
        <v>9.0</v>
      </c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  <row r="1001" ht="15.75" customHeight="1">
      <c r="B1001" s="11"/>
    </row>
  </sheetData>
  <mergeCells count="10">
    <mergeCell ref="A61:B61"/>
    <mergeCell ref="A72:C72"/>
    <mergeCell ref="A79:B79"/>
    <mergeCell ref="A14:C14"/>
    <mergeCell ref="F14:M14"/>
    <mergeCell ref="A22:C22"/>
    <mergeCell ref="A29:C29"/>
    <mergeCell ref="A36:B36"/>
    <mergeCell ref="A47:C47"/>
    <mergeCell ref="A54:C54"/>
  </mergeCells>
  <printOptions/>
  <pageMargins bottom="0.75" footer="0.0" header="0.0" left="0.7" right="0.7" top="0.75"/>
  <pageSetup paperSize="9" orientation="portrait"/>
  <drawing r:id="rId1"/>
</worksheet>
</file>