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MASVS-STORAGE" sheetId="1" state="visible" r:id="rId1"/>
    <sheet xmlns:r="http://schemas.openxmlformats.org/officeDocument/2006/relationships" name="MASVS-CRYPTO" sheetId="2" state="visible" r:id="rId2"/>
    <sheet xmlns:r="http://schemas.openxmlformats.org/officeDocument/2006/relationships" name="MASVS-AUTH" sheetId="3" state="visible" r:id="rId3"/>
    <sheet xmlns:r="http://schemas.openxmlformats.org/officeDocument/2006/relationships" name="MASVS-NETWORK" sheetId="4" state="visible" r:id="rId4"/>
    <sheet xmlns:r="http://schemas.openxmlformats.org/officeDocument/2006/relationships" name="MASVS-PLATFORM" sheetId="5" state="visible" r:id="rId5"/>
    <sheet xmlns:r="http://schemas.openxmlformats.org/officeDocument/2006/relationships" name="MASVS-CODE" sheetId="6" state="visible" r:id="rId6"/>
    <sheet xmlns:r="http://schemas.openxmlformats.org/officeDocument/2006/relationships" name="MASVS-RESILIENCE" sheetId="7" state="visible" r:id="rId7"/>
    <sheet xmlns:r="http://schemas.openxmlformats.org/officeDocument/2006/relationships" name="About" sheetId="8" state="visible" r:id="rId8"/>
  </sheets>
  <definedNames/>
  <calcPr calcId="124519" fullCalcOnLoad="1"/>
</workbook>
</file>

<file path=xl/styles.xml><?xml version="1.0" encoding="utf-8"?>
<styleSheet xmlns="http://schemas.openxmlformats.org/spreadsheetml/2006/main">
  <numFmts count="0"/>
  <fonts count="20">
    <font>
      <name val="Calibri"/>
      <family val="2"/>
      <color theme="1"/>
      <sz val="11"/>
      <scheme val="minor"/>
    </font>
    <font>
      <name val="Avenir"/>
    </font>
    <font>
      <name val="Avenir"/>
      <b val="1"/>
    </font>
    <font>
      <name val="Avenir"/>
      <b val="1"/>
      <sz val="14"/>
    </font>
    <font>
      <name val="Avenir"/>
      <color rgb="00499FFF"/>
      <u val="single"/>
    </font>
    <font>
      <name val="Avenir"/>
      <b val="1"/>
      <color rgb="00499FFF"/>
      <sz val="15"/>
    </font>
    <font>
      <name val="Avenir"/>
      <color rgb="00ffffff"/>
      <sz val="30"/>
    </font>
    <font>
      <name val="Avenir"/>
      <color rgb="00ffffff"/>
      <sz val="22"/>
    </font>
    <font>
      <name val="Avenir"/>
      <b val="1"/>
      <color rgb="00C0C0C0"/>
      <sz val="15"/>
    </font>
    <font>
      <name val="Avenir"/>
      <color rgb="00C0C0C0"/>
    </font>
    <font>
      <name val="Avenir"/>
      <color rgb="00ffffff"/>
      <sz val="10"/>
    </font>
    <font>
      <name val="Avenir"/>
      <b val="1"/>
      <color rgb="00DF5C8D"/>
      <sz val="15"/>
    </font>
    <font>
      <name val="Avenir"/>
      <b val="1"/>
      <color rgb="00F65928"/>
      <sz val="15"/>
    </font>
    <font>
      <name val="Avenir"/>
      <b val="1"/>
      <color rgb="00F09236"/>
      <sz val="15"/>
    </font>
    <font>
      <name val="Avenir"/>
      <b val="1"/>
      <color rgb="00F2C200"/>
      <sz val="15"/>
    </font>
    <font>
      <name val="Avenir"/>
      <b val="1"/>
      <color rgb="004FB991"/>
      <sz val="15"/>
    </font>
    <font>
      <name val="Avenir"/>
      <b val="1"/>
      <color rgb="005FACD3"/>
      <sz val="15"/>
    </font>
    <font>
      <name val="Avenir"/>
      <b val="1"/>
      <color rgb="00317CC0"/>
      <sz val="15"/>
    </font>
    <font>
      <name val="Avenir"/>
      <b val="1"/>
      <color rgb="008B5F9E"/>
      <sz val="15"/>
    </font>
    <font>
      <name val="Avenir"/>
      <color rgb="00ffffff"/>
    </font>
  </fonts>
  <fills count="15">
    <fill>
      <patternFill/>
    </fill>
    <fill>
      <patternFill patternType="gray125"/>
    </fill>
    <fill>
      <patternFill patternType="solid">
        <fgColor rgb="00C0C0C0"/>
      </patternFill>
    </fill>
    <fill>
      <patternFill patternType="solid">
        <fgColor rgb="0033CCCC"/>
      </patternFill>
    </fill>
    <fill>
      <patternFill patternType="solid">
        <fgColor rgb="0099CC00"/>
      </patternFill>
    </fill>
    <fill>
      <patternFill patternType="solid">
        <fgColor rgb="00FF9900"/>
      </patternFill>
    </fill>
    <fill>
      <patternFill patternType="solid">
        <fgColor rgb="00DF5C8D"/>
      </patternFill>
    </fill>
    <fill>
      <patternFill patternType="solid">
        <fgColor rgb="00F65928"/>
      </patternFill>
    </fill>
    <fill>
      <patternFill patternType="solid">
        <fgColor rgb="00F09236"/>
      </patternFill>
    </fill>
    <fill>
      <patternFill patternType="solid">
        <fgColor rgb="00F2C200"/>
      </patternFill>
    </fill>
    <fill>
      <patternFill patternType="solid">
        <fgColor rgb="004FB991"/>
      </patternFill>
    </fill>
    <fill>
      <patternFill patternType="solid">
        <fgColor rgb="005FACD3"/>
      </patternFill>
    </fill>
    <fill>
      <patternFill patternType="solid">
        <fgColor rgb="00317CC0"/>
      </patternFill>
    </fill>
    <fill>
      <patternFill patternType="solid">
        <fgColor rgb="008B5F9E"/>
      </patternFill>
    </fill>
    <fill>
      <patternFill patternType="solid">
        <fgColor rgb="00499FFF"/>
      </patternFill>
    </fill>
  </fills>
  <borders count="12">
    <border>
      <left/>
      <right/>
      <top/>
      <bottom/>
      <diagonal/>
    </border>
    <border/>
    <border>
      <bottom style="medium">
        <color rgb="00499FFF"/>
      </bottom>
    </border>
    <border>
      <bottom style="medium">
        <color rgb="00DF5C8D"/>
      </bottom>
    </border>
    <border>
      <bottom style="medium">
        <color rgb="00F65928"/>
      </bottom>
    </border>
    <border>
      <bottom style="medium">
        <color rgb="00F09236"/>
      </bottom>
    </border>
    <border>
      <bottom style="medium">
        <color rgb="00F2C200"/>
      </bottom>
    </border>
    <border>
      <bottom style="medium">
        <color rgb="004FB991"/>
      </bottom>
    </border>
    <border>
      <bottom style="medium">
        <color rgb="005FACD3"/>
      </bottom>
    </border>
    <border>
      <bottom style="medium">
        <color rgb="00317CC0"/>
      </bottom>
    </border>
    <border>
      <bottom style="medium">
        <color rgb="008B5F9E"/>
      </bottom>
    </border>
    <border>
      <left/>
      <right/>
      <top/>
      <bottom style="medium">
        <color rgb="00499FFF"/>
      </bottom>
      <diagonal/>
    </border>
  </borders>
  <cellStyleXfs count="24">
    <xf numFmtId="0" fontId="0" fillId="0" borderId="0"/>
    <xf numFmtId="0" fontId="1" fillId="0" borderId="1" applyAlignment="1">
      <alignment horizontal="general" vertical="center" wrapText="1" shrinkToFit="1" justifyLastLine="1"/>
    </xf>
    <xf numFmtId="0" fontId="2" fillId="0" borderId="1" applyAlignment="1">
      <alignment horizontal="general" vertical="center" wrapText="1" shrinkToFit="1" justifyLastLine="1"/>
    </xf>
    <xf numFmtId="0" fontId="3" fillId="0" borderId="1" applyAlignment="1">
      <alignment horizontal="general" vertical="center" wrapText="1" shrinkToFit="1" justifyLastLine="1"/>
    </xf>
    <xf numFmtId="0" fontId="1" fillId="0" borderId="1" applyAlignment="1">
      <alignment horizontal="center" vertical="center" wrapText="1" shrinkToFit="1"/>
    </xf>
    <xf numFmtId="0" fontId="4" fillId="0" borderId="1" applyAlignment="1">
      <alignment horizontal="center" vertical="center" wrapText="1" shrinkToFit="1"/>
    </xf>
    <xf numFmtId="0" fontId="1" fillId="2" borderId="1" applyAlignment="1">
      <alignment horizontal="center" vertical="center" wrapText="1" shrinkToFit="1"/>
    </xf>
    <xf numFmtId="0" fontId="1" fillId="3" borderId="1" applyAlignment="1">
      <alignment horizontal="center" vertical="center" wrapText="1" shrinkToFit="1"/>
    </xf>
    <xf numFmtId="0" fontId="1" fillId="4" borderId="1" applyAlignment="1">
      <alignment horizontal="center" vertical="center" wrapText="1" shrinkToFit="1"/>
    </xf>
    <xf numFmtId="0" fontId="1" fillId="5" borderId="1" applyAlignment="1">
      <alignment horizontal="center" vertical="center" wrapText="1" shrinkToFit="1"/>
    </xf>
    <xf numFmtId="0" fontId="5" fillId="0" borderId="2" applyAlignment="1">
      <alignment horizontal="general" vertical="center" wrapText="1" shrinkToFit="1" justifyLastLine="1"/>
    </xf>
    <xf numFmtId="0" fontId="6" fillId="0" borderId="1" applyAlignment="1">
      <alignment horizontal="general" vertical="center" wrapText="1" shrinkToFit="1" justifyLastLine="1"/>
    </xf>
    <xf numFmtId="0" fontId="7" fillId="0" borderId="1" applyAlignment="1">
      <alignment horizontal="general" vertical="center" wrapText="1" shrinkToFit="1" justifyLastLine="1"/>
    </xf>
    <xf numFmtId="0" fontId="8" fillId="0" borderId="1" applyAlignment="1">
      <alignment horizontal="general" vertical="center" wrapText="1" shrinkToFit="1" justifyLastLine="1"/>
    </xf>
    <xf numFmtId="0" fontId="9" fillId="0" borderId="1" applyAlignment="1">
      <alignment horizontal="general" vertical="center" wrapText="1" shrinkToFit="1" justifyLastLine="1"/>
    </xf>
    <xf numFmtId="0" fontId="10" fillId="0" borderId="1" applyAlignment="1">
      <alignment horizontal="general" vertical="center" wrapText="1" shrinkToFit="1" justifyLastLine="1"/>
    </xf>
    <xf numFmtId="0" fontId="11" fillId="6" borderId="3" applyAlignment="1">
      <alignment horizontal="general" vertical="center" wrapText="1" shrinkToFit="1" justifyLastLine="1"/>
    </xf>
    <xf numFmtId="0" fontId="12" fillId="7" borderId="4" applyAlignment="1">
      <alignment horizontal="general" vertical="center" wrapText="1" shrinkToFit="1" justifyLastLine="1"/>
    </xf>
    <xf numFmtId="0" fontId="13" fillId="8" borderId="5" applyAlignment="1">
      <alignment horizontal="general" vertical="center" wrapText="1" shrinkToFit="1" justifyLastLine="1"/>
    </xf>
    <xf numFmtId="0" fontId="14" fillId="9" borderId="6" applyAlignment="1">
      <alignment horizontal="general" vertical="center" wrapText="1" shrinkToFit="1" justifyLastLine="1"/>
    </xf>
    <xf numFmtId="0" fontId="15" fillId="10" borderId="7" applyAlignment="1">
      <alignment horizontal="general" vertical="center" wrapText="1" shrinkToFit="1" justifyLastLine="1"/>
    </xf>
    <xf numFmtId="0" fontId="16" fillId="11" borderId="8" applyAlignment="1">
      <alignment horizontal="general" vertical="center" wrapText="1" shrinkToFit="1" justifyLastLine="1"/>
    </xf>
    <xf numFmtId="0" fontId="17" fillId="12" borderId="9" applyAlignment="1">
      <alignment horizontal="general" vertical="center" wrapText="1" shrinkToFit="1" justifyLastLine="1"/>
    </xf>
    <xf numFmtId="0" fontId="18" fillId="13" borderId="10" applyAlignment="1">
      <alignment horizontal="general" vertical="center" wrapText="1" shrinkToFit="1" justifyLastLine="1"/>
    </xf>
  </cellStyleXfs>
  <cellXfs count="42">
    <xf numFmtId="0" fontId="0" fillId="0" borderId="0" pivotButton="0" quotePrefix="0" xfId="0"/>
    <xf numFmtId="0" fontId="0" fillId="6" borderId="0" pivotButton="0" quotePrefix="0" xfId="0"/>
    <xf numFmtId="0" fontId="6" fillId="6" borderId="1" applyAlignment="1" pivotButton="0" quotePrefix="0" xfId="11">
      <alignment horizontal="general" vertical="center" wrapText="1" shrinkToFit="1" justifyLastLine="1"/>
    </xf>
    <xf numFmtId="0" fontId="7" fillId="6" borderId="1" applyAlignment="1" pivotButton="0" quotePrefix="0" xfId="12">
      <alignment horizontal="general" vertical="center" wrapText="1" shrinkToFit="1" justifyLastLine="1"/>
    </xf>
    <xf numFmtId="0" fontId="10" fillId="6" borderId="1" applyAlignment="1" pivotButton="0" quotePrefix="0" xfId="15">
      <alignment horizontal="general" vertical="center" wrapText="1" shrinkToFit="1" justifyLastLine="1"/>
    </xf>
    <xf numFmtId="0" fontId="8" fillId="0" borderId="1" applyAlignment="1" pivotButton="0" quotePrefix="0" xfId="13">
      <alignment horizontal="general" vertical="center" wrapText="1" shrinkToFit="1" justifyLastLine="1"/>
    </xf>
    <xf numFmtId="0" fontId="2" fillId="0" borderId="1" applyAlignment="1" pivotButton="0" quotePrefix="0" xfId="2">
      <alignment horizontal="general" vertical="center" wrapText="1" shrinkToFit="1" justifyLastLine="1"/>
    </xf>
    <xf numFmtId="0" fontId="9" fillId="0" borderId="1" applyAlignment="1" pivotButton="0" quotePrefix="0" xfId="14">
      <alignment horizontal="general" vertical="center" wrapText="1" shrinkToFit="1" justifyLastLine="1"/>
    </xf>
    <xf numFmtId="0" fontId="1" fillId="0" borderId="1" applyAlignment="1" pivotButton="0" quotePrefix="0" xfId="1">
      <alignment horizontal="general" vertical="center" wrapText="1" shrinkToFit="1" justifyLastLine="1"/>
    </xf>
    <xf numFmtId="0" fontId="1" fillId="3" borderId="1" applyAlignment="1" pivotButton="0" quotePrefix="0" xfId="7">
      <alignment horizontal="center" vertical="center" wrapText="1" shrinkToFit="1"/>
    </xf>
    <xf numFmtId="0" fontId="1" fillId="4" borderId="1" applyAlignment="1" pivotButton="0" quotePrefix="0" xfId="8">
      <alignment horizontal="center" vertical="center" wrapText="1" shrinkToFit="1"/>
    </xf>
    <xf numFmtId="0" fontId="0" fillId="7" borderId="0" pivotButton="0" quotePrefix="0" xfId="0"/>
    <xf numFmtId="0" fontId="6" fillId="7" borderId="1" applyAlignment="1" pivotButton="0" quotePrefix="0" xfId="11">
      <alignment horizontal="general" vertical="center" wrapText="1" shrinkToFit="1" justifyLastLine="1"/>
    </xf>
    <xf numFmtId="0" fontId="7" fillId="7" borderId="1" applyAlignment="1" pivotButton="0" quotePrefix="0" xfId="12">
      <alignment horizontal="general" vertical="center" wrapText="1" shrinkToFit="1" justifyLastLine="1"/>
    </xf>
    <xf numFmtId="0" fontId="10" fillId="7" borderId="1" applyAlignment="1" pivotButton="0" quotePrefix="0" xfId="15">
      <alignment horizontal="general" vertical="center" wrapText="1" shrinkToFit="1" justifyLastLine="1"/>
    </xf>
    <xf numFmtId="0" fontId="0" fillId="8" borderId="0" pivotButton="0" quotePrefix="0" xfId="0"/>
    <xf numFmtId="0" fontId="6" fillId="8" borderId="1" applyAlignment="1" pivotButton="0" quotePrefix="0" xfId="11">
      <alignment horizontal="general" vertical="center" wrapText="1" shrinkToFit="1" justifyLastLine="1"/>
    </xf>
    <xf numFmtId="0" fontId="7" fillId="8" borderId="1" applyAlignment="1" pivotButton="0" quotePrefix="0" xfId="12">
      <alignment horizontal="general" vertical="center" wrapText="1" shrinkToFit="1" justifyLastLine="1"/>
    </xf>
    <xf numFmtId="0" fontId="10" fillId="8" borderId="1" applyAlignment="1" pivotButton="0" quotePrefix="0" xfId="15">
      <alignment horizontal="general" vertical="center" wrapText="1" shrinkToFit="1" justifyLastLine="1"/>
    </xf>
    <xf numFmtId="0" fontId="0" fillId="9" borderId="0" pivotButton="0" quotePrefix="0" xfId="0"/>
    <xf numFmtId="0" fontId="6" fillId="9" borderId="1" applyAlignment="1" pivotButton="0" quotePrefix="0" xfId="11">
      <alignment horizontal="general" vertical="center" wrapText="1" shrinkToFit="1" justifyLastLine="1"/>
    </xf>
    <xf numFmtId="0" fontId="7" fillId="9" borderId="1" applyAlignment="1" pivotButton="0" quotePrefix="0" xfId="12">
      <alignment horizontal="general" vertical="center" wrapText="1" shrinkToFit="1" justifyLastLine="1"/>
    </xf>
    <xf numFmtId="0" fontId="10" fillId="9" borderId="1" applyAlignment="1" pivotButton="0" quotePrefix="0" xfId="15">
      <alignment horizontal="general" vertical="center" wrapText="1" shrinkToFit="1" justifyLastLine="1"/>
    </xf>
    <xf numFmtId="0" fontId="0" fillId="10" borderId="0" pivotButton="0" quotePrefix="0" xfId="0"/>
    <xf numFmtId="0" fontId="6" fillId="10" borderId="1" applyAlignment="1" pivotButton="0" quotePrefix="0" xfId="11">
      <alignment horizontal="general" vertical="center" wrapText="1" shrinkToFit="1" justifyLastLine="1"/>
    </xf>
    <xf numFmtId="0" fontId="7" fillId="10" borderId="1" applyAlignment="1" pivotButton="0" quotePrefix="0" xfId="12">
      <alignment horizontal="general" vertical="center" wrapText="1" shrinkToFit="1" justifyLastLine="1"/>
    </xf>
    <xf numFmtId="0" fontId="10" fillId="10" borderId="1" applyAlignment="1" pivotButton="0" quotePrefix="0" xfId="15">
      <alignment horizontal="general" vertical="center" wrapText="1" shrinkToFit="1" justifyLastLine="1"/>
    </xf>
    <xf numFmtId="0" fontId="0" fillId="11" borderId="0" pivotButton="0" quotePrefix="0" xfId="0"/>
    <xf numFmtId="0" fontId="6" fillId="11" borderId="1" applyAlignment="1" pivotButton="0" quotePrefix="0" xfId="11">
      <alignment horizontal="general" vertical="center" wrapText="1" shrinkToFit="1" justifyLastLine="1"/>
    </xf>
    <xf numFmtId="0" fontId="7" fillId="11" borderId="1" applyAlignment="1" pivotButton="0" quotePrefix="0" xfId="12">
      <alignment horizontal="general" vertical="center" wrapText="1" shrinkToFit="1" justifyLastLine="1"/>
    </xf>
    <xf numFmtId="0" fontId="10" fillId="11" borderId="1" applyAlignment="1" pivotButton="0" quotePrefix="0" xfId="15">
      <alignment horizontal="general" vertical="center" wrapText="1" shrinkToFit="1" justifyLastLine="1"/>
    </xf>
    <xf numFmtId="0" fontId="0" fillId="12" borderId="0" pivotButton="0" quotePrefix="0" xfId="0"/>
    <xf numFmtId="0" fontId="6" fillId="12" borderId="1" applyAlignment="1" pivotButton="0" quotePrefix="0" xfId="11">
      <alignment horizontal="general" vertical="center" wrapText="1" shrinkToFit="1" justifyLastLine="1"/>
    </xf>
    <xf numFmtId="0" fontId="7" fillId="12" borderId="1" applyAlignment="1" pivotButton="0" quotePrefix="0" xfId="12">
      <alignment horizontal="general" vertical="center" wrapText="1" shrinkToFit="1" justifyLastLine="1"/>
    </xf>
    <xf numFmtId="0" fontId="10" fillId="12" borderId="1" applyAlignment="1" pivotButton="0" quotePrefix="0" xfId="15">
      <alignment horizontal="general" vertical="center" wrapText="1" shrinkToFit="1" justifyLastLine="1"/>
    </xf>
    <xf numFmtId="0" fontId="1" fillId="5" borderId="1" applyAlignment="1" pivotButton="0" quotePrefix="0" xfId="9">
      <alignment horizontal="center" vertical="center" wrapText="1" shrinkToFit="1"/>
    </xf>
    <xf numFmtId="0" fontId="0" fillId="14" borderId="0" pivotButton="0" quotePrefix="0" xfId="0"/>
    <xf numFmtId="0" fontId="6" fillId="14" borderId="1" applyAlignment="1" pivotButton="0" quotePrefix="0" xfId="11">
      <alignment horizontal="general" vertical="center" wrapText="1" shrinkToFit="1" justifyLastLine="1"/>
    </xf>
    <xf numFmtId="0" fontId="7" fillId="14" borderId="1" applyAlignment="1" pivotButton="0" quotePrefix="0" xfId="12">
      <alignment horizontal="general" vertical="center" wrapText="1" shrinkToFit="1" justifyLastLine="1"/>
    </xf>
    <xf numFmtId="0" fontId="10" fillId="14" borderId="1" applyAlignment="1" pivotButton="0" quotePrefix="0" xfId="15">
      <alignment horizontal="general" vertical="center" wrapText="1" shrinkToFit="1" justifyLastLine="1"/>
    </xf>
    <xf numFmtId="0" fontId="5" fillId="0" borderId="2" applyAlignment="1" pivotButton="0" quotePrefix="0" xfId="10">
      <alignment horizontal="general" vertical="center" wrapText="1" shrinkToFit="1" justifyLastLine="1"/>
    </xf>
    <xf numFmtId="0" fontId="0" fillId="0" borderId="11" pivotButton="0" quotePrefix="0" xfId="0"/>
  </cellXfs>
  <cellStyles count="24">
    <cellStyle name="Normal" xfId="0" builtinId="0" hidden="0"/>
    <cellStyle name="text" xfId="1" hidden="0"/>
    <cellStyle name="text_bold" xfId="2" hidden="0"/>
    <cellStyle name="text_bold_medium" xfId="3" hidden="0"/>
    <cellStyle name="center" xfId="4" hidden="0"/>
    <cellStyle name="blue_link" xfId="5" hidden="0"/>
    <cellStyle name="gray" xfId="6" hidden="0"/>
    <cellStyle name="blue" xfId="7" hidden="0"/>
    <cellStyle name="green" xfId="8" hidden="0"/>
    <cellStyle name="orange" xfId="9" hidden="0"/>
    <cellStyle name="underline" xfId="10" hidden="0"/>
    <cellStyle name="big_title" xfId="11" hidden="0"/>
    <cellStyle name="medium_title" xfId="12" hidden="0"/>
    <cellStyle name="gray_header" xfId="13" hidden="0"/>
    <cellStyle name="gray_text" xfId="14" hidden="0"/>
    <cellStyle name="versions_white" xfId="15" hidden="0"/>
    <cellStyle name="MASVS-STORAGE" xfId="16" hidden="0"/>
    <cellStyle name="MASVS-CRYPTO" xfId="17" hidden="0"/>
    <cellStyle name="MASVS-AUTH" xfId="18" hidden="0"/>
    <cellStyle name="MASVS-NETWORK" xfId="19" hidden="0"/>
    <cellStyle name="MASVS-PLATFORM" xfId="20" hidden="0"/>
    <cellStyle name="MASVS-CODE" xfId="21" hidden="0"/>
    <cellStyle name="MASVS-RESILIENCE" xfId="22" hidden="0"/>
    <cellStyle name="MASVS-PRIVACY" xfId="23" hidden="0"/>
  </cellStyles>
  <dxfs count="3">
    <dxf>
      <font>
        <color rgb="009C0006"/>
      </font>
      <fill>
        <patternFill>
          <bgColor rgb="00FFC7CE"/>
        </patternFill>
      </fill>
      <alignment horizontal="center" vertical="center" wrapText="1" shrinkToFit="1"/>
    </dxf>
    <dxf>
      <font>
        <color rgb="0038761D"/>
      </font>
      <fill>
        <patternFill>
          <bgColor rgb="00B6D7A8"/>
        </patternFill>
      </fill>
      <alignment horizontal="center" vertical="center" wrapText="1" shrinkToFit="1"/>
    </dxf>
    <dxf>
      <font>
        <color rgb="00666666"/>
      </font>
      <fill>
        <patternFill>
          <bgColor rgb="00CCCCCC"/>
        </patternFill>
      </fill>
      <alignment horizontal="center" vertical="center" wrapText="1" shrinkToFit="1"/>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png"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png"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png"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png"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png"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png"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png" Id="rId2"/></Relationships>
</file>

<file path=xl/drawings/drawing1.xml><?xml version="1.0" encoding="utf-8"?>
<wsDr xmlns="http://schemas.openxmlformats.org/drawingml/2006/spreadsheetDrawing">
  <oneCellAnchor>
    <from>
      <col>1</col>
      <colOff>0</colOff>
      <row>1</row>
      <rowOff>0</rowOff>
    </from>
    <ext cx="1571625" cy="1571625"/>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1</row>
      <rowOff>0</rowOff>
    </from>
    <ext cx="1971675" cy="664368"/>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2.xml><?xml version="1.0" encoding="utf-8"?>
<wsDr xmlns="http://schemas.openxmlformats.org/drawingml/2006/spreadsheetDrawing">
  <oneCellAnchor>
    <from>
      <col>1</col>
      <colOff>0</colOff>
      <row>1</row>
      <rowOff>0</rowOff>
    </from>
    <ext cx="1571625" cy="1571625"/>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1</row>
      <rowOff>0</rowOff>
    </from>
    <ext cx="1971675" cy="664368"/>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3.xml><?xml version="1.0" encoding="utf-8"?>
<wsDr xmlns="http://schemas.openxmlformats.org/drawingml/2006/spreadsheetDrawing">
  <oneCellAnchor>
    <from>
      <col>1</col>
      <colOff>0</colOff>
      <row>1</row>
      <rowOff>0</rowOff>
    </from>
    <ext cx="1571625" cy="1571625"/>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1</row>
      <rowOff>0</rowOff>
    </from>
    <ext cx="1971675" cy="664368"/>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4.xml><?xml version="1.0" encoding="utf-8"?>
<wsDr xmlns="http://schemas.openxmlformats.org/drawingml/2006/spreadsheetDrawing">
  <oneCellAnchor>
    <from>
      <col>1</col>
      <colOff>0</colOff>
      <row>1</row>
      <rowOff>0</rowOff>
    </from>
    <ext cx="1571625" cy="1571625"/>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1</row>
      <rowOff>0</rowOff>
    </from>
    <ext cx="1971675" cy="664368"/>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5.xml><?xml version="1.0" encoding="utf-8"?>
<wsDr xmlns="http://schemas.openxmlformats.org/drawingml/2006/spreadsheetDrawing">
  <oneCellAnchor>
    <from>
      <col>1</col>
      <colOff>0</colOff>
      <row>1</row>
      <rowOff>0</rowOff>
    </from>
    <ext cx="1571625" cy="1571625"/>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1</row>
      <rowOff>0</rowOff>
    </from>
    <ext cx="1971675" cy="664368"/>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6.xml><?xml version="1.0" encoding="utf-8"?>
<wsDr xmlns="http://schemas.openxmlformats.org/drawingml/2006/spreadsheetDrawing">
  <oneCellAnchor>
    <from>
      <col>1</col>
      <colOff>0</colOff>
      <row>1</row>
      <rowOff>0</rowOff>
    </from>
    <ext cx="1571625" cy="1571625"/>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1</row>
      <rowOff>0</rowOff>
    </from>
    <ext cx="1971675" cy="664368"/>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7.xml><?xml version="1.0" encoding="utf-8"?>
<wsDr xmlns="http://schemas.openxmlformats.org/drawingml/2006/spreadsheetDrawing">
  <oneCellAnchor>
    <from>
      <col>1</col>
      <colOff>0</colOff>
      <row>1</row>
      <rowOff>0</rowOff>
    </from>
    <ext cx="1571625" cy="1571625"/>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1</row>
      <rowOff>0</rowOff>
    </from>
    <ext cx="1971675" cy="664368"/>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8.xml><?xml version="1.0" encoding="utf-8"?>
<wsDr xmlns="http://schemas.openxmlformats.org/drawingml/2006/spreadsheetDrawing">
  <oneCellAnchor>
    <from>
      <col>1</col>
      <colOff>0</colOff>
      <row>1</row>
      <rowOff>0</rowOff>
    </from>
    <ext cx="1571625" cy="1571625"/>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1</row>
      <rowOff>0</rowOff>
    </from>
    <ext cx="1971675" cy="664368"/>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sheet1.xml><?xml version="1.0" encoding="utf-8"?>
<worksheet xmlns="http://schemas.openxmlformats.org/spreadsheetml/2006/main">
  <sheetPr>
    <outlinePr summaryBelow="1" summaryRight="1"/>
    <pageSetUpPr/>
  </sheetPr>
  <dimension ref="A1:J31"/>
  <sheetViews>
    <sheetView showGridLines="0" workbookViewId="0">
      <selection activeCell="A1" sqref="A1"/>
    </sheetView>
  </sheetViews>
  <sheetFormatPr baseColWidth="8" defaultRowHeight="15"/>
  <cols>
    <col width="10" customWidth="1" min="1" max="1"/>
    <col width="25" customWidth="1" min="2" max="2"/>
    <col width="15" customWidth="1" min="3" max="3"/>
    <col width="80" customWidth="1" min="4" max="4"/>
    <col width="5" customWidth="1" min="5" max="5"/>
    <col width="5" customWidth="1" min="6" max="6"/>
    <col width="5" customWidth="1" min="7" max="7"/>
    <col width="5" customWidth="1" min="8" max="8"/>
    <col width="10" customWidth="1" min="9" max="9"/>
    <col width="15" customWidth="1" min="10" max="10"/>
  </cols>
  <sheetData>
    <row r="1">
      <c r="A1" s="1" t="n"/>
      <c r="B1" s="1" t="n"/>
      <c r="C1" s="1" t="n"/>
      <c r="D1" s="1" t="n"/>
      <c r="E1" s="1" t="n"/>
      <c r="F1" s="1" t="n"/>
      <c r="G1" s="1" t="n"/>
      <c r="H1" s="1" t="n"/>
      <c r="I1" s="1" t="n"/>
      <c r="J1" s="1" t="n"/>
    </row>
    <row r="2" ht="65" customHeight="1">
      <c r="A2" s="1" t="n"/>
      <c r="B2" s="1" t="n"/>
      <c r="C2" s="2" t="inlineStr">
        <is>
          <t>Mobile Application Security Checklist</t>
        </is>
      </c>
      <c r="D2" s="1" t="n"/>
      <c r="E2" s="1" t="n"/>
      <c r="F2" s="1" t="n"/>
      <c r="G2" s="1" t="n"/>
      <c r="H2" s="1" t="n"/>
      <c r="I2" s="1" t="n"/>
      <c r="J2" s="1" t="n"/>
    </row>
    <row r="3">
      <c r="A3" s="1" t="n"/>
      <c r="B3" s="1" t="n"/>
      <c r="C3" s="3" t="inlineStr">
        <is>
          <t>MASVS-STORAGE: Storage</t>
        </is>
      </c>
      <c r="D3" s="1" t="n"/>
      <c r="E3" s="1" t="n"/>
      <c r="F3" s="1" t="n"/>
      <c r="G3" s="1" t="n"/>
      <c r="H3" s="1" t="n"/>
      <c r="I3" s="1" t="n"/>
      <c r="J3" s="1" t="n"/>
    </row>
    <row r="4">
      <c r="A4" s="1" t="n"/>
      <c r="B4" s="1" t="n"/>
      <c r="C4" s="1" t="n"/>
      <c r="D4" s="1" t="n"/>
      <c r="E4" s="1" t="n"/>
      <c r="F4" s="1" t="n"/>
      <c r="G4" s="1" t="n"/>
      <c r="H4" s="1" t="n"/>
      <c r="I4" s="1" t="n"/>
      <c r="J4" s="1" t="n"/>
    </row>
    <row r="5">
      <c r="A5" s="1" t="n"/>
      <c r="B5" s="1" t="n"/>
      <c r="C5" s="4" t="inlineStr">
        <is>
          <t>OWASP MASTG v1.6.0-04f3310 (commit: 04f3310)    OWASP MASVS v2.0.0 (commit: f2e668b)</t>
        </is>
      </c>
      <c r="D5" s="1" t="n"/>
      <c r="E5" s="1" t="n"/>
      <c r="F5" s="1" t="n"/>
      <c r="G5" s="1" t="n"/>
      <c r="H5" s="1" t="n"/>
      <c r="I5" s="1" t="n"/>
      <c r="J5" s="1" t="n"/>
    </row>
    <row r="6">
      <c r="A6" s="1" t="n"/>
      <c r="B6" s="1" t="n"/>
      <c r="C6" s="1" t="n"/>
      <c r="D6" s="1" t="n"/>
      <c r="E6" s="1" t="n"/>
      <c r="F6" s="1" t="n"/>
      <c r="G6" s="1" t="n"/>
      <c r="H6" s="1" t="n"/>
      <c r="I6" s="1" t="n"/>
      <c r="J6" s="1" t="n"/>
    </row>
    <row r="8">
      <c r="A8" s="5" t="inlineStr"/>
      <c r="B8" s="5" t="inlineStr">
        <is>
          <t>MASVS-ID</t>
        </is>
      </c>
      <c r="C8" s="5" t="inlineStr">
        <is>
          <t>Platform</t>
        </is>
      </c>
      <c r="D8" s="5" t="inlineStr">
        <is>
          <t>Description</t>
        </is>
      </c>
      <c r="E8" s="5" t="inlineStr">
        <is>
          <t>L1</t>
        </is>
      </c>
      <c r="F8" s="5" t="inlineStr">
        <is>
          <t>L2</t>
        </is>
      </c>
      <c r="G8" s="5" t="inlineStr">
        <is>
          <t>R</t>
        </is>
      </c>
      <c r="H8" s="5" t="inlineStr"/>
      <c r="I8" s="5" t="inlineStr">
        <is>
          <t>Status</t>
        </is>
      </c>
      <c r="J8" s="5" t="inlineStr"/>
    </row>
    <row r="11">
      <c r="B11" s="6">
        <f>HYPERLINK("https://mas.owasp.org//MASVS/controls/MASVS-STORAGE-1", "MASVS-STORAGE-1")</f>
        <v/>
      </c>
      <c r="D11" s="6" t="inlineStr">
        <is>
          <t>The app securely stores sensitive data.</t>
        </is>
      </c>
    </row>
    <row r="13" ht="55" customHeight="1">
      <c r="C13" s="7" t="inlineStr">
        <is>
          <t>android</t>
        </is>
      </c>
      <c r="D13" s="8">
        <f>HYPERLINK("https://mas.owasp.org//MASTG/tests/android/MASVS-STORAGE/MASTG-TEST-0001", "Testing Local Storage for Sensitive Data")</f>
        <v/>
      </c>
      <c r="E13" s="9" t="n"/>
      <c r="F13" s="10" t="n"/>
    </row>
    <row r="14" ht="55" customHeight="1">
      <c r="C14" s="7" t="inlineStr">
        <is>
          <t>android</t>
        </is>
      </c>
      <c r="D14" s="8">
        <f>HYPERLINK("https://mas.owasp.org//MASTG/tests/android/MASVS-STORAGE/MASTG-TEST-0012", "Testing the Device-Access-Security Policy")</f>
        <v/>
      </c>
      <c r="F14" s="10" t="n"/>
    </row>
    <row r="15" ht="55" customHeight="1">
      <c r="C15" s="7" t="inlineStr">
        <is>
          <t>ios</t>
        </is>
      </c>
      <c r="D15" s="8">
        <f>HYPERLINK("https://mas.owasp.org//MASTG/tests/ios/MASVS-STORAGE/MASTG-TEST-0052", "Testing Local Data Storage")</f>
        <v/>
      </c>
      <c r="E15" s="9" t="n"/>
      <c r="F15" s="10" t="n"/>
    </row>
    <row r="17">
      <c r="B17" s="6">
        <f>HYPERLINK("https://mas.owasp.org//MASVS/controls/MASVS-STORAGE-2", "MASVS-STORAGE-2")</f>
        <v/>
      </c>
      <c r="D17" s="6" t="inlineStr">
        <is>
          <t>The app prevents leakage of sensitive data.</t>
        </is>
      </c>
    </row>
    <row r="19" ht="55" customHeight="1">
      <c r="C19" s="7" t="inlineStr">
        <is>
          <t>android</t>
        </is>
      </c>
      <c r="D19" s="8">
        <f>HYPERLINK("https://mas.owasp.org//MASTG/tests/android/MASVS-STORAGE/MASTG-TEST-0011", "Testing Memory for Sensitive Data")</f>
        <v/>
      </c>
      <c r="F19" s="10" t="n"/>
    </row>
    <row r="20" ht="55" customHeight="1">
      <c r="C20" s="7" t="inlineStr">
        <is>
          <t>android</t>
        </is>
      </c>
      <c r="D20" s="8">
        <f>HYPERLINK("https://mas.owasp.org//MASTG/tests/android/MASVS-STORAGE/MASTG-TEST-0009", "Testing Backups for Sensitive Data")</f>
        <v/>
      </c>
      <c r="F20" s="10" t="n"/>
    </row>
    <row r="21" ht="55" customHeight="1">
      <c r="C21" s="7" t="inlineStr">
        <is>
          <t>android</t>
        </is>
      </c>
      <c r="D21" s="8">
        <f>HYPERLINK("https://mas.owasp.org//MASTG/tests/android/MASVS-STORAGE/MASTG-TEST-0003", "Testing Logs for Sensitive Data")</f>
        <v/>
      </c>
      <c r="E21" s="9" t="n"/>
      <c r="F21" s="10" t="n"/>
    </row>
    <row r="22" ht="55" customHeight="1">
      <c r="C22" s="7" t="inlineStr">
        <is>
          <t>android</t>
        </is>
      </c>
      <c r="D22" s="8">
        <f>HYPERLINK("https://mas.owasp.org//MASTG/tests/android/MASVS-STORAGE/MASTG-TEST-0005", "Determining Whether Sensitive Data Is Shared with Third Parties via Notifications")</f>
        <v/>
      </c>
      <c r="E22" s="9" t="n"/>
      <c r="F22" s="10" t="n"/>
    </row>
    <row r="23" ht="55" customHeight="1">
      <c r="C23" s="7" t="inlineStr">
        <is>
          <t>android</t>
        </is>
      </c>
      <c r="D23" s="8">
        <f>HYPERLINK("https://mas.owasp.org//MASTG/tests/android/MASVS-STORAGE/MASTG-TEST-0006", "Determining Whether the Keyboard Cache Is Disabled for Text Input Fields")</f>
        <v/>
      </c>
      <c r="E23" s="9" t="n"/>
      <c r="F23" s="10" t="n"/>
    </row>
    <row r="24" ht="55" customHeight="1">
      <c r="C24" s="7" t="inlineStr">
        <is>
          <t>android</t>
        </is>
      </c>
      <c r="D24" s="8">
        <f>HYPERLINK("https://mas.owasp.org//MASTG/tests/android/MASVS-STORAGE/MASTG-TEST-0004", "Determining Whether Sensitive Data Is Shared with Third Parties via Embedded Services")</f>
        <v/>
      </c>
      <c r="E24" s="9" t="n"/>
      <c r="F24" s="10" t="n"/>
    </row>
    <row r="25" ht="55" customHeight="1">
      <c r="C25" s="7" t="inlineStr">
        <is>
          <t>ios</t>
        </is>
      </c>
      <c r="D25" s="8">
        <f>HYPERLINK("https://mas.owasp.org//MASTG/tests/ios/MASVS-STORAGE/MASTG-TEST-0055", "Finding Sensitive Data in the Keyboard Cache")</f>
        <v/>
      </c>
      <c r="E25" s="9" t="n"/>
      <c r="F25" s="10" t="n"/>
    </row>
    <row r="26" ht="55" customHeight="1">
      <c r="C26" s="7" t="inlineStr">
        <is>
          <t>ios</t>
        </is>
      </c>
      <c r="D26" s="8">
        <f>HYPERLINK("https://mas.owasp.org//MASTG/tests/ios/MASVS-STORAGE/MASTG-TEST-0058", "Testing Backups for Sensitive Data")</f>
        <v/>
      </c>
      <c r="F26" s="10" t="n"/>
    </row>
    <row r="27" ht="55" customHeight="1">
      <c r="C27" s="7" t="inlineStr">
        <is>
          <t>ios</t>
        </is>
      </c>
      <c r="D27" s="8">
        <f>HYPERLINK("https://mas.owasp.org//MASTG/tests/ios/MASVS-STORAGE/MASTG-TEST-0053", "Checking Logs for Sensitive Data")</f>
        <v/>
      </c>
      <c r="E27" s="9" t="n"/>
      <c r="F27" s="10" t="n"/>
    </row>
    <row r="28" ht="55" customHeight="1">
      <c r="C28" s="7" t="inlineStr">
        <is>
          <t>ios</t>
        </is>
      </c>
      <c r="D28" s="8">
        <f>HYPERLINK("https://mas.owasp.org//MASTG/tests/ios/MASVS-STORAGE/MASTG-TEST-0054", "Determining Whether Sensitive Data Is Shared with Third Parties")</f>
        <v/>
      </c>
      <c r="E28" s="9" t="n"/>
      <c r="F28" s="10" t="n"/>
    </row>
    <row r="29" ht="55" customHeight="1">
      <c r="C29" s="7" t="inlineStr">
        <is>
          <t>ios</t>
        </is>
      </c>
      <c r="D29" s="8">
        <f>HYPERLINK("https://mas.owasp.org//MASTG/tests/ios/MASVS-STORAGE/MASTG-TEST-0060", "Testing Memory for Sensitive Data")</f>
        <v/>
      </c>
      <c r="F29" s="10" t="n"/>
    </row>
    <row r="31">
      <c r="A31" t="inlineStr"/>
    </row>
  </sheetData>
  <mergeCells count="5">
    <mergeCell ref="E2:G2"/>
    <mergeCell ref="C2:D2"/>
    <mergeCell ref="C5:D5"/>
    <mergeCell ref="B2:B4"/>
    <mergeCell ref="C3:D3"/>
  </mergeCells>
  <conditionalFormatting sqref="I11:I400">
    <cfRule type="containsText" priority="1" operator="containsText" dxfId="0" text="Fail">
      <formula>NOT(ISERROR(SEARCH("Fail",I13)))</formula>
    </cfRule>
    <cfRule type="containsText" priority="2" operator="containsText" dxfId="1" text="Pass">
      <formula>NOT(ISERROR(SEARCH("Pass",I13)))</formula>
    </cfRule>
    <cfRule type="containsText" priority="3" operator="containsText" dxfId="2" text="N/A">
      <formula>NOT(ISERROR(SEARCH("N/A",I13)))</formula>
    </cfRule>
  </conditionalFormatting>
  <dataValidations count="1">
    <dataValidation sqref="I11 I13 I14 I15 I16 I17 I18 I19 I20 I21 I22 I23 I24 I25 I26 I27 I28 I29 I30 I31 I32 I33 I34 I35 I37 I38 I39 I40 I41 I42 I43" showDropDown="0" showInputMessage="0" showErrorMessage="0" allowBlank="1" type="list">
      <formula1>"Pass,Fail,N/A"</formula1>
    </dataValidation>
  </dataValidations>
  <pageMargins left="0.75" right="0.75" top="1" bottom="1" header="0.5" footer="0.5"/>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A1:J24"/>
  <sheetViews>
    <sheetView showGridLines="0" workbookViewId="0">
      <selection activeCell="A1" sqref="A1"/>
    </sheetView>
  </sheetViews>
  <sheetFormatPr baseColWidth="8" defaultRowHeight="15"/>
  <cols>
    <col width="10" customWidth="1" min="1" max="1"/>
    <col width="25" customWidth="1" min="2" max="2"/>
    <col width="15" customWidth="1" min="3" max="3"/>
    <col width="80" customWidth="1" min="4" max="4"/>
    <col width="5" customWidth="1" min="5" max="5"/>
    <col width="5" customWidth="1" min="6" max="6"/>
    <col width="5" customWidth="1" min="7" max="7"/>
    <col width="5" customWidth="1" min="8" max="8"/>
    <col width="10" customWidth="1" min="9" max="9"/>
    <col width="15" customWidth="1" min="10" max="10"/>
  </cols>
  <sheetData>
    <row r="1">
      <c r="A1" s="11" t="n"/>
      <c r="B1" s="11" t="n"/>
      <c r="C1" s="11" t="n"/>
      <c r="D1" s="11" t="n"/>
      <c r="E1" s="11" t="n"/>
      <c r="F1" s="11" t="n"/>
      <c r="G1" s="11" t="n"/>
      <c r="H1" s="11" t="n"/>
      <c r="I1" s="11" t="n"/>
      <c r="J1" s="11" t="n"/>
    </row>
    <row r="2" ht="65" customHeight="1">
      <c r="A2" s="11" t="n"/>
      <c r="B2" s="11" t="n"/>
      <c r="C2" s="12" t="inlineStr">
        <is>
          <t>Mobile Application Security Checklist</t>
        </is>
      </c>
      <c r="D2" s="11" t="n"/>
      <c r="E2" s="11" t="n"/>
      <c r="F2" s="11" t="n"/>
      <c r="G2" s="11" t="n"/>
      <c r="H2" s="11" t="n"/>
      <c r="I2" s="11" t="n"/>
      <c r="J2" s="11" t="n"/>
    </row>
    <row r="3">
      <c r="A3" s="11" t="n"/>
      <c r="B3" s="11" t="n"/>
      <c r="C3" s="13" t="inlineStr">
        <is>
          <t>MASVS-CRYPTO: Cryptography</t>
        </is>
      </c>
      <c r="D3" s="11" t="n"/>
      <c r="E3" s="11" t="n"/>
      <c r="F3" s="11" t="n"/>
      <c r="G3" s="11" t="n"/>
      <c r="H3" s="11" t="n"/>
      <c r="I3" s="11" t="n"/>
      <c r="J3" s="11" t="n"/>
    </row>
    <row r="4">
      <c r="A4" s="11" t="n"/>
      <c r="B4" s="11" t="n"/>
      <c r="C4" s="11" t="n"/>
      <c r="D4" s="11" t="n"/>
      <c r="E4" s="11" t="n"/>
      <c r="F4" s="11" t="n"/>
      <c r="G4" s="11" t="n"/>
      <c r="H4" s="11" t="n"/>
      <c r="I4" s="11" t="n"/>
      <c r="J4" s="11" t="n"/>
    </row>
    <row r="5">
      <c r="A5" s="11" t="n"/>
      <c r="B5" s="11" t="n"/>
      <c r="C5" s="14" t="inlineStr">
        <is>
          <t>OWASP MASTG v1.6.0-04f3310 (commit: 04f3310)    OWASP MASVS v2.0.0 (commit: f2e668b)</t>
        </is>
      </c>
      <c r="D5" s="11" t="n"/>
      <c r="E5" s="11" t="n"/>
      <c r="F5" s="11" t="n"/>
      <c r="G5" s="11" t="n"/>
      <c r="H5" s="11" t="n"/>
      <c r="I5" s="11" t="n"/>
      <c r="J5" s="11" t="n"/>
    </row>
    <row r="6">
      <c r="A6" s="11" t="n"/>
      <c r="B6" s="11" t="n"/>
      <c r="C6" s="11" t="n"/>
      <c r="D6" s="11" t="n"/>
      <c r="E6" s="11" t="n"/>
      <c r="F6" s="11" t="n"/>
      <c r="G6" s="11" t="n"/>
      <c r="H6" s="11" t="n"/>
      <c r="I6" s="11" t="n"/>
      <c r="J6" s="11" t="n"/>
    </row>
    <row r="8">
      <c r="A8" s="5" t="inlineStr"/>
      <c r="B8" s="5" t="inlineStr">
        <is>
          <t>MASVS-ID</t>
        </is>
      </c>
      <c r="C8" s="5" t="inlineStr">
        <is>
          <t>Platform</t>
        </is>
      </c>
      <c r="D8" s="5" t="inlineStr">
        <is>
          <t>Description</t>
        </is>
      </c>
      <c r="E8" s="5" t="inlineStr">
        <is>
          <t>L1</t>
        </is>
      </c>
      <c r="F8" s="5" t="inlineStr">
        <is>
          <t>L2</t>
        </is>
      </c>
      <c r="G8" s="5" t="inlineStr">
        <is>
          <t>R</t>
        </is>
      </c>
      <c r="H8" s="5" t="inlineStr"/>
      <c r="I8" s="5" t="inlineStr">
        <is>
          <t>Status</t>
        </is>
      </c>
      <c r="J8" s="5" t="inlineStr"/>
    </row>
    <row r="11">
      <c r="B11" s="6">
        <f>HYPERLINK("https://mas.owasp.org//MASVS/controls/MASVS-CRYPTO-1", "MASVS-CRYPTO-1")</f>
        <v/>
      </c>
      <c r="D11" s="6" t="inlineStr">
        <is>
          <t>The app employs current strong cryptography and uses it according to industry best practices.</t>
        </is>
      </c>
    </row>
    <row r="13" ht="55" customHeight="1">
      <c r="C13" s="7" t="inlineStr">
        <is>
          <t>android</t>
        </is>
      </c>
      <c r="D13" s="8">
        <f>HYPERLINK("https://mas.owasp.org//MASTG/tests/android/MASVS-CRYPTO/MASTG-TEST-0013", "Testing Symmetric Cryptography")</f>
        <v/>
      </c>
      <c r="E13" s="9" t="n"/>
      <c r="F13" s="10" t="n"/>
    </row>
    <row r="14" ht="55" customHeight="1">
      <c r="C14" s="7" t="inlineStr">
        <is>
          <t>android</t>
        </is>
      </c>
      <c r="D14" s="8">
        <f>HYPERLINK("https://mas.owasp.org//MASTG/tests/android/MASVS-CRYPTO/MASTG-TEST-0016", "Testing Random Number Generation")</f>
        <v/>
      </c>
      <c r="E14" s="9" t="n"/>
      <c r="F14" s="10" t="n"/>
    </row>
    <row r="15" ht="55" customHeight="1">
      <c r="C15" s="7" t="inlineStr">
        <is>
          <t>android</t>
        </is>
      </c>
      <c r="D15" s="8">
        <f>HYPERLINK("https://mas.owasp.org//MASTG/tests/android/MASVS-CRYPTO/MASTG-TEST-0014", "Testing the Configuration of Cryptographic Standard Algorithms")</f>
        <v/>
      </c>
      <c r="E15" s="9" t="n"/>
      <c r="F15" s="10" t="n"/>
    </row>
    <row r="16" ht="55" customHeight="1">
      <c r="C16" s="7" t="inlineStr">
        <is>
          <t>ios</t>
        </is>
      </c>
      <c r="D16" s="8">
        <f>HYPERLINK("https://mas.owasp.org//MASTG/tests/ios/MASVS-CRYPTO/MASTG-TEST-0061", "Verifying the Configuration of Cryptographic Standard Algorithms")</f>
        <v/>
      </c>
      <c r="E16" s="9" t="n"/>
      <c r="F16" s="10" t="n"/>
    </row>
    <row r="17" ht="55" customHeight="1">
      <c r="C17" s="7" t="inlineStr">
        <is>
          <t>ios</t>
        </is>
      </c>
      <c r="D17" s="8">
        <f>HYPERLINK("https://mas.owasp.org//MASTG/tests/ios/MASVS-CRYPTO/MASTG-TEST-0063", "Testing Random Number Generation")</f>
        <v/>
      </c>
      <c r="E17" s="9" t="n"/>
      <c r="F17" s="10" t="n"/>
    </row>
    <row r="19">
      <c r="B19" s="6">
        <f>HYPERLINK("https://mas.owasp.org//MASVS/controls/MASVS-CRYPTO-2", "MASVS-CRYPTO-2")</f>
        <v/>
      </c>
      <c r="D19" s="6" t="inlineStr">
        <is>
          <t>The app performs key management according to industry best practices.</t>
        </is>
      </c>
    </row>
    <row r="21" ht="55" customHeight="1">
      <c r="C21" s="7" t="inlineStr">
        <is>
          <t>android</t>
        </is>
      </c>
      <c r="D21" s="8">
        <f>HYPERLINK("https://mas.owasp.org//MASTG/tests/android/MASVS-CRYPTO/MASTG-TEST-0015", "Testing the Purposes of Keys")</f>
        <v/>
      </c>
      <c r="E21" s="9" t="n"/>
      <c r="F21" s="10" t="n"/>
    </row>
    <row r="22" ht="55" customHeight="1">
      <c r="C22" s="7" t="inlineStr">
        <is>
          <t>ios</t>
        </is>
      </c>
      <c r="D22" s="8">
        <f>HYPERLINK("https://mas.owasp.org//MASTG/tests/ios/MASVS-CRYPTO/MASTG-TEST-0062", "Testing Key Management")</f>
        <v/>
      </c>
      <c r="E22" s="9" t="n"/>
      <c r="F22" s="10" t="n"/>
    </row>
    <row r="24">
      <c r="A24" t="inlineStr"/>
    </row>
  </sheetData>
  <mergeCells count="5">
    <mergeCell ref="E2:G2"/>
    <mergeCell ref="C2:D2"/>
    <mergeCell ref="C5:D5"/>
    <mergeCell ref="B2:B4"/>
    <mergeCell ref="C3:D3"/>
  </mergeCells>
  <conditionalFormatting sqref="I11:I400">
    <cfRule type="containsText" priority="1" operator="containsText" dxfId="0" text="Fail">
      <formula>NOT(ISERROR(SEARCH("Fail",I13)))</formula>
    </cfRule>
    <cfRule type="containsText" priority="2" operator="containsText" dxfId="1" text="Pass">
      <formula>NOT(ISERROR(SEARCH("Pass",I13)))</formula>
    </cfRule>
    <cfRule type="containsText" priority="3" operator="containsText" dxfId="2" text="N/A">
      <formula>NOT(ISERROR(SEARCH("N/A",I13)))</formula>
    </cfRule>
  </conditionalFormatting>
  <dataValidations count="1">
    <dataValidation sqref="I11 I13 I14 I15 I16 I17 I18 I19 I20 I21 I22 I23 I24 I25 I26 I27 I28 I29 I30 I31 I32 I33 I34 I35 I37 I38 I39 I40 I41 I42 I43" showDropDown="0" showInputMessage="0" showErrorMessage="0" allowBlank="1" type="list">
      <formula1>"Pass,Fail,N/A"</formula1>
    </dataValidation>
  </dataValidations>
  <pageMargins left="0.75" right="0.75" top="1" bottom="1" header="0.5" footer="0.5"/>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A1:J23"/>
  <sheetViews>
    <sheetView showGridLines="0" workbookViewId="0">
      <selection activeCell="A1" sqref="A1"/>
    </sheetView>
  </sheetViews>
  <sheetFormatPr baseColWidth="8" defaultRowHeight="15"/>
  <cols>
    <col width="10" customWidth="1" min="1" max="1"/>
    <col width="25" customWidth="1" min="2" max="2"/>
    <col width="15" customWidth="1" min="3" max="3"/>
    <col width="80" customWidth="1" min="4" max="4"/>
    <col width="5" customWidth="1" min="5" max="5"/>
    <col width="5" customWidth="1" min="6" max="6"/>
    <col width="5" customWidth="1" min="7" max="7"/>
    <col width="5" customWidth="1" min="8" max="8"/>
    <col width="10" customWidth="1" min="9" max="9"/>
    <col width="15" customWidth="1" min="10" max="10"/>
  </cols>
  <sheetData>
    <row r="1">
      <c r="A1" s="15" t="n"/>
      <c r="B1" s="15" t="n"/>
      <c r="C1" s="15" t="n"/>
      <c r="D1" s="15" t="n"/>
      <c r="E1" s="15" t="n"/>
      <c r="F1" s="15" t="n"/>
      <c r="G1" s="15" t="n"/>
      <c r="H1" s="15" t="n"/>
      <c r="I1" s="15" t="n"/>
      <c r="J1" s="15" t="n"/>
    </row>
    <row r="2" ht="65" customHeight="1">
      <c r="A2" s="15" t="n"/>
      <c r="B2" s="15" t="n"/>
      <c r="C2" s="16" t="inlineStr">
        <is>
          <t>Mobile Application Security Checklist</t>
        </is>
      </c>
      <c r="D2" s="15" t="n"/>
      <c r="E2" s="15" t="n"/>
      <c r="F2" s="15" t="n"/>
      <c r="G2" s="15" t="n"/>
      <c r="H2" s="15" t="n"/>
      <c r="I2" s="15" t="n"/>
      <c r="J2" s="15" t="n"/>
    </row>
    <row r="3">
      <c r="A3" s="15" t="n"/>
      <c r="B3" s="15" t="n"/>
      <c r="C3" s="17" t="inlineStr">
        <is>
          <t>MASVS-AUTH: Authentication and Authorization</t>
        </is>
      </c>
      <c r="D3" s="15" t="n"/>
      <c r="E3" s="15" t="n"/>
      <c r="F3" s="15" t="n"/>
      <c r="G3" s="15" t="n"/>
      <c r="H3" s="15" t="n"/>
      <c r="I3" s="15" t="n"/>
      <c r="J3" s="15" t="n"/>
    </row>
    <row r="4">
      <c r="A4" s="15" t="n"/>
      <c r="B4" s="15" t="n"/>
      <c r="C4" s="15" t="n"/>
      <c r="D4" s="15" t="n"/>
      <c r="E4" s="15" t="n"/>
      <c r="F4" s="15" t="n"/>
      <c r="G4" s="15" t="n"/>
      <c r="H4" s="15" t="n"/>
      <c r="I4" s="15" t="n"/>
      <c r="J4" s="15" t="n"/>
    </row>
    <row r="5">
      <c r="A5" s="15" t="n"/>
      <c r="B5" s="15" t="n"/>
      <c r="C5" s="18" t="inlineStr">
        <is>
          <t>OWASP MASTG v1.6.0-04f3310 (commit: 04f3310)    OWASP MASVS v2.0.0 (commit: f2e668b)</t>
        </is>
      </c>
      <c r="D5" s="15" t="n"/>
      <c r="E5" s="15" t="n"/>
      <c r="F5" s="15" t="n"/>
      <c r="G5" s="15" t="n"/>
      <c r="H5" s="15" t="n"/>
      <c r="I5" s="15" t="n"/>
      <c r="J5" s="15" t="n"/>
    </row>
    <row r="6">
      <c r="A6" s="15" t="n"/>
      <c r="B6" s="15" t="n"/>
      <c r="C6" s="15" t="n"/>
      <c r="D6" s="15" t="n"/>
      <c r="E6" s="15" t="n"/>
      <c r="F6" s="15" t="n"/>
      <c r="G6" s="15" t="n"/>
      <c r="H6" s="15" t="n"/>
      <c r="I6" s="15" t="n"/>
      <c r="J6" s="15" t="n"/>
    </row>
    <row r="8">
      <c r="A8" s="5" t="inlineStr"/>
      <c r="B8" s="5" t="inlineStr">
        <is>
          <t>MASVS-ID</t>
        </is>
      </c>
      <c r="C8" s="5" t="inlineStr">
        <is>
          <t>Platform</t>
        </is>
      </c>
      <c r="D8" s="5" t="inlineStr">
        <is>
          <t>Description</t>
        </is>
      </c>
      <c r="E8" s="5" t="inlineStr">
        <is>
          <t>L1</t>
        </is>
      </c>
      <c r="F8" s="5" t="inlineStr">
        <is>
          <t>L2</t>
        </is>
      </c>
      <c r="G8" s="5" t="inlineStr">
        <is>
          <t>R</t>
        </is>
      </c>
      <c r="H8" s="5" t="inlineStr"/>
      <c r="I8" s="5" t="inlineStr">
        <is>
          <t>Status</t>
        </is>
      </c>
      <c r="J8" s="5" t="inlineStr"/>
    </row>
    <row r="11">
      <c r="B11" s="6">
        <f>HYPERLINK("https://mas.owasp.org//MASVS/controls/MASVS-AUTH-1", "MASVS-AUTH-1")</f>
        <v/>
      </c>
      <c r="D11" s="6" t="inlineStr">
        <is>
          <t>The app uses secure authentication and authorization protocols and follows the relevant best practices.</t>
        </is>
      </c>
    </row>
    <row r="14">
      <c r="B14" s="6">
        <f>HYPERLINK("https://mas.owasp.org//MASVS/controls/MASVS-AUTH-2", "MASVS-AUTH-2")</f>
        <v/>
      </c>
      <c r="D14" s="6" t="inlineStr">
        <is>
          <t>The app performs local authentication securely according to the platform best practices.</t>
        </is>
      </c>
    </row>
    <row r="16" ht="55" customHeight="1">
      <c r="C16" s="7" t="inlineStr">
        <is>
          <t>android</t>
        </is>
      </c>
      <c r="D16" s="8">
        <f>HYPERLINK("https://mas.owasp.org//MASTG/tests/android/MASVS-AUTH/MASTG-TEST-0017", "Testing Confirm Credentials")</f>
        <v/>
      </c>
      <c r="F16" s="10" t="n"/>
    </row>
    <row r="17" ht="55" customHeight="1">
      <c r="C17" s="7" t="inlineStr">
        <is>
          <t>android</t>
        </is>
      </c>
      <c r="D17" s="8">
        <f>HYPERLINK("https://mas.owasp.org//MASTG/tests/android/MASVS-AUTH/MASTG-TEST-0018", "Testing Biometric Authentication")</f>
        <v/>
      </c>
      <c r="F17" s="10" t="n"/>
    </row>
    <row r="18" ht="55" customHeight="1">
      <c r="C18" s="7" t="inlineStr">
        <is>
          <t>ios</t>
        </is>
      </c>
      <c r="D18" s="8">
        <f>HYPERLINK("https://mas.owasp.org//MASTG/tests/ios/MASVS-AUTH/MASTG-TEST-0064", "Testing Local Authentication")</f>
        <v/>
      </c>
      <c r="F18" s="10" t="n"/>
    </row>
    <row r="20">
      <c r="B20" s="6">
        <f>HYPERLINK("https://mas.owasp.org//MASVS/controls/MASVS-AUTH-3", "MASVS-AUTH-3")</f>
        <v/>
      </c>
      <c r="D20" s="6" t="inlineStr">
        <is>
          <t>The app secures sensitive operations with additional authentication.</t>
        </is>
      </c>
    </row>
    <row r="23">
      <c r="A23" t="inlineStr"/>
    </row>
  </sheetData>
  <mergeCells count="5">
    <mergeCell ref="E2:G2"/>
    <mergeCell ref="C2:D2"/>
    <mergeCell ref="C5:D5"/>
    <mergeCell ref="B2:B4"/>
    <mergeCell ref="C3:D3"/>
  </mergeCells>
  <conditionalFormatting sqref="I11:I400">
    <cfRule type="containsText" priority="1" operator="containsText" dxfId="0" text="Fail">
      <formula>NOT(ISERROR(SEARCH("Fail",I13)))</formula>
    </cfRule>
    <cfRule type="containsText" priority="2" operator="containsText" dxfId="1" text="Pass">
      <formula>NOT(ISERROR(SEARCH("Pass",I13)))</formula>
    </cfRule>
    <cfRule type="containsText" priority="3" operator="containsText" dxfId="2" text="N/A">
      <formula>NOT(ISERROR(SEARCH("N/A",I13)))</formula>
    </cfRule>
  </conditionalFormatting>
  <dataValidations count="1">
    <dataValidation sqref="I11 I13 I14 I15 I16 I17 I18 I19 I20 I21 I22 I23 I24 I25 I26 I27 I28 I29 I30 I31 I32 I33 I34 I35 I37 I38 I39 I40 I41 I42 I43" showDropDown="0" showInputMessage="0" showErrorMessage="0" allowBlank="1" type="list">
      <formula1>"Pass,Fail,N/A"</formula1>
    </dataValidation>
  </dataValidations>
  <pageMargins left="0.75" right="0.75" top="1" bottom="1" header="0.5" footer="0.5"/>
  <drawing xmlns:r="http://schemas.openxmlformats.org/officeDocument/2006/relationships" r:id="rId1"/>
</worksheet>
</file>

<file path=xl/worksheets/sheet4.xml><?xml version="1.0" encoding="utf-8"?>
<worksheet xmlns="http://schemas.openxmlformats.org/spreadsheetml/2006/main">
  <sheetPr>
    <outlinePr summaryBelow="1" summaryRight="1"/>
    <pageSetUpPr/>
  </sheetPr>
  <dimension ref="A1:J26"/>
  <sheetViews>
    <sheetView showGridLines="0" workbookViewId="0">
      <selection activeCell="A1" sqref="A1"/>
    </sheetView>
  </sheetViews>
  <sheetFormatPr baseColWidth="8" defaultRowHeight="15"/>
  <cols>
    <col width="10" customWidth="1" min="1" max="1"/>
    <col width="25" customWidth="1" min="2" max="2"/>
    <col width="15" customWidth="1" min="3" max="3"/>
    <col width="80" customWidth="1" min="4" max="4"/>
    <col width="5" customWidth="1" min="5" max="5"/>
    <col width="5" customWidth="1" min="6" max="6"/>
    <col width="5" customWidth="1" min="7" max="7"/>
    <col width="5" customWidth="1" min="8" max="8"/>
    <col width="10" customWidth="1" min="9" max="9"/>
    <col width="15" customWidth="1" min="10" max="10"/>
  </cols>
  <sheetData>
    <row r="1">
      <c r="A1" s="19" t="n"/>
      <c r="B1" s="19" t="n"/>
      <c r="C1" s="19" t="n"/>
      <c r="D1" s="19" t="n"/>
      <c r="E1" s="19" t="n"/>
      <c r="F1" s="19" t="n"/>
      <c r="G1" s="19" t="n"/>
      <c r="H1" s="19" t="n"/>
      <c r="I1" s="19" t="n"/>
      <c r="J1" s="19" t="n"/>
    </row>
    <row r="2" ht="65" customHeight="1">
      <c r="A2" s="19" t="n"/>
      <c r="B2" s="19" t="n"/>
      <c r="C2" s="20" t="inlineStr">
        <is>
          <t>Mobile Application Security Checklist</t>
        </is>
      </c>
      <c r="D2" s="19" t="n"/>
      <c r="E2" s="19" t="n"/>
      <c r="F2" s="19" t="n"/>
      <c r="G2" s="19" t="n"/>
      <c r="H2" s="19" t="n"/>
      <c r="I2" s="19" t="n"/>
      <c r="J2" s="19" t="n"/>
    </row>
    <row r="3">
      <c r="A3" s="19" t="n"/>
      <c r="B3" s="19" t="n"/>
      <c r="C3" s="21" t="inlineStr">
        <is>
          <t>MASVS-NETWORK: Network Communication</t>
        </is>
      </c>
      <c r="D3" s="19" t="n"/>
      <c r="E3" s="19" t="n"/>
      <c r="F3" s="19" t="n"/>
      <c r="G3" s="19" t="n"/>
      <c r="H3" s="19" t="n"/>
      <c r="I3" s="19" t="n"/>
      <c r="J3" s="19" t="n"/>
    </row>
    <row r="4">
      <c r="A4" s="19" t="n"/>
      <c r="B4" s="19" t="n"/>
      <c r="C4" s="19" t="n"/>
      <c r="D4" s="19" t="n"/>
      <c r="E4" s="19" t="n"/>
      <c r="F4" s="19" t="n"/>
      <c r="G4" s="19" t="n"/>
      <c r="H4" s="19" t="n"/>
      <c r="I4" s="19" t="n"/>
      <c r="J4" s="19" t="n"/>
    </row>
    <row r="5">
      <c r="A5" s="19" t="n"/>
      <c r="B5" s="19" t="n"/>
      <c r="C5" s="22" t="inlineStr">
        <is>
          <t>OWASP MASTG v1.6.0-04f3310 (commit: 04f3310)    OWASP MASVS v2.0.0 (commit: f2e668b)</t>
        </is>
      </c>
      <c r="D5" s="19" t="n"/>
      <c r="E5" s="19" t="n"/>
      <c r="F5" s="19" t="n"/>
      <c r="G5" s="19" t="n"/>
      <c r="H5" s="19" t="n"/>
      <c r="I5" s="19" t="n"/>
      <c r="J5" s="19" t="n"/>
    </row>
    <row r="6">
      <c r="A6" s="19" t="n"/>
      <c r="B6" s="19" t="n"/>
      <c r="C6" s="19" t="n"/>
      <c r="D6" s="19" t="n"/>
      <c r="E6" s="19" t="n"/>
      <c r="F6" s="19" t="n"/>
      <c r="G6" s="19" t="n"/>
      <c r="H6" s="19" t="n"/>
      <c r="I6" s="19" t="n"/>
      <c r="J6" s="19" t="n"/>
    </row>
    <row r="8">
      <c r="A8" s="5" t="inlineStr"/>
      <c r="B8" s="5" t="inlineStr">
        <is>
          <t>MASVS-ID</t>
        </is>
      </c>
      <c r="C8" s="5" t="inlineStr">
        <is>
          <t>Platform</t>
        </is>
      </c>
      <c r="D8" s="5" t="inlineStr">
        <is>
          <t>Description</t>
        </is>
      </c>
      <c r="E8" s="5" t="inlineStr">
        <is>
          <t>L1</t>
        </is>
      </c>
      <c r="F8" s="5" t="inlineStr">
        <is>
          <t>L2</t>
        </is>
      </c>
      <c r="G8" s="5" t="inlineStr">
        <is>
          <t>R</t>
        </is>
      </c>
      <c r="H8" s="5" t="inlineStr"/>
      <c r="I8" s="5" t="inlineStr">
        <is>
          <t>Status</t>
        </is>
      </c>
      <c r="J8" s="5" t="inlineStr"/>
    </row>
    <row r="11">
      <c r="B11" s="6">
        <f>HYPERLINK("https://mas.owasp.org//MASVS/controls/MASVS-NETWORK-1", "MASVS-NETWORK-1")</f>
        <v/>
      </c>
      <c r="D11" s="6" t="inlineStr">
        <is>
          <t>The app secures all network traffic according to the current best practices.</t>
        </is>
      </c>
    </row>
    <row r="13" ht="55" customHeight="1">
      <c r="C13" s="7" t="inlineStr">
        <is>
          <t>android</t>
        </is>
      </c>
      <c r="D13" s="8">
        <f>HYPERLINK("https://mas.owasp.org//MASTG/tests/android/MASVS-NETWORK/MASTG-TEST-0023", "Testing the Security Provider")</f>
        <v/>
      </c>
      <c r="F13" s="10" t="n"/>
    </row>
    <row r="14" ht="55" customHeight="1">
      <c r="C14" s="7" t="inlineStr">
        <is>
          <t>android</t>
        </is>
      </c>
      <c r="D14" s="8">
        <f>HYPERLINK("https://mas.owasp.org//MASTG/tests/android/MASVS-NETWORK/MASTG-TEST-0019", "Testing Data Encryption on the Network")</f>
        <v/>
      </c>
      <c r="E14" s="9" t="n"/>
      <c r="F14" s="10" t="n"/>
    </row>
    <row r="15" ht="55" customHeight="1">
      <c r="C15" s="7" t="inlineStr">
        <is>
          <t>android</t>
        </is>
      </c>
      <c r="D15" s="8">
        <f>HYPERLINK("https://mas.owasp.org//MASTG/tests/android/MASVS-NETWORK/MASTG-TEST-0020", "Testing the TLS Settings")</f>
        <v/>
      </c>
      <c r="E15" s="9" t="n"/>
      <c r="F15" s="10" t="n"/>
    </row>
    <row r="16" ht="55" customHeight="1">
      <c r="C16" s="7" t="inlineStr">
        <is>
          <t>android</t>
        </is>
      </c>
      <c r="D16" s="8">
        <f>HYPERLINK("https://mas.owasp.org//MASTG/tests/android/MASVS-NETWORK/MASTG-TEST-0021", "Testing Endpoint Identify Verification")</f>
        <v/>
      </c>
      <c r="E16" s="9" t="n"/>
      <c r="F16" s="10" t="n"/>
    </row>
    <row r="17" ht="55" customHeight="1">
      <c r="C17" s="7" t="inlineStr">
        <is>
          <t>ios</t>
        </is>
      </c>
      <c r="D17" s="8">
        <f>HYPERLINK("https://mas.owasp.org//MASTG/tests/ios/MASVS-NETWORK/MASTG-TEST-0067", "Testing Endpoint Identity Verification")</f>
        <v/>
      </c>
      <c r="E17" s="9" t="n"/>
      <c r="F17" s="10" t="n"/>
    </row>
    <row r="18" ht="55" customHeight="1">
      <c r="C18" s="7" t="inlineStr">
        <is>
          <t>ios</t>
        </is>
      </c>
      <c r="D18" s="8">
        <f>HYPERLINK("https://mas.owasp.org//MASTG/tests/ios/MASVS-NETWORK/MASTG-TEST-0066", "Testing the TLS Settings")</f>
        <v/>
      </c>
      <c r="E18" s="9" t="n"/>
      <c r="F18" s="10" t="n"/>
    </row>
    <row r="19" ht="55" customHeight="1">
      <c r="C19" s="7" t="inlineStr">
        <is>
          <t>ios</t>
        </is>
      </c>
      <c r="D19" s="8">
        <f>HYPERLINK("https://mas.owasp.org//MASTG/tests/ios/MASVS-NETWORK/MASTG-TEST-0065", "Testing Data Encryption on the Network")</f>
        <v/>
      </c>
      <c r="E19" s="9" t="n"/>
      <c r="F19" s="10" t="n"/>
    </row>
    <row r="21">
      <c r="B21" s="6">
        <f>HYPERLINK("https://mas.owasp.org//MASVS/controls/MASVS-NETWORK-2", "MASVS-NETWORK-2")</f>
        <v/>
      </c>
      <c r="D21" s="6" t="inlineStr">
        <is>
          <t>The app performs identity pinning for all remote endpoints under the developer's control.</t>
        </is>
      </c>
    </row>
    <row r="23" ht="55" customHeight="1">
      <c r="C23" s="7" t="inlineStr">
        <is>
          <t>android</t>
        </is>
      </c>
      <c r="D23" s="8">
        <f>HYPERLINK("https://mas.owasp.org//MASTG/tests/android/MASVS-NETWORK/MASTG-TEST-0022", "Testing Custom Certificate Stores and Certificate Pinning")</f>
        <v/>
      </c>
      <c r="F23" s="10" t="n"/>
    </row>
    <row r="24" ht="55" customHeight="1">
      <c r="C24" s="7" t="inlineStr">
        <is>
          <t>ios</t>
        </is>
      </c>
      <c r="D24" s="8">
        <f>HYPERLINK("https://mas.owasp.org//MASTG/tests/ios/MASVS-NETWORK/MASTG-TEST-0068", "Testing Custom Certificate Stores and Certificate Pinning")</f>
        <v/>
      </c>
      <c r="F24" s="10" t="n"/>
    </row>
    <row r="26">
      <c r="A26" t="inlineStr"/>
    </row>
  </sheetData>
  <mergeCells count="5">
    <mergeCell ref="E2:G2"/>
    <mergeCell ref="C2:D2"/>
    <mergeCell ref="C5:D5"/>
    <mergeCell ref="B2:B4"/>
    <mergeCell ref="C3:D3"/>
  </mergeCells>
  <conditionalFormatting sqref="I11:I400">
    <cfRule type="containsText" priority="1" operator="containsText" dxfId="0" text="Fail">
      <formula>NOT(ISERROR(SEARCH("Fail",I13)))</formula>
    </cfRule>
    <cfRule type="containsText" priority="2" operator="containsText" dxfId="1" text="Pass">
      <formula>NOT(ISERROR(SEARCH("Pass",I13)))</formula>
    </cfRule>
    <cfRule type="containsText" priority="3" operator="containsText" dxfId="2" text="N/A">
      <formula>NOT(ISERROR(SEARCH("N/A",I13)))</formula>
    </cfRule>
  </conditionalFormatting>
  <dataValidations count="1">
    <dataValidation sqref="I11 I13 I14 I15 I16 I17 I18 I19 I20 I21 I22 I23 I24 I25 I26 I27 I28 I29 I30 I31 I32 I33 I34 I35 I37 I38 I39 I40 I41 I42 I43" showDropDown="0" showInputMessage="0" showErrorMessage="0" allowBlank="1" type="list">
      <formula1>"Pass,Fail,N/A"</formula1>
    </dataValidation>
  </dataValidations>
  <pageMargins left="0.75" right="0.75" top="1" bottom="1" header="0.5" footer="0.5"/>
  <drawing xmlns:r="http://schemas.openxmlformats.org/officeDocument/2006/relationships" r:id="rId1"/>
</worksheet>
</file>

<file path=xl/worksheets/sheet5.xml><?xml version="1.0" encoding="utf-8"?>
<worksheet xmlns="http://schemas.openxmlformats.org/spreadsheetml/2006/main">
  <sheetPr>
    <outlinePr summaryBelow="1" summaryRight="1"/>
    <pageSetUpPr/>
  </sheetPr>
  <dimension ref="A1:J45"/>
  <sheetViews>
    <sheetView showGridLines="0" workbookViewId="0">
      <selection activeCell="A1" sqref="A1"/>
    </sheetView>
  </sheetViews>
  <sheetFormatPr baseColWidth="8" defaultRowHeight="15"/>
  <cols>
    <col width="10" customWidth="1" min="1" max="1"/>
    <col width="25" customWidth="1" min="2" max="2"/>
    <col width="15" customWidth="1" min="3" max="3"/>
    <col width="80" customWidth="1" min="4" max="4"/>
    <col width="5" customWidth="1" min="5" max="5"/>
    <col width="5" customWidth="1" min="6" max="6"/>
    <col width="5" customWidth="1" min="7" max="7"/>
    <col width="5" customWidth="1" min="8" max="8"/>
    <col width="10" customWidth="1" min="9" max="9"/>
    <col width="15" customWidth="1" min="10" max="10"/>
  </cols>
  <sheetData>
    <row r="1">
      <c r="A1" s="23" t="n"/>
      <c r="B1" s="23" t="n"/>
      <c r="C1" s="23" t="n"/>
      <c r="D1" s="23" t="n"/>
      <c r="E1" s="23" t="n"/>
      <c r="F1" s="23" t="n"/>
      <c r="G1" s="23" t="n"/>
      <c r="H1" s="23" t="n"/>
      <c r="I1" s="23" t="n"/>
      <c r="J1" s="23" t="n"/>
    </row>
    <row r="2" ht="65" customHeight="1">
      <c r="A2" s="23" t="n"/>
      <c r="B2" s="23" t="n"/>
      <c r="C2" s="24" t="inlineStr">
        <is>
          <t>Mobile Application Security Checklist</t>
        </is>
      </c>
      <c r="D2" s="23" t="n"/>
      <c r="E2" s="23" t="n"/>
      <c r="F2" s="23" t="n"/>
      <c r="G2" s="23" t="n"/>
      <c r="H2" s="23" t="n"/>
      <c r="I2" s="23" t="n"/>
      <c r="J2" s="23" t="n"/>
    </row>
    <row r="3">
      <c r="A3" s="23" t="n"/>
      <c r="B3" s="23" t="n"/>
      <c r="C3" s="25" t="inlineStr">
        <is>
          <t>MASVS-PLATFORM: Platform Interaction</t>
        </is>
      </c>
      <c r="D3" s="23" t="n"/>
      <c r="E3" s="23" t="n"/>
      <c r="F3" s="23" t="n"/>
      <c r="G3" s="23" t="n"/>
      <c r="H3" s="23" t="n"/>
      <c r="I3" s="23" t="n"/>
      <c r="J3" s="23" t="n"/>
    </row>
    <row r="4">
      <c r="A4" s="23" t="n"/>
      <c r="B4" s="23" t="n"/>
      <c r="C4" s="23" t="n"/>
      <c r="D4" s="23" t="n"/>
      <c r="E4" s="23" t="n"/>
      <c r="F4" s="23" t="n"/>
      <c r="G4" s="23" t="n"/>
      <c r="H4" s="23" t="n"/>
      <c r="I4" s="23" t="n"/>
      <c r="J4" s="23" t="n"/>
    </row>
    <row r="5">
      <c r="A5" s="23" t="n"/>
      <c r="B5" s="23" t="n"/>
      <c r="C5" s="26" t="inlineStr">
        <is>
          <t>OWASP MASTG v1.6.0-04f3310 (commit: 04f3310)    OWASP MASVS v2.0.0 (commit: f2e668b)</t>
        </is>
      </c>
      <c r="D5" s="23" t="n"/>
      <c r="E5" s="23" t="n"/>
      <c r="F5" s="23" t="n"/>
      <c r="G5" s="23" t="n"/>
      <c r="H5" s="23" t="n"/>
      <c r="I5" s="23" t="n"/>
      <c r="J5" s="23" t="n"/>
    </row>
    <row r="6">
      <c r="A6" s="23" t="n"/>
      <c r="B6" s="23" t="n"/>
      <c r="C6" s="23" t="n"/>
      <c r="D6" s="23" t="n"/>
      <c r="E6" s="23" t="n"/>
      <c r="F6" s="23" t="n"/>
      <c r="G6" s="23" t="n"/>
      <c r="H6" s="23" t="n"/>
      <c r="I6" s="23" t="n"/>
      <c r="J6" s="23" t="n"/>
    </row>
    <row r="8">
      <c r="A8" s="5" t="inlineStr"/>
      <c r="B8" s="5" t="inlineStr">
        <is>
          <t>MASVS-ID</t>
        </is>
      </c>
      <c r="C8" s="5" t="inlineStr">
        <is>
          <t>Platform</t>
        </is>
      </c>
      <c r="D8" s="5" t="inlineStr">
        <is>
          <t>Description</t>
        </is>
      </c>
      <c r="E8" s="5" t="inlineStr">
        <is>
          <t>L1</t>
        </is>
      </c>
      <c r="F8" s="5" t="inlineStr">
        <is>
          <t>L2</t>
        </is>
      </c>
      <c r="G8" s="5" t="inlineStr">
        <is>
          <t>R</t>
        </is>
      </c>
      <c r="H8" s="5" t="inlineStr"/>
      <c r="I8" s="5" t="inlineStr">
        <is>
          <t>Status</t>
        </is>
      </c>
      <c r="J8" s="5" t="inlineStr"/>
    </row>
    <row r="11">
      <c r="B11" s="6">
        <f>HYPERLINK("https://mas.owasp.org//MASVS/controls/MASVS-PLATFORM-1", "MASVS-PLATFORM-1")</f>
        <v/>
      </c>
      <c r="D11" s="6" t="inlineStr">
        <is>
          <t>The app uses IPC mechanisms securely.</t>
        </is>
      </c>
    </row>
    <row r="13" ht="55" customHeight="1">
      <c r="C13" s="7" t="inlineStr">
        <is>
          <t>android</t>
        </is>
      </c>
      <c r="D13" s="8">
        <f>HYPERLINK("https://mas.owasp.org//MASTG/tests/android/MASVS-PLATFORM/MASTG-TEST-0024", "Testing for App Permissions")</f>
        <v/>
      </c>
      <c r="E13" s="9" t="n"/>
      <c r="F13" s="10" t="n"/>
    </row>
    <row r="14" ht="55" customHeight="1">
      <c r="C14" s="7" t="inlineStr">
        <is>
          <t>android</t>
        </is>
      </c>
      <c r="D14" s="8">
        <f>HYPERLINK("https://mas.owasp.org//MASTG/tests/android/MASVS-PLATFORM/MASTG-TEST-0029", "Testing for Sensitive Functionality Exposure Through IPC")</f>
        <v/>
      </c>
      <c r="E14" s="9" t="n"/>
      <c r="F14" s="10" t="n"/>
    </row>
    <row r="15" ht="55" customHeight="1">
      <c r="C15" s="7" t="inlineStr">
        <is>
          <t>android</t>
        </is>
      </c>
      <c r="D15" s="8">
        <f>HYPERLINK("https://mas.owasp.org//MASTG/tests/android/MASVS-PLATFORM/MASTG-TEST-0028", "Testing Deep Links")</f>
        <v/>
      </c>
      <c r="E15" s="9" t="n"/>
      <c r="F15" s="10" t="n"/>
    </row>
    <row r="16" ht="55" customHeight="1">
      <c r="C16" s="7" t="inlineStr">
        <is>
          <t>android</t>
        </is>
      </c>
      <c r="D16" s="8">
        <f>HYPERLINK("https://mas.owasp.org//MASTG/tests/android/MASVS-PLATFORM/MASTG-TEST-0030", "Testing for Vulnerable Implementation of PendingIntent")</f>
        <v/>
      </c>
      <c r="E16" s="9" t="n"/>
      <c r="F16" s="10" t="n"/>
    </row>
    <row r="17" ht="55" customHeight="1">
      <c r="C17" s="7" t="inlineStr">
        <is>
          <t>android</t>
        </is>
      </c>
      <c r="D17" s="8">
        <f>HYPERLINK("https://mas.owasp.org//MASTG/tests/android/MASVS-PLATFORM/MASTG-TEST-0007", "Determining Whether Sensitive Stored Data Has Been Exposed via IPC Mechanisms")</f>
        <v/>
      </c>
      <c r="E17" s="9" t="n"/>
      <c r="F17" s="10" t="n"/>
    </row>
    <row r="18" ht="55" customHeight="1">
      <c r="C18" s="7" t="inlineStr">
        <is>
          <t>ios</t>
        </is>
      </c>
      <c r="D18" s="8">
        <f>HYPERLINK("https://mas.owasp.org//MASTG/tests/ios/MASVS-PLATFORM/MASTG-TEST-0071", "Testing UIActivity Sharing")</f>
        <v/>
      </c>
      <c r="E18" s="9" t="n"/>
      <c r="F18" s="10" t="n"/>
    </row>
    <row r="19" ht="55" customHeight="1">
      <c r="C19" s="7" t="inlineStr">
        <is>
          <t>ios</t>
        </is>
      </c>
      <c r="D19" s="8">
        <f>HYPERLINK("https://mas.owasp.org//MASTG/tests/ios/MASVS-PLATFORM/MASTG-TEST-0069", "Testing App Permissions")</f>
        <v/>
      </c>
      <c r="E19" s="9" t="n"/>
      <c r="F19" s="10" t="n"/>
    </row>
    <row r="20" ht="55" customHeight="1">
      <c r="C20" s="7" t="inlineStr">
        <is>
          <t>ios</t>
        </is>
      </c>
      <c r="D20" s="8">
        <f>HYPERLINK("https://mas.owasp.org//MASTG/tests/ios/MASVS-PLATFORM/MASTG-TEST-0070", "Testing Universal Links")</f>
        <v/>
      </c>
      <c r="E20" s="9" t="n"/>
      <c r="F20" s="10" t="n"/>
    </row>
    <row r="21" ht="55" customHeight="1">
      <c r="C21" s="7" t="inlineStr">
        <is>
          <t>ios</t>
        </is>
      </c>
      <c r="D21" s="8">
        <f>HYPERLINK("https://mas.owasp.org//MASTG/tests/ios/MASVS-PLATFORM/MASTG-TEST-0056", "Determining Whether Sensitive Data Is Exposed via IPC Mechanisms")</f>
        <v/>
      </c>
      <c r="E21" s="9" t="n"/>
      <c r="F21" s="10" t="n"/>
    </row>
    <row r="22" ht="55" customHeight="1">
      <c r="C22" s="7" t="inlineStr">
        <is>
          <t>ios</t>
        </is>
      </c>
      <c r="D22" s="8">
        <f>HYPERLINK("https://mas.owasp.org//MASTG/tests/ios/MASVS-PLATFORM/MASTG-TEST-0075", "Testing Custom URL Schemes")</f>
        <v/>
      </c>
      <c r="E22" s="9" t="n"/>
      <c r="F22" s="10" t="n"/>
    </row>
    <row r="23" ht="55" customHeight="1">
      <c r="C23" s="7" t="inlineStr">
        <is>
          <t>ios</t>
        </is>
      </c>
      <c r="D23" s="8">
        <f>HYPERLINK("https://mas.owasp.org//MASTG/tests/ios/MASVS-PLATFORM/MASTG-TEST-0074", "Testing for Sensitive Functionality Exposure Through IPC")</f>
        <v/>
      </c>
      <c r="E23" s="9" t="n"/>
      <c r="F23" s="10" t="n"/>
    </row>
    <row r="24" ht="55" customHeight="1">
      <c r="C24" s="7" t="inlineStr">
        <is>
          <t>ios</t>
        </is>
      </c>
      <c r="D24" s="8">
        <f>HYPERLINK("https://mas.owasp.org//MASTG/tests/ios/MASVS-PLATFORM/MASTG-TEST-0072", "Testing App Extensions")</f>
        <v/>
      </c>
      <c r="E24" s="9" t="n"/>
      <c r="F24" s="10" t="n"/>
    </row>
    <row r="25" ht="55" customHeight="1">
      <c r="C25" s="7" t="inlineStr">
        <is>
          <t>ios</t>
        </is>
      </c>
      <c r="D25" s="8">
        <f>HYPERLINK("https://mas.owasp.org//MASTG/tests/ios/MASVS-PLATFORM/MASTG-TEST-0073", "Testing UIPasteboard")</f>
        <v/>
      </c>
      <c r="E25" s="9" t="n"/>
      <c r="F25" s="10" t="n"/>
    </row>
    <row r="27">
      <c r="B27" s="6">
        <f>HYPERLINK("https://mas.owasp.org//MASVS/controls/MASVS-PLATFORM-2", "MASVS-PLATFORM-2")</f>
        <v/>
      </c>
      <c r="D27" s="6" t="inlineStr">
        <is>
          <t>The app uses WebViews securely.</t>
        </is>
      </c>
    </row>
    <row r="29" ht="55" customHeight="1">
      <c r="C29" s="7" t="inlineStr">
        <is>
          <t>android</t>
        </is>
      </c>
      <c r="D29" s="8">
        <f>HYPERLINK("https://mas.owasp.org//MASTG/tests/android/MASVS-PLATFORM/MASTG-TEST-0032", "Testing WebView Protocol Handlers")</f>
        <v/>
      </c>
      <c r="E29" s="9" t="n"/>
      <c r="F29" s="10" t="n"/>
    </row>
    <row r="30" ht="55" customHeight="1">
      <c r="C30" s="7" t="inlineStr">
        <is>
          <t>android</t>
        </is>
      </c>
      <c r="D30" s="8">
        <f>HYPERLINK("https://mas.owasp.org//MASTG/tests/android/MASVS-PLATFORM/MASTG-TEST-0031", "Testing JavaScript Execution in WebViews")</f>
        <v/>
      </c>
      <c r="E30" s="9" t="n"/>
      <c r="F30" s="10" t="n"/>
    </row>
    <row r="31" ht="55" customHeight="1">
      <c r="C31" s="7" t="inlineStr">
        <is>
          <t>android</t>
        </is>
      </c>
      <c r="D31" s="8">
        <f>HYPERLINK("https://mas.owasp.org//MASTG/tests/android/MASVS-PLATFORM/MASTG-TEST-0037", "Testing WebViews Cleanup")</f>
        <v/>
      </c>
      <c r="F31" s="10" t="n"/>
    </row>
    <row r="32" ht="55" customHeight="1">
      <c r="C32" s="7" t="inlineStr">
        <is>
          <t>android</t>
        </is>
      </c>
      <c r="D32" s="8">
        <f>HYPERLINK("https://mas.owasp.org//MASTG/tests/android/MASVS-PLATFORM/MASTG-TEST-0033", "Testing for Java Objects Exposed Through WebViews")</f>
        <v/>
      </c>
      <c r="E32" s="9" t="n"/>
      <c r="F32" s="10" t="n"/>
    </row>
    <row r="33" ht="55" customHeight="1">
      <c r="C33" s="7" t="inlineStr">
        <is>
          <t>ios</t>
        </is>
      </c>
      <c r="D33" s="8">
        <f>HYPERLINK("https://mas.owasp.org//MASTG/tests/ios/MASVS-PLATFORM/MASTG-TEST-0076", "Testing iOS WebViews")</f>
        <v/>
      </c>
      <c r="E33" s="9" t="n"/>
      <c r="F33" s="10" t="n"/>
    </row>
    <row r="34" ht="55" customHeight="1">
      <c r="C34" s="7" t="inlineStr">
        <is>
          <t>ios</t>
        </is>
      </c>
      <c r="D34" s="8">
        <f>HYPERLINK("https://mas.owasp.org//MASTG/tests/ios/MASVS-PLATFORM/MASTG-TEST-0078", "Determining Whether Native Methods Are Exposed Through WebViews")</f>
        <v/>
      </c>
      <c r="E34" s="9" t="n"/>
      <c r="F34" s="10" t="n"/>
    </row>
    <row r="35" ht="55" customHeight="1">
      <c r="C35" s="7" t="inlineStr">
        <is>
          <t>ios</t>
        </is>
      </c>
      <c r="D35" s="8">
        <f>HYPERLINK("https://mas.owasp.org//MASTG/tests/ios/MASVS-PLATFORM/MASTG-TEST-0077", "Testing WebView Protocol Handlers")</f>
        <v/>
      </c>
      <c r="E35" s="9" t="n"/>
      <c r="F35" s="10" t="n"/>
    </row>
    <row r="37">
      <c r="B37" s="6">
        <f>HYPERLINK("https://mas.owasp.org//MASVS/controls/MASVS-PLATFORM-3", "MASVS-PLATFORM-3")</f>
        <v/>
      </c>
      <c r="D37" s="6" t="inlineStr">
        <is>
          <t>The app uses the user interface securely.</t>
        </is>
      </c>
    </row>
    <row r="39" ht="55" customHeight="1">
      <c r="C39" s="7" t="inlineStr">
        <is>
          <t>android</t>
        </is>
      </c>
      <c r="D39" s="8">
        <f>HYPERLINK("https://mas.owasp.org//MASTG/tests/android/MASVS-PLATFORM/MASTG-TEST-0008", "Checking for Sensitive Data Disclosure Through the User Interface")</f>
        <v/>
      </c>
      <c r="E39" s="9" t="n"/>
      <c r="F39" s="10" t="n"/>
    </row>
    <row r="40" ht="55" customHeight="1">
      <c r="C40" s="7" t="inlineStr">
        <is>
          <t>android</t>
        </is>
      </c>
      <c r="D40" s="8">
        <f>HYPERLINK("https://mas.owasp.org//MASTG/tests/android/MASVS-PLATFORM/MASTG-TEST-0010", "Finding Sensitive Information in Auto-Generated Screenshots")</f>
        <v/>
      </c>
      <c r="F40" s="10" t="n"/>
    </row>
    <row r="41" ht="55" customHeight="1">
      <c r="C41" s="7" t="inlineStr">
        <is>
          <t>android</t>
        </is>
      </c>
      <c r="D41" s="8">
        <f>HYPERLINK("https://mas.owasp.org//MASTG/tests/android/MASVS-PLATFORM/MASTG-TEST-0035", "Testing for Overlay Attacks")</f>
        <v/>
      </c>
      <c r="F41" s="10" t="n"/>
    </row>
    <row r="42" ht="55" customHeight="1">
      <c r="C42" s="7" t="inlineStr">
        <is>
          <t>ios</t>
        </is>
      </c>
      <c r="D42" s="8">
        <f>HYPERLINK("https://mas.owasp.org//MASTG/tests/ios/MASVS-PLATFORM/MASTG-TEST-0059", "Testing Auto-Generated Screenshots for Sensitive Information")</f>
        <v/>
      </c>
      <c r="F42" s="10" t="n"/>
    </row>
    <row r="43" ht="55" customHeight="1">
      <c r="C43" s="7" t="inlineStr">
        <is>
          <t>ios</t>
        </is>
      </c>
      <c r="D43" s="8">
        <f>HYPERLINK("https://mas.owasp.org//MASTG/tests/ios/MASVS-PLATFORM/MASTG-TEST-0057", "Checking for Sensitive Data Disclosed Through the User Interface")</f>
        <v/>
      </c>
      <c r="E43" s="9" t="n"/>
      <c r="F43" s="10" t="n"/>
    </row>
    <row r="45">
      <c r="A45" t="inlineStr"/>
    </row>
  </sheetData>
  <mergeCells count="5">
    <mergeCell ref="E2:G2"/>
    <mergeCell ref="C2:D2"/>
    <mergeCell ref="C5:D5"/>
    <mergeCell ref="B2:B4"/>
    <mergeCell ref="C3:D3"/>
  </mergeCells>
  <conditionalFormatting sqref="I11:I400">
    <cfRule type="containsText" priority="1" operator="containsText" dxfId="0" text="Fail">
      <formula>NOT(ISERROR(SEARCH("Fail",I13)))</formula>
    </cfRule>
    <cfRule type="containsText" priority="2" operator="containsText" dxfId="1" text="Pass">
      <formula>NOT(ISERROR(SEARCH("Pass",I13)))</formula>
    </cfRule>
    <cfRule type="containsText" priority="3" operator="containsText" dxfId="2" text="N/A">
      <formula>NOT(ISERROR(SEARCH("N/A",I13)))</formula>
    </cfRule>
  </conditionalFormatting>
  <dataValidations count="1">
    <dataValidation sqref="I11 I13 I14 I15 I16 I17 I18 I19 I20 I21 I22 I23 I24 I25 I26 I27 I28 I29 I30 I31 I32 I33 I34 I35 I37 I38 I39 I40 I41 I42 I43" showDropDown="0" showInputMessage="0" showErrorMessage="0" allowBlank="1" type="list">
      <formula1>"Pass,Fail,N/A"</formula1>
    </dataValidation>
  </dataValidations>
  <pageMargins left="0.75" right="0.75" top="1" bottom="1" header="0.5" footer="0.5"/>
  <drawing xmlns:r="http://schemas.openxmlformats.org/officeDocument/2006/relationships" r:id="rId1"/>
</worksheet>
</file>

<file path=xl/worksheets/sheet6.xml><?xml version="1.0" encoding="utf-8"?>
<worksheet xmlns="http://schemas.openxmlformats.org/spreadsheetml/2006/main">
  <sheetPr>
    <outlinePr summaryBelow="1" summaryRight="1"/>
    <pageSetUpPr/>
  </sheetPr>
  <dimension ref="A1:J37"/>
  <sheetViews>
    <sheetView showGridLines="0" workbookViewId="0">
      <selection activeCell="A1" sqref="A1"/>
    </sheetView>
  </sheetViews>
  <sheetFormatPr baseColWidth="8" defaultRowHeight="15"/>
  <cols>
    <col width="10" customWidth="1" min="1" max="1"/>
    <col width="25" customWidth="1" min="2" max="2"/>
    <col width="15" customWidth="1" min="3" max="3"/>
    <col width="80" customWidth="1" min="4" max="4"/>
    <col width="5" customWidth="1" min="5" max="5"/>
    <col width="5" customWidth="1" min="6" max="6"/>
    <col width="5" customWidth="1" min="7" max="7"/>
    <col width="5" customWidth="1" min="8" max="8"/>
    <col width="10" customWidth="1" min="9" max="9"/>
    <col width="15" customWidth="1" min="10" max="10"/>
  </cols>
  <sheetData>
    <row r="1">
      <c r="A1" s="27" t="n"/>
      <c r="B1" s="27" t="n"/>
      <c r="C1" s="27" t="n"/>
      <c r="D1" s="27" t="n"/>
      <c r="E1" s="27" t="n"/>
      <c r="F1" s="27" t="n"/>
      <c r="G1" s="27" t="n"/>
      <c r="H1" s="27" t="n"/>
      <c r="I1" s="27" t="n"/>
      <c r="J1" s="27" t="n"/>
    </row>
    <row r="2" ht="65" customHeight="1">
      <c r="A2" s="27" t="n"/>
      <c r="B2" s="27" t="n"/>
      <c r="C2" s="28" t="inlineStr">
        <is>
          <t>Mobile Application Security Checklist</t>
        </is>
      </c>
      <c r="D2" s="27" t="n"/>
      <c r="E2" s="27" t="n"/>
      <c r="F2" s="27" t="n"/>
      <c r="G2" s="27" t="n"/>
      <c r="H2" s="27" t="n"/>
      <c r="I2" s="27" t="n"/>
      <c r="J2" s="27" t="n"/>
    </row>
    <row r="3">
      <c r="A3" s="27" t="n"/>
      <c r="B3" s="27" t="n"/>
      <c r="C3" s="29" t="inlineStr">
        <is>
          <t>MASVS-CODE: Code Quality</t>
        </is>
      </c>
      <c r="D3" s="27" t="n"/>
      <c r="E3" s="27" t="n"/>
      <c r="F3" s="27" t="n"/>
      <c r="G3" s="27" t="n"/>
      <c r="H3" s="27" t="n"/>
      <c r="I3" s="27" t="n"/>
      <c r="J3" s="27" t="n"/>
    </row>
    <row r="4">
      <c r="A4" s="27" t="n"/>
      <c r="B4" s="27" t="n"/>
      <c r="C4" s="27" t="n"/>
      <c r="D4" s="27" t="n"/>
      <c r="E4" s="27" t="n"/>
      <c r="F4" s="27" t="n"/>
      <c r="G4" s="27" t="n"/>
      <c r="H4" s="27" t="n"/>
      <c r="I4" s="27" t="n"/>
      <c r="J4" s="27" t="n"/>
    </row>
    <row r="5">
      <c r="A5" s="27" t="n"/>
      <c r="B5" s="27" t="n"/>
      <c r="C5" s="30" t="inlineStr">
        <is>
          <t>OWASP MASTG v1.6.0-04f3310 (commit: 04f3310)    OWASP MASVS v2.0.0 (commit: f2e668b)</t>
        </is>
      </c>
      <c r="D5" s="27" t="n"/>
      <c r="E5" s="27" t="n"/>
      <c r="F5" s="27" t="n"/>
      <c r="G5" s="27" t="n"/>
      <c r="H5" s="27" t="n"/>
      <c r="I5" s="27" t="n"/>
      <c r="J5" s="27" t="n"/>
    </row>
    <row r="6">
      <c r="A6" s="27" t="n"/>
      <c r="B6" s="27" t="n"/>
      <c r="C6" s="27" t="n"/>
      <c r="D6" s="27" t="n"/>
      <c r="E6" s="27" t="n"/>
      <c r="F6" s="27" t="n"/>
      <c r="G6" s="27" t="n"/>
      <c r="H6" s="27" t="n"/>
      <c r="I6" s="27" t="n"/>
      <c r="J6" s="27" t="n"/>
    </row>
    <row r="8">
      <c r="A8" s="5" t="inlineStr"/>
      <c r="B8" s="5" t="inlineStr">
        <is>
          <t>MASVS-ID</t>
        </is>
      </c>
      <c r="C8" s="5" t="inlineStr">
        <is>
          <t>Platform</t>
        </is>
      </c>
      <c r="D8" s="5" t="inlineStr">
        <is>
          <t>Description</t>
        </is>
      </c>
      <c r="E8" s="5" t="inlineStr">
        <is>
          <t>L1</t>
        </is>
      </c>
      <c r="F8" s="5" t="inlineStr">
        <is>
          <t>L2</t>
        </is>
      </c>
      <c r="G8" s="5" t="inlineStr">
        <is>
          <t>R</t>
        </is>
      </c>
      <c r="H8" s="5" t="inlineStr"/>
      <c r="I8" s="5" t="inlineStr">
        <is>
          <t>Status</t>
        </is>
      </c>
      <c r="J8" s="5" t="inlineStr"/>
    </row>
    <row r="11">
      <c r="B11" s="6">
        <f>HYPERLINK("https://mas.owasp.org//MASVS/controls/MASVS-CODE-1", "MASVS-CODE-1")</f>
        <v/>
      </c>
      <c r="D11" s="6" t="inlineStr">
        <is>
          <t>The app requires an up-to-date platform version.</t>
        </is>
      </c>
    </row>
    <row r="14">
      <c r="B14" s="6">
        <f>HYPERLINK("https://mas.owasp.org//MASVS/controls/MASVS-CODE-2", "MASVS-CODE-2")</f>
        <v/>
      </c>
      <c r="D14" s="6" t="inlineStr">
        <is>
          <t>The app has a mechanism for enforcing app updates.</t>
        </is>
      </c>
    </row>
    <row r="16" ht="55" customHeight="1">
      <c r="C16" s="7" t="inlineStr">
        <is>
          <t>android</t>
        </is>
      </c>
      <c r="D16" s="8">
        <f>HYPERLINK("https://mas.owasp.org//MASTG/tests/android/MASVS-CODE/MASTG-TEST-0036", "Testing Enforced Updating")</f>
        <v/>
      </c>
      <c r="F16" s="10" t="n"/>
    </row>
    <row r="17" ht="55" customHeight="1">
      <c r="C17" s="7" t="inlineStr">
        <is>
          <t>ios</t>
        </is>
      </c>
      <c r="D17" s="8">
        <f>HYPERLINK("https://mas.owasp.org//MASTG/tests/ios/MASVS-CODE/MASTG-TEST-0080", "Testing Enforced Updating")</f>
        <v/>
      </c>
      <c r="F17" s="10" t="n"/>
    </row>
    <row r="19">
      <c r="B19" s="6">
        <f>HYPERLINK("https://mas.owasp.org//MASVS/controls/MASVS-CODE-3", "MASVS-CODE-3")</f>
        <v/>
      </c>
      <c r="D19" s="6" t="inlineStr">
        <is>
          <t>The app only uses software components without known vulnerabilities.</t>
        </is>
      </c>
    </row>
    <row r="21" ht="55" customHeight="1">
      <c r="C21" s="7" t="inlineStr">
        <is>
          <t>android</t>
        </is>
      </c>
      <c r="D21" s="8">
        <f>HYPERLINK("https://mas.owasp.org//MASTG/tests/android/MASVS-CODE/MASTG-TEST-0042", "Checking for Weaknesses in Third Party Libraries")</f>
        <v/>
      </c>
      <c r="E21" s="9" t="n"/>
      <c r="F21" s="10" t="n"/>
    </row>
    <row r="22" ht="55" customHeight="1">
      <c r="C22" s="7" t="inlineStr">
        <is>
          <t>ios</t>
        </is>
      </c>
      <c r="D22" s="8">
        <f>HYPERLINK("https://mas.owasp.org//MASTG/tests/ios/MASVS-CODE/MASTG-TEST-0085", "Checking for Weaknesses in Third Party Libraries")</f>
        <v/>
      </c>
      <c r="E22" s="9" t="n"/>
      <c r="F22" s="10" t="n"/>
    </row>
    <row r="24">
      <c r="B24" s="6">
        <f>HYPERLINK("https://mas.owasp.org//MASVS/controls/MASVS-CODE-4", "MASVS-CODE-4")</f>
        <v/>
      </c>
      <c r="D24" s="6" t="inlineStr">
        <is>
          <t>The app validates and sanitizes all untrusted inputs.</t>
        </is>
      </c>
    </row>
    <row r="26" ht="55" customHeight="1">
      <c r="C26" s="7" t="inlineStr">
        <is>
          <t>android</t>
        </is>
      </c>
      <c r="D26" s="8">
        <f>HYPERLINK("https://mas.owasp.org//MASTG/tests/android/MASVS-CODE/MASTG-TEST-0034", "Testing Object Persistence")</f>
        <v/>
      </c>
      <c r="E26" s="9" t="n"/>
      <c r="F26" s="10" t="n"/>
    </row>
    <row r="27" ht="55" customHeight="1">
      <c r="C27" s="7" t="inlineStr">
        <is>
          <t>android</t>
        </is>
      </c>
      <c r="D27" s="8">
        <f>HYPERLINK("https://mas.owasp.org//MASTG/tests/android/MASVS-CODE/MASTG-TEST-0044", "Make Sure That Free Security Features Are Activated")</f>
        <v/>
      </c>
      <c r="E27" s="9" t="n"/>
      <c r="F27" s="10" t="n"/>
    </row>
    <row r="28" ht="55" customHeight="1">
      <c r="C28" s="7" t="inlineStr">
        <is>
          <t>android</t>
        </is>
      </c>
      <c r="D28" s="8">
        <f>HYPERLINK("https://mas.owasp.org//MASTG/tests/android/MASVS-CODE/MASTG-TEST-0002", "Testing Local Storage for Input Validation")</f>
        <v/>
      </c>
      <c r="E28" s="9" t="n"/>
      <c r="F28" s="10" t="n"/>
    </row>
    <row r="29" ht="55" customHeight="1">
      <c r="C29" s="7" t="inlineStr">
        <is>
          <t>android</t>
        </is>
      </c>
      <c r="D29" s="8">
        <f>HYPERLINK("https://mas.owasp.org//MASTG/tests/android/MASVS-CODE/MASTG-TEST-0025", "Testing for Injection Flaws")</f>
        <v/>
      </c>
      <c r="E29" s="9" t="n"/>
      <c r="F29" s="10" t="n"/>
    </row>
    <row r="30" ht="55" customHeight="1">
      <c r="C30" s="7" t="inlineStr">
        <is>
          <t>android</t>
        </is>
      </c>
      <c r="D30" s="8">
        <f>HYPERLINK("https://mas.owasp.org//MASTG/tests/android/MASVS-CODE/MASTG-TEST-0027", "Testing for URL Loading in WebViews")</f>
        <v/>
      </c>
      <c r="E30" s="9" t="n"/>
      <c r="F30" s="10" t="n"/>
    </row>
    <row r="31" ht="55" customHeight="1">
      <c r="C31" s="7" t="inlineStr">
        <is>
          <t>android</t>
        </is>
      </c>
      <c r="D31" s="8">
        <f>HYPERLINK("https://mas.owasp.org//MASTG/tests/android/MASVS-CODE/MASTG-TEST-0043", "Memory Corruption Bugs")</f>
        <v/>
      </c>
      <c r="E31" s="9" t="n"/>
      <c r="F31" s="10" t="n"/>
    </row>
    <row r="32" ht="55" customHeight="1">
      <c r="C32" s="7" t="inlineStr">
        <is>
          <t>android</t>
        </is>
      </c>
      <c r="D32" s="8">
        <f>HYPERLINK("https://mas.owasp.org//MASTG/tests/android/MASVS-CODE/MASTG-TEST-0026", "Testing Implicit Intents")</f>
        <v/>
      </c>
      <c r="E32" s="9" t="n"/>
      <c r="F32" s="10" t="n"/>
    </row>
    <row r="33" ht="55" customHeight="1">
      <c r="C33" s="7" t="inlineStr">
        <is>
          <t>ios</t>
        </is>
      </c>
      <c r="D33" s="8">
        <f>HYPERLINK("https://mas.owasp.org//MASTG/tests/ios/MASVS-CODE/MASTG-TEST-0079", "Testing Object Persistence")</f>
        <v/>
      </c>
      <c r="E33" s="9" t="n"/>
      <c r="F33" s="10" t="n"/>
    </row>
    <row r="34" ht="55" customHeight="1">
      <c r="C34" s="7" t="inlineStr">
        <is>
          <t>ios</t>
        </is>
      </c>
      <c r="D34" s="8">
        <f>HYPERLINK("https://mas.owasp.org//MASTG/tests/ios/MASVS-CODE/MASTG-TEST-0087", "Make Sure That Free Security Features Are Activated")</f>
        <v/>
      </c>
      <c r="E34" s="9" t="n"/>
      <c r="F34" s="10" t="n"/>
    </row>
    <row r="35" ht="55" customHeight="1">
      <c r="C35" s="7" t="inlineStr">
        <is>
          <t>ios</t>
        </is>
      </c>
      <c r="D35" s="8">
        <f>HYPERLINK("https://mas.owasp.org//MASTG/tests/ios/MASVS-CODE/MASTG-TEST-0086", "Memory Corruption Bugs")</f>
        <v/>
      </c>
      <c r="E35" s="9" t="n"/>
      <c r="F35" s="10" t="n"/>
    </row>
    <row r="37">
      <c r="A37" t="inlineStr"/>
    </row>
  </sheetData>
  <mergeCells count="5">
    <mergeCell ref="E2:G2"/>
    <mergeCell ref="C2:D2"/>
    <mergeCell ref="C5:D5"/>
    <mergeCell ref="B2:B4"/>
    <mergeCell ref="C3:D3"/>
  </mergeCells>
  <conditionalFormatting sqref="I11:I400">
    <cfRule type="containsText" priority="1" operator="containsText" dxfId="0" text="Fail">
      <formula>NOT(ISERROR(SEARCH("Fail",I13)))</formula>
    </cfRule>
    <cfRule type="containsText" priority="2" operator="containsText" dxfId="1" text="Pass">
      <formula>NOT(ISERROR(SEARCH("Pass",I13)))</formula>
    </cfRule>
    <cfRule type="containsText" priority="3" operator="containsText" dxfId="2" text="N/A">
      <formula>NOT(ISERROR(SEARCH("N/A",I13)))</formula>
    </cfRule>
  </conditionalFormatting>
  <dataValidations count="1">
    <dataValidation sqref="I11 I13 I14 I15 I16 I17 I18 I19 I20 I21 I22 I23 I24 I25 I26 I27 I28 I29 I30 I31 I32 I33 I34 I35 I37 I38 I39 I40 I41 I42 I43" showDropDown="0" showInputMessage="0" showErrorMessage="0" allowBlank="1" type="list">
      <formula1>"Pass,Fail,N/A"</formula1>
    </dataValidation>
  </dataValidations>
  <pageMargins left="0.75" right="0.75" top="1" bottom="1" header="0.5" footer="0.5"/>
  <drawing xmlns:r="http://schemas.openxmlformats.org/officeDocument/2006/relationships" r:id="rId1"/>
</worksheet>
</file>

<file path=xl/worksheets/sheet7.xml><?xml version="1.0" encoding="utf-8"?>
<worksheet xmlns="http://schemas.openxmlformats.org/spreadsheetml/2006/main">
  <sheetPr>
    <outlinePr summaryBelow="1" summaryRight="1"/>
    <pageSetUpPr/>
  </sheetPr>
  <dimension ref="A1:J44"/>
  <sheetViews>
    <sheetView showGridLines="0" workbookViewId="0">
      <selection activeCell="A1" sqref="A1"/>
    </sheetView>
  </sheetViews>
  <sheetFormatPr baseColWidth="8" defaultRowHeight="15"/>
  <cols>
    <col width="10" customWidth="1" min="1" max="1"/>
    <col width="25" customWidth="1" min="2" max="2"/>
    <col width="15" customWidth="1" min="3" max="3"/>
    <col width="80" customWidth="1" min="4" max="4"/>
    <col width="5" customWidth="1" min="5" max="5"/>
    <col width="5" customWidth="1" min="6" max="6"/>
    <col width="5" customWidth="1" min="7" max="7"/>
    <col width="5" customWidth="1" min="8" max="8"/>
    <col width="10" customWidth="1" min="9" max="9"/>
    <col width="15" customWidth="1" min="10" max="10"/>
  </cols>
  <sheetData>
    <row r="1">
      <c r="A1" s="31" t="n"/>
      <c r="B1" s="31" t="n"/>
      <c r="C1" s="31" t="n"/>
      <c r="D1" s="31" t="n"/>
      <c r="E1" s="31" t="n"/>
      <c r="F1" s="31" t="n"/>
      <c r="G1" s="31" t="n"/>
      <c r="H1" s="31" t="n"/>
      <c r="I1" s="31" t="n"/>
      <c r="J1" s="31" t="n"/>
    </row>
    <row r="2" ht="65" customHeight="1">
      <c r="A2" s="31" t="n"/>
      <c r="B2" s="31" t="n"/>
      <c r="C2" s="32" t="inlineStr">
        <is>
          <t>Mobile Application Security Checklist</t>
        </is>
      </c>
      <c r="D2" s="31" t="n"/>
      <c r="E2" s="31" t="n"/>
      <c r="F2" s="31" t="n"/>
      <c r="G2" s="31" t="n"/>
      <c r="H2" s="31" t="n"/>
      <c r="I2" s="31" t="n"/>
      <c r="J2" s="31" t="n"/>
    </row>
    <row r="3">
      <c r="A3" s="31" t="n"/>
      <c r="B3" s="31" t="n"/>
      <c r="C3" s="33" t="inlineStr">
        <is>
          <t>MASVS-RESILIENCE: Resilience Against Reverse Engineering and Tampering</t>
        </is>
      </c>
      <c r="D3" s="31" t="n"/>
      <c r="E3" s="31" t="n"/>
      <c r="F3" s="31" t="n"/>
      <c r="G3" s="31" t="n"/>
      <c r="H3" s="31" t="n"/>
      <c r="I3" s="31" t="n"/>
      <c r="J3" s="31" t="n"/>
    </row>
    <row r="4">
      <c r="A4" s="31" t="n"/>
      <c r="B4" s="31" t="n"/>
      <c r="C4" s="31" t="n"/>
      <c r="D4" s="31" t="n"/>
      <c r="E4" s="31" t="n"/>
      <c r="F4" s="31" t="n"/>
      <c r="G4" s="31" t="n"/>
      <c r="H4" s="31" t="n"/>
      <c r="I4" s="31" t="n"/>
      <c r="J4" s="31" t="n"/>
    </row>
    <row r="5">
      <c r="A5" s="31" t="n"/>
      <c r="B5" s="31" t="n"/>
      <c r="C5" s="34" t="inlineStr">
        <is>
          <t>OWASP MASTG v1.6.0-04f3310 (commit: 04f3310)    OWASP MASVS v2.0.0 (commit: f2e668b)</t>
        </is>
      </c>
      <c r="D5" s="31" t="n"/>
      <c r="E5" s="31" t="n"/>
      <c r="F5" s="31" t="n"/>
      <c r="G5" s="31" t="n"/>
      <c r="H5" s="31" t="n"/>
      <c r="I5" s="31" t="n"/>
      <c r="J5" s="31" t="n"/>
    </row>
    <row r="6">
      <c r="A6" s="31" t="n"/>
      <c r="B6" s="31" t="n"/>
      <c r="C6" s="31" t="n"/>
      <c r="D6" s="31" t="n"/>
      <c r="E6" s="31" t="n"/>
      <c r="F6" s="31" t="n"/>
      <c r="G6" s="31" t="n"/>
      <c r="H6" s="31" t="n"/>
      <c r="I6" s="31" t="n"/>
      <c r="J6" s="31" t="n"/>
    </row>
    <row r="8">
      <c r="A8" s="5" t="inlineStr"/>
      <c r="B8" s="5" t="inlineStr">
        <is>
          <t>MASVS-ID</t>
        </is>
      </c>
      <c r="C8" s="5" t="inlineStr">
        <is>
          <t>Platform</t>
        </is>
      </c>
      <c r="D8" s="5" t="inlineStr">
        <is>
          <t>Description</t>
        </is>
      </c>
      <c r="E8" s="5" t="inlineStr">
        <is>
          <t>L1</t>
        </is>
      </c>
      <c r="F8" s="5" t="inlineStr">
        <is>
          <t>L2</t>
        </is>
      </c>
      <c r="G8" s="5" t="inlineStr">
        <is>
          <t>R</t>
        </is>
      </c>
      <c r="H8" s="5" t="inlineStr"/>
      <c r="I8" s="5" t="inlineStr">
        <is>
          <t>Status</t>
        </is>
      </c>
      <c r="J8" s="5" t="inlineStr"/>
    </row>
    <row r="11">
      <c r="B11" s="6">
        <f>HYPERLINK("https://mas.owasp.org//MASVS/controls/MASVS-RESILIENCE-1", "MASVS-RESILIENCE-1")</f>
        <v/>
      </c>
      <c r="D11" s="6" t="inlineStr">
        <is>
          <t>The app validates the integrity of the platform.</t>
        </is>
      </c>
    </row>
    <row r="13" ht="55" customHeight="1">
      <c r="C13" s="7" t="inlineStr">
        <is>
          <t>android</t>
        </is>
      </c>
      <c r="D13" s="8">
        <f>HYPERLINK("https://mas.owasp.org//MASTG/tests/android/MASVS-RESILIENCE/MASTG-TEST-0049", "Testing Emulator Detection")</f>
        <v/>
      </c>
      <c r="G13" s="35" t="n"/>
    </row>
    <row r="14" ht="55" customHeight="1">
      <c r="C14" s="7" t="inlineStr">
        <is>
          <t>android</t>
        </is>
      </c>
      <c r="D14" s="8">
        <f>HYPERLINK("https://mas.owasp.org//MASTG/tests/android/MASVS-RESILIENCE/MASTG-TEST-0045", "Testing Root Detection")</f>
        <v/>
      </c>
      <c r="G14" s="35" t="n"/>
    </row>
    <row r="15" ht="55" customHeight="1">
      <c r="C15" s="7" t="inlineStr">
        <is>
          <t>ios</t>
        </is>
      </c>
      <c r="D15" s="8">
        <f>HYPERLINK("https://mas.owasp.org//MASTG/tests/ios/MASVS-RESILIENCE/MASTG-TEST-0092", "Testing Emulator Detection")</f>
        <v/>
      </c>
      <c r="G15" s="35" t="n"/>
    </row>
    <row r="16" ht="55" customHeight="1">
      <c r="C16" s="7" t="inlineStr">
        <is>
          <t>ios</t>
        </is>
      </c>
      <c r="D16" s="8">
        <f>HYPERLINK("https://mas.owasp.org//MASTG/tests/ios/MASVS-RESILIENCE/MASTG-TEST-0088", "Testing Jailbreak Detection")</f>
        <v/>
      </c>
      <c r="G16" s="35" t="n"/>
    </row>
    <row r="18">
      <c r="B18" s="6">
        <f>HYPERLINK("https://mas.owasp.org//MASVS/controls/MASVS-RESILIENCE-2", "MASVS-RESILIENCE-2")</f>
        <v/>
      </c>
      <c r="D18" s="6" t="inlineStr">
        <is>
          <t>The app implements anti-tampering mechanisms.</t>
        </is>
      </c>
    </row>
    <row r="20" ht="55" customHeight="1">
      <c r="C20" s="7" t="inlineStr">
        <is>
          <t>android</t>
        </is>
      </c>
      <c r="D20" s="8">
        <f>HYPERLINK("https://mas.owasp.org//MASTG/tests/android/MASVS-RESILIENCE/MASTG-TEST-0050", "Testing Runtime Integrity Checks")</f>
        <v/>
      </c>
      <c r="G20" s="35" t="n"/>
    </row>
    <row r="21" ht="55" customHeight="1">
      <c r="C21" s="7" t="inlineStr">
        <is>
          <t>android</t>
        </is>
      </c>
      <c r="D21" s="8">
        <f>HYPERLINK("https://mas.owasp.org//MASTG/tests/android/MASVS-RESILIENCE/MASTG-TEST-0047", "Testing File Integrity Checks")</f>
        <v/>
      </c>
      <c r="G21" s="35" t="n"/>
    </row>
    <row r="22" ht="55" customHeight="1">
      <c r="C22" s="7" t="inlineStr">
        <is>
          <t>android</t>
        </is>
      </c>
      <c r="D22" s="8">
        <f>HYPERLINK("https://mas.owasp.org//MASTG/tests/android/MASVS-RESILIENCE/MASTG-TEST-0038", "Making Sure that the App is Properly Signed")</f>
        <v/>
      </c>
      <c r="G22" s="35" t="n"/>
    </row>
    <row r="23" ht="55" customHeight="1">
      <c r="C23" s="7" t="inlineStr">
        <is>
          <t>ios</t>
        </is>
      </c>
      <c r="D23" s="8">
        <f>HYPERLINK("https://mas.owasp.org//MASTG/tests/ios/MASVS-RESILIENCE/MASTG-TEST-0081", "Making Sure that the App Is Properly Signed")</f>
        <v/>
      </c>
      <c r="G23" s="35" t="n"/>
    </row>
    <row r="24" ht="55" customHeight="1">
      <c r="C24" s="7" t="inlineStr">
        <is>
          <t>ios</t>
        </is>
      </c>
      <c r="D24" s="8">
        <f>HYPERLINK("https://mas.owasp.org//MASTG/tests/ios/MASVS-RESILIENCE/MASTG-TEST-0090", "Testing File Integrity Checks")</f>
        <v/>
      </c>
      <c r="G24" s="35" t="n"/>
    </row>
    <row r="26">
      <c r="B26" s="6">
        <f>HYPERLINK("https://mas.owasp.org//MASVS/controls/MASVS-RESILIENCE-3", "MASVS-RESILIENCE-3")</f>
        <v/>
      </c>
      <c r="D26" s="6" t="inlineStr">
        <is>
          <t>The app implements anti-static analysis mechanisms.</t>
        </is>
      </c>
    </row>
    <row r="28" ht="55" customHeight="1">
      <c r="C28" s="7" t="inlineStr">
        <is>
          <t>android</t>
        </is>
      </c>
      <c r="D28" s="8">
        <f>HYPERLINK("https://mas.owasp.org//MASTG/tests/android/MASVS-RESILIENCE/MASTG-TEST-0040", "Testing for Debugging Symbols")</f>
        <v/>
      </c>
      <c r="G28" s="35" t="n"/>
    </row>
    <row r="29" ht="55" customHeight="1">
      <c r="C29" s="7" t="inlineStr">
        <is>
          <t>android</t>
        </is>
      </c>
      <c r="D29" s="8">
        <f>HYPERLINK("https://mas.owasp.org//MASTG/tests/android/MASVS-RESILIENCE/MASTG-TEST-0051", "Testing Obfuscation")</f>
        <v/>
      </c>
      <c r="G29" s="35" t="n"/>
    </row>
    <row r="30" ht="55" customHeight="1">
      <c r="C30" s="7" t="inlineStr">
        <is>
          <t>android</t>
        </is>
      </c>
      <c r="D30" s="8">
        <f>HYPERLINK("https://mas.owasp.org//MASTG/tests/android/MASVS-RESILIENCE/MASTG-TEST-0041", "Testing for Debugging Code and Verbose Error Logging")</f>
        <v/>
      </c>
      <c r="G30" s="35" t="n"/>
    </row>
    <row r="31" ht="55" customHeight="1">
      <c r="C31" s="7" t="inlineStr">
        <is>
          <t>ios</t>
        </is>
      </c>
      <c r="D31" s="8">
        <f>HYPERLINK("https://mas.owasp.org//MASTG/tests/ios/MASVS-RESILIENCE/MASTG-TEST-0083", "Testing for Debugging Symbols")</f>
        <v/>
      </c>
      <c r="G31" s="35" t="n"/>
    </row>
    <row r="32" ht="55" customHeight="1">
      <c r="C32" s="7" t="inlineStr">
        <is>
          <t>ios</t>
        </is>
      </c>
      <c r="D32" s="8">
        <f>HYPERLINK("https://mas.owasp.org//MASTG/tests/ios/MASVS-RESILIENCE/MASTG-TEST-0093", "Testing Obfuscation")</f>
        <v/>
      </c>
      <c r="G32" s="35" t="n"/>
    </row>
    <row r="33" ht="55" customHeight="1">
      <c r="C33" s="7" t="inlineStr">
        <is>
          <t>ios</t>
        </is>
      </c>
      <c r="D33" s="8">
        <f>HYPERLINK("https://mas.owasp.org//MASTG/tests/ios/MASVS-RESILIENCE/MASTG-TEST-0084", "Testing for Debugging Code and Verbose Error Logging")</f>
        <v/>
      </c>
      <c r="G33" s="35" t="n"/>
    </row>
    <row r="35">
      <c r="B35" s="6">
        <f>HYPERLINK("https://mas.owasp.org//MASVS/controls/MASVS-RESILIENCE-4", "MASVS-RESILIENCE-4")</f>
        <v/>
      </c>
      <c r="D35" s="6" t="inlineStr">
        <is>
          <t>The app implements anti-dynamic analysis techniques.</t>
        </is>
      </c>
    </row>
    <row r="37" ht="55" customHeight="1">
      <c r="C37" s="7" t="inlineStr">
        <is>
          <t>android</t>
        </is>
      </c>
      <c r="D37" s="8">
        <f>HYPERLINK("https://mas.owasp.org//MASTG/tests/android/MASVS-RESILIENCE/MASTG-TEST-0046", "Testing Anti-Debugging Detection")</f>
        <v/>
      </c>
      <c r="G37" s="35" t="n"/>
    </row>
    <row r="38" ht="55" customHeight="1">
      <c r="C38" s="7" t="inlineStr">
        <is>
          <t>android</t>
        </is>
      </c>
      <c r="D38" s="8">
        <f>HYPERLINK("https://mas.owasp.org//MASTG/tests/android/MASVS-RESILIENCE/MASTG-TEST-0039", "Testing whether the App is Debuggable")</f>
        <v/>
      </c>
      <c r="G38" s="35" t="n"/>
    </row>
    <row r="39" ht="55" customHeight="1">
      <c r="C39" s="7" t="inlineStr">
        <is>
          <t>android</t>
        </is>
      </c>
      <c r="D39" s="8">
        <f>HYPERLINK("https://mas.owasp.org//MASTG/tests/android/MASVS-RESILIENCE/MASTG-TEST-0048", "Testing Reverse Engineering Tools Detection")</f>
        <v/>
      </c>
      <c r="G39" s="35" t="n"/>
    </row>
    <row r="40" ht="55" customHeight="1">
      <c r="C40" s="7" t="inlineStr">
        <is>
          <t>ios</t>
        </is>
      </c>
      <c r="D40" s="8">
        <f>HYPERLINK("https://mas.owasp.org//MASTG/tests/ios/MASVS-RESILIENCE/MASTG-TEST-0091", "Testing Reverse Engineering Tools Detection")</f>
        <v/>
      </c>
      <c r="G40" s="35" t="n"/>
    </row>
    <row r="41" ht="55" customHeight="1">
      <c r="C41" s="7" t="inlineStr">
        <is>
          <t>ios</t>
        </is>
      </c>
      <c r="D41" s="8">
        <f>HYPERLINK("https://mas.owasp.org//MASTG/tests/ios/MASVS-RESILIENCE/MASTG-TEST-0082", "Testing whether the App is Debuggable")</f>
        <v/>
      </c>
      <c r="G41" s="35" t="n"/>
    </row>
    <row r="42" ht="55" customHeight="1">
      <c r="C42" s="7" t="inlineStr">
        <is>
          <t>ios</t>
        </is>
      </c>
      <c r="D42" s="8">
        <f>HYPERLINK("https://mas.owasp.org//MASTG/tests/ios/MASVS-RESILIENCE/MASTG-TEST-0089", "Testing Anti-Debugging Detection")</f>
        <v/>
      </c>
      <c r="G42" s="35" t="n"/>
    </row>
    <row r="44">
      <c r="A44" t="inlineStr"/>
    </row>
  </sheetData>
  <mergeCells count="5">
    <mergeCell ref="E2:G2"/>
    <mergeCell ref="C2:D2"/>
    <mergeCell ref="C5:D5"/>
    <mergeCell ref="B2:B4"/>
    <mergeCell ref="C3:D3"/>
  </mergeCells>
  <conditionalFormatting sqref="I11:I400">
    <cfRule type="containsText" priority="1" operator="containsText" dxfId="0" text="Fail">
      <formula>NOT(ISERROR(SEARCH("Fail",I13)))</formula>
    </cfRule>
    <cfRule type="containsText" priority="2" operator="containsText" dxfId="1" text="Pass">
      <formula>NOT(ISERROR(SEARCH("Pass",I13)))</formula>
    </cfRule>
    <cfRule type="containsText" priority="3" operator="containsText" dxfId="2" text="N/A">
      <formula>NOT(ISERROR(SEARCH("N/A",I13)))</formula>
    </cfRule>
  </conditionalFormatting>
  <dataValidations count="1">
    <dataValidation sqref="I11 I13 I14 I15 I16 I17 I18 I19 I20 I21 I22 I23 I24 I25 I26 I27 I28 I29 I30 I31 I32 I33 I34 I35 I37 I38 I39 I40 I41 I42 I43" showDropDown="0" showInputMessage="0" showErrorMessage="0" allowBlank="1" type="list">
      <formula1>"Pass,Fail,N/A"</formula1>
    </dataValidation>
  </dataValidations>
  <pageMargins left="0.75" right="0.75" top="1" bottom="1" header="0.5" footer="0.5"/>
  <drawing xmlns:r="http://schemas.openxmlformats.org/officeDocument/2006/relationships" r:id="rId1"/>
</worksheet>
</file>

<file path=xl/worksheets/sheet8.xml><?xml version="1.0" encoding="utf-8"?>
<worksheet xmlns="http://schemas.openxmlformats.org/spreadsheetml/2006/main">
  <sheetPr>
    <outlinePr summaryBelow="1" summaryRight="1"/>
    <pageSetUpPr/>
  </sheetPr>
  <dimension ref="A1:J35"/>
  <sheetViews>
    <sheetView showGridLines="0" workbookViewId="0">
      <selection activeCell="A1" sqref="A1"/>
    </sheetView>
  </sheetViews>
  <sheetFormatPr baseColWidth="8" defaultRowHeight="15"/>
  <cols>
    <col width="10" customWidth="1" min="1" max="1"/>
    <col width="25" customWidth="1" min="2" max="2"/>
    <col width="15" customWidth="1" min="3" max="3"/>
    <col width="80" customWidth="1" min="4" max="4"/>
    <col width="5" customWidth="1" min="5" max="5"/>
    <col width="5" customWidth="1" min="6" max="6"/>
    <col width="5" customWidth="1" min="7" max="7"/>
    <col width="5" customWidth="1" min="8" max="8"/>
    <col width="10" customWidth="1" min="9" max="9"/>
    <col width="15" customWidth="1" min="10" max="10"/>
  </cols>
  <sheetData>
    <row r="1">
      <c r="A1" s="36" t="n"/>
      <c r="B1" s="36" t="n"/>
      <c r="C1" s="36" t="n"/>
      <c r="D1" s="36" t="n"/>
      <c r="E1" s="36" t="n"/>
      <c r="F1" s="36" t="n"/>
      <c r="G1" s="36" t="n"/>
      <c r="H1" s="36" t="n"/>
      <c r="I1" s="36" t="n"/>
      <c r="J1" s="36" t="n"/>
    </row>
    <row r="2" ht="65" customHeight="1">
      <c r="A2" s="36" t="n"/>
      <c r="B2" s="36" t="n"/>
      <c r="C2" s="37" t="inlineStr">
        <is>
          <t>Mobile Application Security Checklist</t>
        </is>
      </c>
      <c r="D2" s="36" t="n"/>
      <c r="E2" s="36" t="n"/>
      <c r="F2" s="36" t="n"/>
      <c r="G2" s="36" t="n"/>
      <c r="H2" s="36" t="n"/>
      <c r="I2" s="36" t="n"/>
      <c r="J2" s="36" t="n"/>
    </row>
    <row r="3">
      <c r="A3" s="36" t="n"/>
      <c r="B3" s="36" t="n"/>
      <c r="C3" s="38" t="inlineStr">
        <is>
          <t>About</t>
        </is>
      </c>
      <c r="D3" s="36" t="n"/>
      <c r="E3" s="36" t="n"/>
      <c r="F3" s="36" t="n"/>
      <c r="G3" s="36" t="n"/>
      <c r="H3" s="36" t="n"/>
      <c r="I3" s="36" t="n"/>
      <c r="J3" s="36" t="n"/>
    </row>
    <row r="4">
      <c r="A4" s="36" t="n"/>
      <c r="B4" s="36" t="n"/>
      <c r="C4" s="36" t="n"/>
      <c r="D4" s="36" t="n"/>
      <c r="E4" s="36" t="n"/>
      <c r="F4" s="36" t="n"/>
      <c r="G4" s="36" t="n"/>
      <c r="H4" s="36" t="n"/>
      <c r="I4" s="36" t="n"/>
      <c r="J4" s="36" t="n"/>
    </row>
    <row r="5">
      <c r="A5" s="36" t="n"/>
      <c r="B5" s="36" t="n"/>
      <c r="C5" s="39" t="inlineStr">
        <is>
          <t>OWASP MASTG v1.6.0-04f3310 (commit: 04f3310)    OWASP MASVS v2.0.0 (commit: f2e668b)</t>
        </is>
      </c>
      <c r="D5" s="36" t="n"/>
      <c r="E5" s="36" t="n"/>
      <c r="F5" s="36" t="n"/>
      <c r="G5" s="36" t="n"/>
      <c r="H5" s="36" t="n"/>
      <c r="I5" s="36" t="n"/>
      <c r="J5" s="36" t="n"/>
    </row>
    <row r="6">
      <c r="A6" s="36" t="n"/>
      <c r="B6" s="36" t="n"/>
      <c r="C6" s="36" t="n"/>
      <c r="D6" s="36" t="n"/>
      <c r="E6" s="36" t="n"/>
      <c r="F6" s="36" t="n"/>
      <c r="G6" s="36" t="n"/>
      <c r="H6" s="36" t="n"/>
      <c r="I6" s="36" t="n"/>
      <c r="J6" s="36" t="n"/>
    </row>
    <row r="9" ht="25" customHeight="1">
      <c r="B9" s="40" t="inlineStr">
        <is>
          <t>About the Project</t>
        </is>
      </c>
      <c r="C9" s="41" t="n"/>
      <c r="D9" s="41" t="n"/>
      <c r="E9" s="41" t="n"/>
      <c r="F9" s="41" t="n"/>
      <c r="G9" s="41" t="n"/>
      <c r="H9" s="41" t="n"/>
      <c r="I9" s="41" t="n"/>
    </row>
    <row r="11">
      <c r="B11" s="8" t="inlineStr">
        <is>
          <t>The OWASP Mobile Application Security (MAS) flagship project led by Carlos Holguera and Sven Schleier 
defines the industry standard for mobile application security.</t>
        </is>
      </c>
    </row>
    <row r="13">
      <c r="B13">
        <f>HYPERLINK("https://mas.owasp.org/", "https://mas.owasp.org/")</f>
        <v/>
      </c>
    </row>
    <row r="15">
      <c r="B15" s="8" t="inlineStr">
        <is>
          <t>The OWASP MASVS (Mobile Application Security Verification Standard) is a standard that establishes the 
security requirements for mobile app security.</t>
        </is>
      </c>
    </row>
    <row r="17">
      <c r="B17">
        <f>HYPERLINK("https://mas.owasp.org/MASVS/", "https://mas.owasp.org/MASVS/")</f>
        <v/>
      </c>
      <c r="D17" s="8">
        <f>HYPERLINK("https://github.com/OWASP/owasp-masvs/releases/tag/v2.0.0", "OWASP MASVS v2.0.0 (commit: f2e668b)")</f>
        <v/>
      </c>
    </row>
    <row r="19">
      <c r="B19" s="8" t="inlineStr">
        <is>
          <t>The OWASP MASTG (Mobile Application Security Testing Guide) is a comprehensive manual for mobile app security testing 
and reverse engineering. It describes technical processes for verifying the controls listed in the MASVS.</t>
        </is>
      </c>
    </row>
    <row r="21">
      <c r="B21">
        <f>HYPERLINK("https://mas.owasp.org/MASTG/", "https://mas.owasp.org/MASTG/")</f>
        <v/>
      </c>
      <c r="D21" s="8">
        <f>HYPERLINK("https://github.com/OWASP/owasp-mastg/releases/tag/v1.6.0-04f3310", "OWASP MASTG v1.6.0-04f3310 (commit: 04f3310)")</f>
        <v/>
      </c>
    </row>
    <row r="23" ht="25" customHeight="1">
      <c r="B23" s="40" t="inlineStr">
        <is>
          <t>Feedback</t>
        </is>
      </c>
      <c r="C23" s="41" t="n"/>
      <c r="D23" s="41" t="n"/>
      <c r="E23" s="41" t="n"/>
      <c r="F23" s="41" t="n"/>
      <c r="G23" s="41" t="n"/>
      <c r="H23" s="41" t="n"/>
      <c r="I23" s="41" t="n"/>
    </row>
    <row r="25">
      <c r="B25" s="8" t="inlineStr">
        <is>
          <t>If you have any comments or suggestions, please post them on our GitHub Discussions.</t>
        </is>
      </c>
    </row>
    <row r="27">
      <c r="B27">
        <f>HYPERLINK("https://github.com/OWASP/owasp-mastg/discussions/categories/ideas", "https://github.com/OWASP/owasp-mastg/discussions/categories/ideas")</f>
        <v/>
      </c>
    </row>
    <row r="29" ht="25" customHeight="1">
      <c r="B29" s="40" t="inlineStr">
        <is>
          <t>Licence</t>
        </is>
      </c>
      <c r="C29" s="41" t="n"/>
      <c r="D29" s="41" t="n"/>
      <c r="E29" s="41" t="n"/>
      <c r="F29" s="41" t="n"/>
      <c r="G29" s="41" t="n"/>
      <c r="H29" s="41" t="n"/>
      <c r="I29" s="41" t="n"/>
    </row>
    <row r="31">
      <c r="B31" s="8" t="inlineStr">
        <is>
          <t>Copyright © 2023 The OWASP Foundation. This work is licensed under a Creative Commons Attribution-ShareAlike 4.0 International License. 
For any reuse or distribution, you must make clear to others the license terms of this work.</t>
        </is>
      </c>
    </row>
    <row r="33">
      <c r="B33">
        <f>HYPERLINK("https://github.com/OWASP/owasp-mastg/blob/master/License.md", "https://github.com/OWASP/owasp-mastg/blob/master/License.md")</f>
        <v/>
      </c>
    </row>
    <row r="34">
      <c r="B34" t="inlineStr"/>
    </row>
    <row r="35">
      <c r="B35" t="inlineStr"/>
    </row>
  </sheetData>
  <mergeCells count="13">
    <mergeCell ref="B9:I9"/>
    <mergeCell ref="E2:G2"/>
    <mergeCell ref="C2:D2"/>
    <mergeCell ref="B15:I15"/>
    <mergeCell ref="B11:I11"/>
    <mergeCell ref="B25:I25"/>
    <mergeCell ref="B29:I29"/>
    <mergeCell ref="B31:I31"/>
    <mergeCell ref="C5:D5"/>
    <mergeCell ref="B19:I19"/>
    <mergeCell ref="B2:B4"/>
    <mergeCell ref="B23:I23"/>
    <mergeCell ref="C3:D3"/>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2023-05-22T19:34:42Z</dcterms:created>
  <dcterms:modified xmlns:dcterms="http://purl.org/dc/terms/" xmlns:xsi="http://www.w3.org/2001/XMLSchema-instance" xsi:type="dcterms:W3CDTF">2023-05-22T19:34:43Z</dcterms:modified>
</cp:coreProperties>
</file>