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-No borrar\Documents\"/>
    </mc:Choice>
  </mc:AlternateContent>
  <xr:revisionPtr revIDLastSave="0" documentId="8_{F8B4D1E3-308B-4C37-9B26-DC4308BC0166}" xr6:coauthVersionLast="47" xr6:coauthVersionMax="47" xr10:uidLastSave="{00000000-0000-0000-0000-000000000000}"/>
  <bookViews>
    <workbookView xWindow="-120" yWindow="-120" windowWidth="20640" windowHeight="11160"/>
  </bookViews>
  <sheets>
    <sheet name="entrega minima" sheetId="1" r:id="rId1"/>
    <sheet name="con entrega superior" sheetId="2" r:id="rId2"/>
    <sheet name="Ext-3 Min" sheetId="3" r:id="rId3"/>
    <sheet name="Ext-7 Min" sheetId="4" r:id="rId4"/>
    <sheet name="Ext-11 Min" sheetId="7" r:id="rId5"/>
    <sheet name="Ext-17 Min" sheetId="8" r:id="rId6"/>
    <sheet name="Ext-3 Sup" sheetId="9" r:id="rId7"/>
    <sheet name="Ext-7 Sup" sheetId="10" r:id="rId8"/>
    <sheet name="Ext-11 Sup" sheetId="11" r:id="rId9"/>
    <sheet name="Ext-17 Sup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2" l="1"/>
  <c r="A4" i="2"/>
  <c r="D9" i="2"/>
  <c r="D7" i="11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6" i="11"/>
  <c r="B7" i="11"/>
  <c r="B8" i="11"/>
  <c r="B9" i="11"/>
  <c r="B10" i="11"/>
  <c r="B11" i="11"/>
  <c r="B12" i="11"/>
  <c r="B13" i="11"/>
  <c r="B14" i="11"/>
  <c r="B15" i="11"/>
  <c r="B16" i="11"/>
  <c r="B6" i="10"/>
  <c r="B7" i="10"/>
  <c r="B8" i="10"/>
  <c r="B9" i="10"/>
  <c r="B10" i="10"/>
  <c r="B11" i="10"/>
  <c r="B12" i="10"/>
  <c r="B6" i="9"/>
  <c r="B7" i="9"/>
  <c r="B8" i="9"/>
  <c r="B6" i="8"/>
  <c r="N14" i="1"/>
  <c r="D6" i="8"/>
  <c r="B4" i="1"/>
  <c r="D4" i="1"/>
  <c r="B7" i="8"/>
  <c r="N15" i="1"/>
  <c r="D7" i="8"/>
  <c r="B8" i="8"/>
  <c r="N16" i="1"/>
  <c r="D8" i="8"/>
  <c r="B9" i="8"/>
  <c r="N17" i="1"/>
  <c r="D9" i="8"/>
  <c r="B10" i="8"/>
  <c r="N18" i="1"/>
  <c r="D10" i="8"/>
  <c r="B11" i="8"/>
  <c r="N19" i="1"/>
  <c r="D11" i="8"/>
  <c r="B12" i="8"/>
  <c r="N20" i="1"/>
  <c r="D12" i="8"/>
  <c r="B13" i="8"/>
  <c r="N21" i="1"/>
  <c r="D13" i="8"/>
  <c r="B14" i="8"/>
  <c r="N22" i="1"/>
  <c r="D14" i="8"/>
  <c r="B15" i="8"/>
  <c r="N23" i="1"/>
  <c r="D15" i="8"/>
  <c r="B16" i="8"/>
  <c r="N24" i="1"/>
  <c r="D16" i="8"/>
  <c r="B17" i="8"/>
  <c r="N25" i="1"/>
  <c r="D17" i="8"/>
  <c r="B18" i="8"/>
  <c r="N26" i="1"/>
  <c r="D18" i="8"/>
  <c r="B19" i="8"/>
  <c r="N27" i="1"/>
  <c r="D19" i="8"/>
  <c r="B20" i="8"/>
  <c r="N28" i="1"/>
  <c r="D20" i="8"/>
  <c r="B21" i="8"/>
  <c r="N29" i="1"/>
  <c r="D21" i="8"/>
  <c r="B22" i="8"/>
  <c r="N30" i="1"/>
  <c r="D22" i="8"/>
  <c r="B6" i="7"/>
  <c r="D7" i="1"/>
  <c r="D6" i="7"/>
  <c r="B3" i="1"/>
  <c r="D3" i="1"/>
  <c r="B7" i="7"/>
  <c r="D8" i="1"/>
  <c r="D7" i="7"/>
  <c r="B8" i="7"/>
  <c r="D9" i="1"/>
  <c r="D8" i="7"/>
  <c r="B9" i="7"/>
  <c r="D10" i="1"/>
  <c r="D9" i="7"/>
  <c r="B10" i="7"/>
  <c r="D11" i="1"/>
  <c r="D10" i="7"/>
  <c r="B11" i="7"/>
  <c r="D12" i="1"/>
  <c r="D11" i="7"/>
  <c r="B12" i="7"/>
  <c r="D13" i="1"/>
  <c r="D12" i="7"/>
  <c r="B13" i="7"/>
  <c r="D14" i="1"/>
  <c r="D13" i="7"/>
  <c r="B14" i="7"/>
  <c r="D15" i="1"/>
  <c r="B15" i="7"/>
  <c r="D16" i="1"/>
  <c r="B16" i="7"/>
  <c r="D17" i="1"/>
  <c r="D16" i="7"/>
  <c r="B6" i="4"/>
  <c r="I7" i="1"/>
  <c r="D6" i="4"/>
  <c r="B2" i="1"/>
  <c r="D2" i="1"/>
  <c r="B7" i="4"/>
  <c r="I8" i="1"/>
  <c r="D7" i="4"/>
  <c r="B8" i="4"/>
  <c r="I9" i="1"/>
  <c r="D8" i="4"/>
  <c r="B9" i="4"/>
  <c r="I10" i="1"/>
  <c r="D9" i="4"/>
  <c r="B10" i="4"/>
  <c r="I11" i="1"/>
  <c r="B11" i="4"/>
  <c r="I12" i="1"/>
  <c r="D11" i="4"/>
  <c r="B12" i="4"/>
  <c r="I13" i="1"/>
  <c r="D12" i="4"/>
  <c r="B6" i="3"/>
  <c r="N7" i="1"/>
  <c r="D6" i="3"/>
  <c r="B1" i="1"/>
  <c r="D1" i="1"/>
  <c r="B7" i="3"/>
  <c r="N8" i="1"/>
  <c r="D7" i="3"/>
  <c r="B8" i="3"/>
  <c r="N9" i="1"/>
  <c r="D8" i="3"/>
  <c r="B4" i="2"/>
  <c r="N9" i="2"/>
  <c r="D7" i="9"/>
  <c r="I11" i="2"/>
  <c r="D9" i="10"/>
  <c r="D15" i="7"/>
  <c r="N17" i="2"/>
  <c r="D8" i="12"/>
  <c r="D14" i="2"/>
  <c r="D12" i="11"/>
  <c r="I14" i="2"/>
  <c r="D12" i="10"/>
  <c r="N18" i="2"/>
  <c r="D9" i="12"/>
  <c r="D18" i="2"/>
  <c r="D16" i="11"/>
  <c r="D17" i="2"/>
  <c r="D15" i="11"/>
  <c r="N22" i="2"/>
  <c r="D13" i="12"/>
  <c r="D12" i="2"/>
  <c r="D10" i="11"/>
  <c r="N30" i="2"/>
  <c r="D21" i="12"/>
  <c r="I8" i="2"/>
  <c r="D6" i="10"/>
  <c r="N21" i="2"/>
  <c r="D12" i="12"/>
  <c r="N8" i="2"/>
  <c r="D6" i="9"/>
  <c r="N26" i="2"/>
  <c r="D17" i="12"/>
  <c r="N20" i="2"/>
  <c r="D11" i="12"/>
  <c r="D4" i="2"/>
  <c r="N15" i="2"/>
  <c r="D6" i="12"/>
  <c r="D5" i="2"/>
  <c r="D2" i="2"/>
  <c r="E2" i="2"/>
  <c r="F2" i="2"/>
  <c r="D16" i="2"/>
  <c r="D14" i="11"/>
  <c r="N19" i="2"/>
  <c r="D10" i="12"/>
  <c r="N16" i="2"/>
  <c r="D7" i="12"/>
  <c r="D13" i="2"/>
  <c r="D11" i="11"/>
  <c r="D10" i="2"/>
  <c r="D3" i="2"/>
  <c r="D8" i="2"/>
  <c r="N25" i="2"/>
  <c r="D16" i="12"/>
  <c r="N28" i="2"/>
  <c r="N24" i="2"/>
  <c r="E4" i="2"/>
  <c r="F4" i="2"/>
  <c r="E18" i="2"/>
  <c r="N27" i="2"/>
  <c r="D18" i="12"/>
  <c r="D11" i="2"/>
  <c r="D9" i="11"/>
  <c r="I9" i="2"/>
  <c r="N23" i="2"/>
  <c r="D14" i="12"/>
  <c r="N10" i="2"/>
  <c r="D8" i="9"/>
  <c r="I12" i="2"/>
  <c r="D10" i="10"/>
  <c r="I10" i="2"/>
  <c r="D8" i="10"/>
  <c r="N31" i="2"/>
  <c r="D22" i="12"/>
  <c r="I13" i="2"/>
  <c r="D11" i="10"/>
  <c r="O25" i="2"/>
  <c r="N29" i="2"/>
  <c r="D15" i="2"/>
  <c r="D13" i="11"/>
  <c r="E16" i="11"/>
  <c r="O18" i="2"/>
  <c r="D6" i="11"/>
  <c r="E16" i="12"/>
  <c r="D20" i="12"/>
  <c r="D7" i="10"/>
  <c r="E11" i="2"/>
  <c r="E9" i="11"/>
  <c r="E15" i="2"/>
  <c r="E8" i="2"/>
  <c r="O30" i="2"/>
  <c r="O29" i="2"/>
  <c r="E20" i="12"/>
  <c r="E14" i="2"/>
  <c r="E12" i="11"/>
  <c r="E12" i="2"/>
  <c r="O20" i="2"/>
  <c r="O23" i="2"/>
  <c r="D14" i="7"/>
  <c r="O10" i="2"/>
  <c r="O15" i="2"/>
  <c r="O24" i="2"/>
  <c r="E15" i="12"/>
  <c r="O22" i="2"/>
  <c r="O28" i="2"/>
  <c r="E19" i="12"/>
  <c r="O21" i="2"/>
  <c r="E12" i="12"/>
  <c r="N11" i="2"/>
  <c r="D9" i="9"/>
  <c r="O27" i="2"/>
  <c r="O17" i="2"/>
  <c r="O16" i="2"/>
  <c r="E7" i="12"/>
  <c r="E5" i="2"/>
  <c r="F5" i="2"/>
  <c r="F18" i="2"/>
  <c r="F16" i="11"/>
  <c r="O19" i="2"/>
  <c r="O8" i="2"/>
  <c r="P8" i="2"/>
  <c r="O26" i="2"/>
  <c r="O9" i="2"/>
  <c r="E7" i="9"/>
  <c r="O31" i="2"/>
  <c r="F13" i="2"/>
  <c r="F11" i="11"/>
  <c r="P29" i="2"/>
  <c r="F20" i="12"/>
  <c r="E13" i="2"/>
  <c r="E11" i="11"/>
  <c r="E10" i="2"/>
  <c r="E8" i="11"/>
  <c r="E17" i="2"/>
  <c r="E9" i="2"/>
  <c r="E16" i="2"/>
  <c r="E14" i="11"/>
  <c r="P10" i="2"/>
  <c r="F8" i="9"/>
  <c r="E8" i="9"/>
  <c r="D19" i="12"/>
  <c r="P28" i="2"/>
  <c r="F19" i="12"/>
  <c r="D8" i="11"/>
  <c r="F10" i="2"/>
  <c r="F8" i="11"/>
  <c r="N32" i="2"/>
  <c r="D23" i="12"/>
  <c r="I15" i="2"/>
  <c r="D13" i="10"/>
  <c r="D19" i="2"/>
  <c r="D17" i="11"/>
  <c r="P25" i="2"/>
  <c r="F16" i="12"/>
  <c r="P24" i="2"/>
  <c r="F15" i="12"/>
  <c r="D15" i="12"/>
  <c r="E3" i="2"/>
  <c r="F3" i="2"/>
  <c r="J9" i="2"/>
  <c r="J11" i="2"/>
  <c r="J14" i="2"/>
  <c r="J10" i="2"/>
  <c r="E8" i="10"/>
  <c r="J13" i="2"/>
  <c r="J8" i="2"/>
  <c r="J12" i="2"/>
  <c r="P21" i="2"/>
  <c r="F12" i="12"/>
  <c r="O11" i="2"/>
  <c r="E9" i="9"/>
  <c r="P26" i="2"/>
  <c r="F17" i="12"/>
  <c r="E17" i="12"/>
  <c r="E8" i="12"/>
  <c r="P17" i="2"/>
  <c r="F8" i="12"/>
  <c r="E10" i="12"/>
  <c r="P19" i="2"/>
  <c r="F10" i="12"/>
  <c r="E10" i="11"/>
  <c r="F12" i="2"/>
  <c r="F10" i="11"/>
  <c r="E6" i="11"/>
  <c r="P9" i="2"/>
  <c r="F7" i="9"/>
  <c r="E22" i="12"/>
  <c r="P31" i="2"/>
  <c r="F22" i="12"/>
  <c r="P23" i="2"/>
  <c r="F14" i="12"/>
  <c r="E14" i="12"/>
  <c r="F14" i="2"/>
  <c r="F12" i="11"/>
  <c r="E21" i="12"/>
  <c r="P30" i="2"/>
  <c r="F21" i="12"/>
  <c r="E13" i="11"/>
  <c r="F15" i="2"/>
  <c r="F13" i="11"/>
  <c r="E9" i="12"/>
  <c r="P18" i="2"/>
  <c r="F9" i="12"/>
  <c r="E11" i="12"/>
  <c r="P20" i="2"/>
  <c r="F11" i="12"/>
  <c r="F8" i="2"/>
  <c r="E18" i="12"/>
  <c r="P27" i="2"/>
  <c r="F18" i="12"/>
  <c r="F11" i="2"/>
  <c r="F9" i="11"/>
  <c r="P16" i="2"/>
  <c r="F7" i="12"/>
  <c r="E6" i="9"/>
  <c r="E13" i="12"/>
  <c r="P22" i="2"/>
  <c r="F13" i="12"/>
  <c r="F16" i="2"/>
  <c r="F14" i="11"/>
  <c r="F9" i="2"/>
  <c r="F7" i="11"/>
  <c r="E7" i="11"/>
  <c r="E15" i="11"/>
  <c r="F17" i="2"/>
  <c r="F15" i="11"/>
  <c r="E6" i="12"/>
  <c r="P15" i="2"/>
  <c r="F6" i="12"/>
  <c r="O32" i="2"/>
  <c r="E23" i="12"/>
  <c r="E19" i="2"/>
  <c r="E17" i="11"/>
  <c r="E10" i="10"/>
  <c r="K12" i="2"/>
  <c r="F10" i="10"/>
  <c r="E12" i="10"/>
  <c r="K14" i="2"/>
  <c r="F12" i="10"/>
  <c r="E6" i="10"/>
  <c r="J15" i="2"/>
  <c r="E13" i="10"/>
  <c r="K8" i="2"/>
  <c r="K11" i="2"/>
  <c r="F9" i="10"/>
  <c r="E9" i="10"/>
  <c r="K13" i="2"/>
  <c r="F11" i="10"/>
  <c r="E11" i="10"/>
  <c r="E7" i="10"/>
  <c r="K9" i="2"/>
  <c r="F7" i="10"/>
  <c r="K10" i="2"/>
  <c r="F8" i="10"/>
  <c r="F6" i="11"/>
  <c r="F19" i="2"/>
  <c r="F17" i="11"/>
  <c r="F6" i="9"/>
  <c r="P11" i="2"/>
  <c r="F9" i="9"/>
  <c r="P32" i="2"/>
  <c r="F23" i="12"/>
  <c r="F6" i="10"/>
  <c r="K15" i="2"/>
  <c r="F13" i="10"/>
  <c r="E11" i="1"/>
  <c r="E10" i="7"/>
  <c r="E14" i="1"/>
  <c r="E13" i="7"/>
  <c r="E15" i="1"/>
  <c r="E8" i="1"/>
  <c r="E7" i="7"/>
  <c r="N10" i="1"/>
  <c r="D9" i="3"/>
  <c r="N31" i="1"/>
  <c r="D23" i="8"/>
  <c r="O7" i="1"/>
  <c r="O8" i="1"/>
  <c r="O9" i="1"/>
  <c r="E1" i="1"/>
  <c r="F1" i="1"/>
  <c r="E16" i="1"/>
  <c r="I14" i="1"/>
  <c r="D13" i="4"/>
  <c r="F8" i="1"/>
  <c r="F7" i="7"/>
  <c r="E17" i="1"/>
  <c r="J11" i="1"/>
  <c r="J7" i="1"/>
  <c r="J12" i="1"/>
  <c r="J10" i="1"/>
  <c r="E2" i="1"/>
  <c r="F2" i="1"/>
  <c r="J8" i="1"/>
  <c r="J9" i="1"/>
  <c r="J13" i="1"/>
  <c r="F11" i="1"/>
  <c r="F10" i="7"/>
  <c r="O14" i="1"/>
  <c r="E4" i="1"/>
  <c r="F4" i="1"/>
  <c r="O21" i="1"/>
  <c r="O17" i="1"/>
  <c r="O16" i="1"/>
  <c r="O26" i="1"/>
  <c r="O23" i="1"/>
  <c r="O25" i="1"/>
  <c r="O19" i="1"/>
  <c r="O30" i="1"/>
  <c r="O15" i="1"/>
  <c r="O28" i="1"/>
  <c r="O22" i="1"/>
  <c r="O27" i="1"/>
  <c r="O18" i="1"/>
  <c r="O20" i="1"/>
  <c r="O24" i="1"/>
  <c r="O29" i="1"/>
  <c r="D18" i="1"/>
  <c r="D17" i="7"/>
  <c r="E9" i="1"/>
  <c r="E3" i="1"/>
  <c r="F3" i="1"/>
  <c r="E10" i="1"/>
  <c r="E12" i="1"/>
  <c r="E7" i="1"/>
  <c r="D10" i="4"/>
  <c r="E13" i="1"/>
  <c r="F14" i="1"/>
  <c r="F13" i="7"/>
  <c r="O10" i="1"/>
  <c r="E9" i="3"/>
  <c r="E14" i="7"/>
  <c r="F15" i="1"/>
  <c r="F14" i="7"/>
  <c r="E6" i="3"/>
  <c r="P7" i="1"/>
  <c r="P10" i="1"/>
  <c r="F9" i="3"/>
  <c r="P9" i="1"/>
  <c r="F8" i="3"/>
  <c r="E8" i="3"/>
  <c r="F17" i="1"/>
  <c r="F16" i="7"/>
  <c r="E16" i="7"/>
  <c r="E15" i="7"/>
  <c r="F16" i="1"/>
  <c r="F15" i="7"/>
  <c r="E7" i="3"/>
  <c r="P8" i="1"/>
  <c r="F7" i="3"/>
  <c r="E8" i="7"/>
  <c r="F9" i="1"/>
  <c r="F8" i="7"/>
  <c r="E20" i="8"/>
  <c r="P28" i="1"/>
  <c r="F20" i="8"/>
  <c r="P25" i="1"/>
  <c r="F17" i="8"/>
  <c r="E17" i="8"/>
  <c r="P17" i="1"/>
  <c r="F9" i="8"/>
  <c r="E9" i="8"/>
  <c r="E11" i="7"/>
  <c r="F12" i="1"/>
  <c r="F11" i="7"/>
  <c r="P18" i="1"/>
  <c r="F10" i="8"/>
  <c r="E10" i="8"/>
  <c r="P23" i="1"/>
  <c r="F15" i="8"/>
  <c r="E15" i="8"/>
  <c r="E13" i="8"/>
  <c r="P21" i="1"/>
  <c r="F13" i="8"/>
  <c r="K11" i="1"/>
  <c r="F10" i="4"/>
  <c r="E10" i="4"/>
  <c r="F7" i="1"/>
  <c r="E6" i="7"/>
  <c r="E18" i="1"/>
  <c r="E17" i="7"/>
  <c r="E12" i="8"/>
  <c r="P20" i="1"/>
  <c r="F12" i="8"/>
  <c r="E7" i="4"/>
  <c r="K8" i="1"/>
  <c r="F7" i="4"/>
  <c r="J14" i="1"/>
  <c r="E13" i="4"/>
  <c r="K7" i="1"/>
  <c r="E6" i="4"/>
  <c r="P15" i="1"/>
  <c r="F7" i="8"/>
  <c r="E7" i="8"/>
  <c r="E12" i="7"/>
  <c r="F13" i="1"/>
  <c r="F12" i="7"/>
  <c r="E9" i="7"/>
  <c r="F10" i="1"/>
  <c r="F9" i="7"/>
  <c r="P29" i="1"/>
  <c r="F21" i="8"/>
  <c r="E21" i="8"/>
  <c r="E19" i="8"/>
  <c r="P27" i="1"/>
  <c r="F19" i="8"/>
  <c r="E22" i="8"/>
  <c r="P30" i="1"/>
  <c r="F22" i="8"/>
  <c r="P26" i="1"/>
  <c r="F18" i="8"/>
  <c r="E18" i="8"/>
  <c r="E12" i="4"/>
  <c r="K13" i="1"/>
  <c r="F12" i="4"/>
  <c r="E9" i="4"/>
  <c r="K10" i="1"/>
  <c r="F9" i="4"/>
  <c r="P24" i="1"/>
  <c r="F16" i="8"/>
  <c r="E16" i="8"/>
  <c r="P22" i="1"/>
  <c r="F14" i="8"/>
  <c r="E14" i="8"/>
  <c r="P19" i="1"/>
  <c r="F11" i="8"/>
  <c r="E11" i="8"/>
  <c r="E8" i="8"/>
  <c r="P16" i="1"/>
  <c r="F8" i="8"/>
  <c r="P14" i="1"/>
  <c r="E6" i="8"/>
  <c r="O31" i="1"/>
  <c r="E23" i="8"/>
  <c r="E8" i="4"/>
  <c r="K9" i="1"/>
  <c r="F8" i="4"/>
  <c r="E11" i="4"/>
  <c r="K12" i="1"/>
  <c r="F11" i="4"/>
  <c r="F6" i="3"/>
  <c r="F6" i="8"/>
  <c r="P31" i="1"/>
  <c r="F23" i="8"/>
  <c r="F6" i="4"/>
  <c r="K14" i="1"/>
  <c r="F13" i="4"/>
  <c r="F6" i="7"/>
  <c r="F18" i="1"/>
  <c r="F17" i="7"/>
</calcChain>
</file>

<file path=xl/sharedStrings.xml><?xml version="1.0" encoding="utf-8"?>
<sst xmlns="http://schemas.openxmlformats.org/spreadsheetml/2006/main" count="226" uniqueCount="44">
  <si>
    <t>nro cuotas</t>
  </si>
  <si>
    <t xml:space="preserve">amortización </t>
  </si>
  <si>
    <t>interes</t>
  </si>
  <si>
    <t xml:space="preserve">total </t>
  </si>
  <si>
    <t xml:space="preserve"> nro cuota</t>
  </si>
  <si>
    <t>nro cuota</t>
  </si>
  <si>
    <t>%</t>
  </si>
  <si>
    <t>DIGITAL INFORMATICA</t>
  </si>
  <si>
    <t>EXTRACTO DE CUOTAS PENDIENTES</t>
  </si>
  <si>
    <t>Nombre:</t>
  </si>
  <si>
    <t>Genaro de Jesus Benitez Velazco</t>
  </si>
  <si>
    <t>Artículo:</t>
  </si>
  <si>
    <t>P30 Lite</t>
  </si>
  <si>
    <t>Vencimiento</t>
  </si>
  <si>
    <t>Nro Cuotas</t>
  </si>
  <si>
    <t>Amortización</t>
  </si>
  <si>
    <t>Interes</t>
  </si>
  <si>
    <t>Total</t>
  </si>
  <si>
    <t>Tolerancia: 5 días después de su vencimiento</t>
  </si>
  <si>
    <r>
      <t>6 días de retraso:</t>
    </r>
    <r>
      <rPr>
        <sz val="12"/>
        <rFont val="Times New Roman"/>
        <family val="1"/>
      </rPr>
      <t xml:space="preserve"> El cobrador le hará recordar vía telefónica. </t>
    </r>
  </si>
  <si>
    <r>
      <t>10 días de retraso:</t>
    </r>
    <r>
      <rPr>
        <sz val="12"/>
        <rFont val="Times New Roman"/>
        <family val="1"/>
      </rPr>
      <t xml:space="preserve"> Un cobrador le hará una visita en su domicilio o en su lugar laboral.</t>
    </r>
  </si>
  <si>
    <r>
      <t>30 días de retraso:</t>
    </r>
    <r>
      <rPr>
        <sz val="12"/>
        <rFont val="Times New Roman"/>
        <family val="1"/>
      </rPr>
      <t xml:space="preserve"> Se exigirá la devolución del artículo o equipo adquirido. </t>
    </r>
  </si>
  <si>
    <t xml:space="preserve">Obs. A partir de los 6 días de vencimiento se procederá al cobro de intereses adicionales </t>
  </si>
  <si>
    <t>del 0,3% diario.</t>
  </si>
  <si>
    <t>Forma de Garantía</t>
  </si>
  <si>
    <t xml:space="preserve">Los telefonos con problemas primeros serán evaluados (minimo 24 hs) si de dicha evaluacion </t>
  </si>
  <si>
    <t xml:space="preserve">se constatará roturas por golpes, precencia de humedad y o otras causales no propio del </t>
  </si>
  <si>
    <t>teléfono pierde totalmente la garantía.</t>
  </si>
  <si>
    <t xml:space="preserve">Si el problema es por posible defecto de fábrica se reparará. </t>
  </si>
  <si>
    <t>Si no se puedo reparar se cambia por uno nuevo.</t>
  </si>
  <si>
    <t>Para la solución definitiva puede llevar un máximo de 3 días.</t>
  </si>
  <si>
    <t>Liz Noemi Monges Gonzalez</t>
  </si>
  <si>
    <t>A71</t>
  </si>
  <si>
    <t>Calixta Juana Escobar de Velazco</t>
  </si>
  <si>
    <t>Iphone 7 128Gb</t>
  </si>
  <si>
    <t>Alicia Torrres de Britos</t>
  </si>
  <si>
    <t>Iphone 11 64 GB</t>
  </si>
  <si>
    <t>Erundina Primitiva Bustto de Martinez</t>
  </si>
  <si>
    <t>Note 8 PRO 128GB</t>
  </si>
  <si>
    <t>Aldo Lujan Genez Cespedes</t>
  </si>
  <si>
    <t xml:space="preserve">A10s </t>
  </si>
  <si>
    <t>David Ocampo</t>
  </si>
  <si>
    <t>A10s</t>
  </si>
  <si>
    <t>Hilda Martinez de 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</si>
</sst>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(* #,##0.00_);_(* \(#,##0.00\);_(* &quot;-&quot;??_);_(@_)"/>
    <numFmt numFmtId="177" formatCode="_(&quot;Gs&quot;\ * #,##0.00_);_(&quot;Gs&quot;\ * \(#,##0.00\);_(&quot;Gs&quot;\ * &quot;-&quot;??_);_(@_)"/>
    <numFmt numFmtId="178" formatCode="_(* #,##0_);_(* \(#,##0\);_(* &quot;-&quot;??_);_(@_)"/>
    <numFmt numFmtId="179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8"/>
      <name val="Calibri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6"/>
      <color indexed="1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177" fontId="1" fillId="0" borderId="0" applyFont="0" applyFill="0" applyBorder="0" applyAlignment="0" applyProtection="0"/>
  </cellStyleXfs>
  <cellXfs count="29">
    <xf numFmtId="0" fontId="0" fillId="0" borderId="0" xfId="0"/>
    <xf numFmtId="178" fontId="1" fillId="0" borderId="0" xfId="1" applyNumberFormat="1" applyFont="1"/>
    <xf numFmtId="179" fontId="1" fillId="0" borderId="0" xfId="1" applyNumberFormat="1" applyFont="1"/>
    <xf numFmtId="178" fontId="1" fillId="0" borderId="1" xfId="1" applyNumberFormat="1" applyFont="1" applyBorder="1"/>
    <xf numFmtId="0" fontId="0" fillId="0" borderId="1" xfId="0" applyBorder="1"/>
    <xf numFmtId="178" fontId="0" fillId="0" borderId="1" xfId="0" applyNumberFormat="1" applyBorder="1"/>
    <xf numFmtId="178" fontId="0" fillId="0" borderId="0" xfId="0" applyNumberFormat="1"/>
    <xf numFmtId="178" fontId="1" fillId="0" borderId="1" xfId="1" applyNumberFormat="1" applyFont="1" applyFill="1" applyBorder="1"/>
    <xf numFmtId="178" fontId="4" fillId="0" borderId="0" xfId="1" applyNumberFormat="1" applyFont="1" applyProtection="1">
      <protection locked="0"/>
    </xf>
    <xf numFmtId="178" fontId="2" fillId="0" borderId="0" xfId="1" applyNumberFormat="1" applyFont="1" applyProtection="1">
      <protection locked="0"/>
    </xf>
    <xf numFmtId="178" fontId="2" fillId="0" borderId="0" xfId="1" applyNumberFormat="1" applyFont="1"/>
    <xf numFmtId="0" fontId="8" fillId="0" borderId="0" xfId="0" applyFont="1"/>
    <xf numFmtId="177" fontId="13" fillId="0" borderId="0" xfId="2" applyFont="1"/>
    <xf numFmtId="0" fontId="11" fillId="0" borderId="0" xfId="0" applyFont="1" applyAlignment="1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6" fillId="0" borderId="0" xfId="0" applyFont="1" applyAlignment="1"/>
    <xf numFmtId="0" fontId="7" fillId="0" borderId="0" xfId="0" applyFont="1" applyAlignment="1"/>
    <xf numFmtId="0" fontId="12" fillId="0" borderId="0" xfId="0" applyFont="1"/>
    <xf numFmtId="178" fontId="3" fillId="2" borderId="1" xfId="1" applyNumberFormat="1" applyFont="1" applyFill="1" applyBorder="1" applyAlignment="1">
      <alignment horizontal="center" vertical="center"/>
    </xf>
    <xf numFmtId="178" fontId="3" fillId="2" borderId="1" xfId="1" applyNumberFormat="1" applyFont="1" applyFill="1" applyBorder="1" applyAlignment="1">
      <alignment horizontal="center" wrapText="1"/>
    </xf>
    <xf numFmtId="178" fontId="3" fillId="2" borderId="1" xfId="1" applyNumberFormat="1" applyFont="1" applyFill="1" applyBorder="1" applyAlignment="1">
      <alignment horizontal="center" vertical="center" wrapText="1"/>
    </xf>
    <xf numFmtId="178" fontId="3" fillId="2" borderId="2" xfId="1" applyNumberFormat="1" applyFont="1" applyFill="1" applyBorder="1" applyAlignment="1">
      <alignment horizontal="center" vertical="center" wrapText="1"/>
    </xf>
    <xf numFmtId="178" fontId="3" fillId="2" borderId="3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zoomScale="98" zoomScaleNormal="98" workbookViewId="0">
      <selection activeCell="A2" sqref="A2"/>
    </sheetView>
  </sheetViews>
  <sheetFormatPr baseColWidth="10" defaultRowHeight="15" x14ac:dyDescent="0.25"/>
  <cols>
    <col min="1" max="1" width="12.85546875" customWidth="1"/>
    <col min="2" max="2" width="11.85546875" bestFit="1" customWidth="1"/>
    <col min="4" max="4" width="11.5703125" bestFit="1" customWidth="1"/>
    <col min="7" max="7" width="4.140625" customWidth="1"/>
    <col min="12" max="12" width="3.28515625" customWidth="1"/>
  </cols>
  <sheetData>
    <row r="1" spans="1:16" x14ac:dyDescent="0.25">
      <c r="A1" s="8">
        <v>4320000</v>
      </c>
      <c r="B1" s="1">
        <f>A1/4*3</f>
        <v>3240000</v>
      </c>
      <c r="C1" s="2">
        <v>9.4</v>
      </c>
      <c r="D1" s="1">
        <f>B1*C1%</f>
        <v>304560</v>
      </c>
      <c r="E1" s="1">
        <f>A1+D1</f>
        <v>4624560</v>
      </c>
      <c r="F1" s="1">
        <f>E1/4</f>
        <v>1156140</v>
      </c>
      <c r="G1" s="1"/>
      <c r="H1" s="1"/>
      <c r="I1" s="1"/>
      <c r="J1" s="1"/>
    </row>
    <row r="2" spans="1:16" x14ac:dyDescent="0.25">
      <c r="B2" s="1">
        <f>A1/8*7</f>
        <v>3780000</v>
      </c>
      <c r="C2" s="2">
        <v>22</v>
      </c>
      <c r="D2" s="1">
        <f>B2*C2%</f>
        <v>831600</v>
      </c>
      <c r="E2" s="1">
        <f>A1+D2</f>
        <v>5151600</v>
      </c>
      <c r="F2" s="1">
        <f>E2/8</f>
        <v>643950</v>
      </c>
      <c r="G2" s="1"/>
      <c r="H2" s="1"/>
      <c r="I2" s="1"/>
      <c r="J2" s="1"/>
    </row>
    <row r="3" spans="1:16" x14ac:dyDescent="0.25">
      <c r="A3" s="1"/>
      <c r="B3" s="1">
        <f>A1/12*11</f>
        <v>3960000</v>
      </c>
      <c r="C3" s="2">
        <v>33.799999999999997</v>
      </c>
      <c r="D3" s="1">
        <f>B3*C3%</f>
        <v>1338479.9999999998</v>
      </c>
      <c r="E3" s="1">
        <f>A1+D3</f>
        <v>5658480</v>
      </c>
      <c r="F3" s="1">
        <f>E3/12</f>
        <v>471540</v>
      </c>
      <c r="G3" s="1"/>
      <c r="H3" s="1"/>
      <c r="I3" s="1"/>
      <c r="J3" s="1"/>
    </row>
    <row r="4" spans="1:16" x14ac:dyDescent="0.25">
      <c r="A4" s="1"/>
      <c r="B4" s="1">
        <f>A1/18*17</f>
        <v>4080000</v>
      </c>
      <c r="C4" s="2">
        <v>44.2</v>
      </c>
      <c r="D4" s="1">
        <f>B4*C4%</f>
        <v>1803360</v>
      </c>
      <c r="E4" s="1">
        <f>A1+D4</f>
        <v>6123360</v>
      </c>
      <c r="F4" s="1">
        <f>E4/18</f>
        <v>340186.66666666669</v>
      </c>
      <c r="G4" s="1"/>
      <c r="H4" s="1"/>
      <c r="I4" s="1"/>
      <c r="J4" s="1"/>
    </row>
    <row r="5" spans="1:16" x14ac:dyDescent="0.25">
      <c r="C5" s="23" t="s">
        <v>0</v>
      </c>
      <c r="D5" s="21" t="s">
        <v>1</v>
      </c>
      <c r="E5" s="21" t="s">
        <v>2</v>
      </c>
      <c r="F5" s="21" t="s">
        <v>3</v>
      </c>
      <c r="H5" s="23" t="s">
        <v>4</v>
      </c>
      <c r="I5" s="21" t="s">
        <v>1</v>
      </c>
      <c r="J5" s="21" t="s">
        <v>2</v>
      </c>
      <c r="K5" s="21" t="s">
        <v>3</v>
      </c>
      <c r="M5" s="22" t="s">
        <v>5</v>
      </c>
      <c r="N5" s="22" t="s">
        <v>1</v>
      </c>
      <c r="O5" s="22" t="s">
        <v>2</v>
      </c>
      <c r="P5" s="22" t="s">
        <v>3</v>
      </c>
    </row>
    <row r="6" spans="1:16" x14ac:dyDescent="0.25">
      <c r="C6" s="23"/>
      <c r="D6" s="21"/>
      <c r="E6" s="21"/>
      <c r="F6" s="21"/>
      <c r="H6" s="23"/>
      <c r="I6" s="21"/>
      <c r="J6" s="21"/>
      <c r="K6" s="21"/>
      <c r="M6" s="22"/>
      <c r="N6" s="22"/>
      <c r="O6" s="22"/>
      <c r="P6" s="22"/>
    </row>
    <row r="7" spans="1:16" x14ac:dyDescent="0.25">
      <c r="C7" s="3">
        <v>1</v>
      </c>
      <c r="D7" s="3">
        <f>A1/12</f>
        <v>360000</v>
      </c>
      <c r="E7" s="3">
        <f>D3/11</f>
        <v>121679.99999999999</v>
      </c>
      <c r="F7" s="3">
        <f>SUM(D7:E7)</f>
        <v>481680</v>
      </c>
      <c r="H7" s="4">
        <v>1</v>
      </c>
      <c r="I7" s="3">
        <f>A1/8</f>
        <v>540000</v>
      </c>
      <c r="J7" s="5">
        <f>D2/7</f>
        <v>118800</v>
      </c>
      <c r="K7" s="5">
        <f>SUM(I7:J7)</f>
        <v>658800</v>
      </c>
      <c r="M7" s="4">
        <v>1</v>
      </c>
      <c r="N7" s="3">
        <f>A1/4</f>
        <v>1080000</v>
      </c>
      <c r="O7" s="3">
        <f>D1/3</f>
        <v>101520</v>
      </c>
      <c r="P7" s="3">
        <f>SUM(N7:O7)</f>
        <v>1181520</v>
      </c>
    </row>
    <row r="8" spans="1:16" x14ac:dyDescent="0.25">
      <c r="C8" s="3">
        <v>2</v>
      </c>
      <c r="D8" s="3">
        <f>A1/12</f>
        <v>360000</v>
      </c>
      <c r="E8" s="3">
        <f>D3/11</f>
        <v>121679.99999999999</v>
      </c>
      <c r="F8" s="3">
        <f t="shared" ref="F8:F17" si="0">SUM(D8:E8)</f>
        <v>481680</v>
      </c>
      <c r="H8" s="4">
        <v>2</v>
      </c>
      <c r="I8" s="3">
        <f>A1/8</f>
        <v>540000</v>
      </c>
      <c r="J8" s="5">
        <f>D2/7</f>
        <v>118800</v>
      </c>
      <c r="K8" s="5">
        <f t="shared" ref="K8:K13" si="1">SUM(I8:J8)</f>
        <v>658800</v>
      </c>
      <c r="M8" s="4">
        <v>2</v>
      </c>
      <c r="N8" s="3">
        <f>A1/4</f>
        <v>1080000</v>
      </c>
      <c r="O8" s="3">
        <f>D1/3</f>
        <v>101520</v>
      </c>
      <c r="P8" s="3">
        <f>SUM(N8:O8)</f>
        <v>1181520</v>
      </c>
    </row>
    <row r="9" spans="1:16" x14ac:dyDescent="0.25">
      <c r="C9" s="3">
        <v>3</v>
      </c>
      <c r="D9" s="3">
        <f>A1/12</f>
        <v>360000</v>
      </c>
      <c r="E9" s="3">
        <f>D3/11</f>
        <v>121679.99999999999</v>
      </c>
      <c r="F9" s="3">
        <f t="shared" si="0"/>
        <v>481680</v>
      </c>
      <c r="H9" s="4">
        <v>3</v>
      </c>
      <c r="I9" s="3">
        <f>A1/8</f>
        <v>540000</v>
      </c>
      <c r="J9" s="5">
        <f>D2/7</f>
        <v>118800</v>
      </c>
      <c r="K9" s="5">
        <f t="shared" si="1"/>
        <v>658800</v>
      </c>
      <c r="M9" s="4">
        <v>3</v>
      </c>
      <c r="N9" s="3">
        <f>A1/4</f>
        <v>1080000</v>
      </c>
      <c r="O9" s="3">
        <f>D1/3</f>
        <v>101520</v>
      </c>
      <c r="P9" s="3">
        <f>SUM(N9:O9)</f>
        <v>1181520</v>
      </c>
    </row>
    <row r="10" spans="1:16" x14ac:dyDescent="0.25">
      <c r="C10" s="3">
        <v>4</v>
      </c>
      <c r="D10" s="3">
        <f>A1/12</f>
        <v>360000</v>
      </c>
      <c r="E10" s="3">
        <f>D3/11</f>
        <v>121679.99999999999</v>
      </c>
      <c r="F10" s="3">
        <f t="shared" si="0"/>
        <v>481680</v>
      </c>
      <c r="H10" s="4">
        <v>4</v>
      </c>
      <c r="I10" s="3">
        <f>A1/8</f>
        <v>540000</v>
      </c>
      <c r="J10" s="5">
        <f>D2/7</f>
        <v>118800</v>
      </c>
      <c r="K10" s="5">
        <f t="shared" si="1"/>
        <v>658800</v>
      </c>
      <c r="N10" s="1">
        <f>SUM(N7:N9)</f>
        <v>3240000</v>
      </c>
      <c r="O10" s="1">
        <f>SUM(O7:O9)</f>
        <v>304560</v>
      </c>
      <c r="P10" s="1">
        <f>SUM(P7:P9)</f>
        <v>3544560</v>
      </c>
    </row>
    <row r="11" spans="1:16" x14ac:dyDescent="0.25">
      <c r="C11" s="3">
        <v>5</v>
      </c>
      <c r="D11" s="3">
        <f>A1/12</f>
        <v>360000</v>
      </c>
      <c r="E11" s="3">
        <f>D3/11</f>
        <v>121679.99999999999</v>
      </c>
      <c r="F11" s="3">
        <f t="shared" si="0"/>
        <v>481680</v>
      </c>
      <c r="H11" s="4">
        <v>5</v>
      </c>
      <c r="I11" s="3">
        <f>A1/8</f>
        <v>540000</v>
      </c>
      <c r="J11" s="5">
        <f>D2/7</f>
        <v>118800</v>
      </c>
      <c r="K11" s="5">
        <f t="shared" si="1"/>
        <v>658800</v>
      </c>
    </row>
    <row r="12" spans="1:16" x14ac:dyDescent="0.25">
      <c r="C12" s="3">
        <v>6</v>
      </c>
      <c r="D12" s="3">
        <f>A1/12</f>
        <v>360000</v>
      </c>
      <c r="E12" s="3">
        <f>D3/11</f>
        <v>121679.99999999999</v>
      </c>
      <c r="F12" s="3">
        <f t="shared" si="0"/>
        <v>481680</v>
      </c>
      <c r="H12" s="4">
        <v>6</v>
      </c>
      <c r="I12" s="3">
        <f>A1/8</f>
        <v>540000</v>
      </c>
      <c r="J12" s="5">
        <f>D2/7</f>
        <v>118800</v>
      </c>
      <c r="K12" s="5">
        <f t="shared" si="1"/>
        <v>658800</v>
      </c>
      <c r="M12" s="23" t="s">
        <v>0</v>
      </c>
      <c r="N12" s="21" t="s">
        <v>1</v>
      </c>
      <c r="O12" s="21" t="s">
        <v>2</v>
      </c>
      <c r="P12" s="21" t="s">
        <v>3</v>
      </c>
    </row>
    <row r="13" spans="1:16" x14ac:dyDescent="0.25">
      <c r="C13" s="3">
        <v>7</v>
      </c>
      <c r="D13" s="3">
        <f>A1/12</f>
        <v>360000</v>
      </c>
      <c r="E13" s="3">
        <f>D3/11</f>
        <v>121679.99999999999</v>
      </c>
      <c r="F13" s="3">
        <f t="shared" si="0"/>
        <v>481680</v>
      </c>
      <c r="H13" s="4">
        <v>7</v>
      </c>
      <c r="I13" s="3">
        <f>A1/8</f>
        <v>540000</v>
      </c>
      <c r="J13" s="5">
        <f>D2/7</f>
        <v>118800</v>
      </c>
      <c r="K13" s="5">
        <f t="shared" si="1"/>
        <v>658800</v>
      </c>
      <c r="M13" s="23"/>
      <c r="N13" s="21"/>
      <c r="O13" s="21"/>
      <c r="P13" s="21"/>
    </row>
    <row r="14" spans="1:16" x14ac:dyDescent="0.25">
      <c r="C14" s="3">
        <v>8</v>
      </c>
      <c r="D14" s="3">
        <f>A1/12</f>
        <v>360000</v>
      </c>
      <c r="E14" s="3">
        <f>D3/11</f>
        <v>121679.99999999999</v>
      </c>
      <c r="F14" s="3">
        <f t="shared" si="0"/>
        <v>481680</v>
      </c>
      <c r="I14" s="1">
        <f>SUM(I7:I13)</f>
        <v>3780000</v>
      </c>
      <c r="J14" s="6">
        <f>SUM(J7:J13)</f>
        <v>831600</v>
      </c>
      <c r="K14" s="6">
        <f>SUM(K7:K13)</f>
        <v>4611600</v>
      </c>
      <c r="M14" s="3">
        <v>1</v>
      </c>
      <c r="N14" s="3">
        <f>A1/18</f>
        <v>240000</v>
      </c>
      <c r="O14" s="3">
        <f>D4/17</f>
        <v>106080</v>
      </c>
      <c r="P14" s="3">
        <f>SUM(N14:O14)</f>
        <v>346080</v>
      </c>
    </row>
    <row r="15" spans="1:16" x14ac:dyDescent="0.25">
      <c r="C15" s="3">
        <v>9</v>
      </c>
      <c r="D15" s="3">
        <f>A1/12</f>
        <v>360000</v>
      </c>
      <c r="E15" s="3">
        <f>D3/11</f>
        <v>121679.99999999999</v>
      </c>
      <c r="F15" s="3">
        <f t="shared" si="0"/>
        <v>481680</v>
      </c>
      <c r="G15" s="1"/>
      <c r="H15" s="1"/>
      <c r="I15" s="1"/>
      <c r="J15" s="1"/>
      <c r="M15" s="3">
        <v>2</v>
      </c>
      <c r="N15" s="3">
        <f>A1/18</f>
        <v>240000</v>
      </c>
      <c r="O15" s="3">
        <f>D4/17</f>
        <v>106080</v>
      </c>
      <c r="P15" s="3">
        <f t="shared" ref="P15:P30" si="2">SUM(N15:O15)</f>
        <v>346080</v>
      </c>
    </row>
    <row r="16" spans="1:16" x14ac:dyDescent="0.25">
      <c r="C16" s="3">
        <v>10</v>
      </c>
      <c r="D16" s="3">
        <f>A1/12</f>
        <v>360000</v>
      </c>
      <c r="E16" s="3">
        <f>D3/11</f>
        <v>121679.99999999999</v>
      </c>
      <c r="F16" s="3">
        <f t="shared" si="0"/>
        <v>481680</v>
      </c>
      <c r="G16" s="1"/>
      <c r="H16" s="1"/>
      <c r="I16" s="1"/>
      <c r="J16" s="1"/>
      <c r="K16" s="6"/>
      <c r="L16" s="1"/>
      <c r="M16" s="3">
        <v>3</v>
      </c>
      <c r="N16" s="3">
        <f>A1/18</f>
        <v>240000</v>
      </c>
      <c r="O16" s="3">
        <f>D4/17</f>
        <v>106080</v>
      </c>
      <c r="P16" s="3">
        <f t="shared" si="2"/>
        <v>346080</v>
      </c>
    </row>
    <row r="17" spans="1:16" x14ac:dyDescent="0.25">
      <c r="C17" s="3">
        <v>11</v>
      </c>
      <c r="D17" s="3">
        <f>A1/12</f>
        <v>360000</v>
      </c>
      <c r="E17" s="3">
        <f>D3/11</f>
        <v>121679.99999999999</v>
      </c>
      <c r="F17" s="3">
        <f t="shared" si="0"/>
        <v>481680</v>
      </c>
      <c r="G17" s="1"/>
      <c r="H17" s="1"/>
      <c r="I17" s="1"/>
      <c r="J17" s="1"/>
      <c r="K17" s="6"/>
      <c r="L17" s="1"/>
      <c r="M17" s="3">
        <v>4</v>
      </c>
      <c r="N17" s="3">
        <f>A1/18</f>
        <v>240000</v>
      </c>
      <c r="O17" s="3">
        <f>D4/17</f>
        <v>106080</v>
      </c>
      <c r="P17" s="3">
        <f t="shared" si="2"/>
        <v>346080</v>
      </c>
    </row>
    <row r="18" spans="1:16" x14ac:dyDescent="0.25">
      <c r="A18" s="1"/>
      <c r="B18" s="1"/>
      <c r="C18" s="1"/>
      <c r="D18" s="1">
        <f>SUM(D7:D17)</f>
        <v>3960000</v>
      </c>
      <c r="E18" s="1">
        <f>SUM(E7:E17)</f>
        <v>1338479.9999999998</v>
      </c>
      <c r="F18" s="1">
        <f>SUM(F7:F17)</f>
        <v>5298480</v>
      </c>
      <c r="G18" s="1"/>
      <c r="H18" s="1"/>
      <c r="I18" s="1"/>
      <c r="J18" s="1"/>
      <c r="K18" s="6"/>
      <c r="L18" s="1"/>
      <c r="M18" s="3">
        <v>5</v>
      </c>
      <c r="N18" s="3">
        <f>A1/18</f>
        <v>240000</v>
      </c>
      <c r="O18" s="3">
        <f>D4/17</f>
        <v>106080</v>
      </c>
      <c r="P18" s="3">
        <f t="shared" si="2"/>
        <v>346080</v>
      </c>
    </row>
    <row r="19" spans="1:16" x14ac:dyDescent="0.25">
      <c r="D19" s="6"/>
      <c r="M19" s="3">
        <v>6</v>
      </c>
      <c r="N19" s="3">
        <f>A1/18</f>
        <v>240000</v>
      </c>
      <c r="O19" s="3">
        <f>D4/17</f>
        <v>106080</v>
      </c>
      <c r="P19" s="3">
        <f t="shared" si="2"/>
        <v>346080</v>
      </c>
    </row>
    <row r="20" spans="1:16" x14ac:dyDescent="0.25">
      <c r="M20" s="3">
        <v>7</v>
      </c>
      <c r="N20" s="3">
        <f>A1/18</f>
        <v>240000</v>
      </c>
      <c r="O20" s="3">
        <f>D4/17</f>
        <v>106080</v>
      </c>
      <c r="P20" s="3">
        <f t="shared" si="2"/>
        <v>346080</v>
      </c>
    </row>
    <row r="21" spans="1:16" x14ac:dyDescent="0.25">
      <c r="M21" s="3">
        <v>8</v>
      </c>
      <c r="N21" s="3">
        <f>A1/18</f>
        <v>240000</v>
      </c>
      <c r="O21" s="3">
        <f>D4/17</f>
        <v>106080</v>
      </c>
      <c r="P21" s="3">
        <f t="shared" si="2"/>
        <v>346080</v>
      </c>
    </row>
    <row r="22" spans="1:16" x14ac:dyDescent="0.25">
      <c r="M22" s="3">
        <v>9</v>
      </c>
      <c r="N22" s="3">
        <f>A1/18</f>
        <v>240000</v>
      </c>
      <c r="O22" s="3">
        <f>D4/17</f>
        <v>106080</v>
      </c>
      <c r="P22" s="3">
        <f t="shared" si="2"/>
        <v>346080</v>
      </c>
    </row>
    <row r="23" spans="1:16" x14ac:dyDescent="0.25">
      <c r="M23" s="3">
        <v>10</v>
      </c>
      <c r="N23" s="3">
        <f>A1/18</f>
        <v>240000</v>
      </c>
      <c r="O23" s="3">
        <f>D4/17</f>
        <v>106080</v>
      </c>
      <c r="P23" s="3">
        <f t="shared" si="2"/>
        <v>346080</v>
      </c>
    </row>
    <row r="24" spans="1:16" x14ac:dyDescent="0.25">
      <c r="M24" s="3">
        <v>11</v>
      </c>
      <c r="N24" s="3">
        <f>A1/18</f>
        <v>240000</v>
      </c>
      <c r="O24" s="3">
        <f>D4/17</f>
        <v>106080</v>
      </c>
      <c r="P24" s="3">
        <f t="shared" si="2"/>
        <v>346080</v>
      </c>
    </row>
    <row r="25" spans="1:16" x14ac:dyDescent="0.25">
      <c r="M25" s="3">
        <v>12</v>
      </c>
      <c r="N25" s="3">
        <f>A1/18</f>
        <v>240000</v>
      </c>
      <c r="O25" s="3">
        <f>D4/17</f>
        <v>106080</v>
      </c>
      <c r="P25" s="3">
        <f t="shared" si="2"/>
        <v>346080</v>
      </c>
    </row>
    <row r="26" spans="1:16" x14ac:dyDescent="0.25">
      <c r="M26" s="7">
        <v>13</v>
      </c>
      <c r="N26" s="3">
        <f>A1/18</f>
        <v>240000</v>
      </c>
      <c r="O26" s="3">
        <f>D4/17</f>
        <v>106080</v>
      </c>
      <c r="P26" s="3">
        <f t="shared" si="2"/>
        <v>346080</v>
      </c>
    </row>
    <row r="27" spans="1:16" x14ac:dyDescent="0.25">
      <c r="M27" s="7">
        <v>14</v>
      </c>
      <c r="N27" s="3">
        <f>A1/18</f>
        <v>240000</v>
      </c>
      <c r="O27" s="3">
        <f>D4/17</f>
        <v>106080</v>
      </c>
      <c r="P27" s="3">
        <f t="shared" si="2"/>
        <v>346080</v>
      </c>
    </row>
    <row r="28" spans="1:16" x14ac:dyDescent="0.25">
      <c r="M28" s="7">
        <v>15</v>
      </c>
      <c r="N28" s="3">
        <f>A1/18</f>
        <v>240000</v>
      </c>
      <c r="O28" s="3">
        <f>D4/17</f>
        <v>106080</v>
      </c>
      <c r="P28" s="3">
        <f t="shared" si="2"/>
        <v>346080</v>
      </c>
    </row>
    <row r="29" spans="1:16" x14ac:dyDescent="0.25">
      <c r="M29" s="7">
        <v>16</v>
      </c>
      <c r="N29" s="3">
        <f>A1/18</f>
        <v>240000</v>
      </c>
      <c r="O29" s="3">
        <f>D4/17</f>
        <v>106080</v>
      </c>
      <c r="P29" s="3">
        <f t="shared" si="2"/>
        <v>346080</v>
      </c>
    </row>
    <row r="30" spans="1:16" x14ac:dyDescent="0.25">
      <c r="M30" s="7">
        <v>17</v>
      </c>
      <c r="N30" s="3">
        <f>A1/18</f>
        <v>240000</v>
      </c>
      <c r="O30" s="3">
        <f>D4/17</f>
        <v>106080</v>
      </c>
      <c r="P30" s="3">
        <f t="shared" si="2"/>
        <v>346080</v>
      </c>
    </row>
    <row r="31" spans="1:16" x14ac:dyDescent="0.25">
      <c r="N31" s="6">
        <f>SUM(N14:N30)</f>
        <v>4080000</v>
      </c>
      <c r="O31" s="6">
        <f>SUM(O14:O30)</f>
        <v>1803360</v>
      </c>
      <c r="P31" s="6">
        <f>SUM(P14:P30)</f>
        <v>5883360</v>
      </c>
    </row>
  </sheetData>
  <sheetProtection password="E84F" sheet="1" objects="1" scenarios="1"/>
  <mergeCells count="16">
    <mergeCell ref="J5:J6"/>
    <mergeCell ref="K5:K6"/>
    <mergeCell ref="M5:M6"/>
    <mergeCell ref="N5:N6"/>
    <mergeCell ref="M12:M13"/>
    <mergeCell ref="N12:N13"/>
    <mergeCell ref="O12:O13"/>
    <mergeCell ref="P12:P13"/>
    <mergeCell ref="O5:O6"/>
    <mergeCell ref="P5:P6"/>
    <mergeCell ref="I5:I6"/>
    <mergeCell ref="C5:C6"/>
    <mergeCell ref="D5:D6"/>
    <mergeCell ref="E5:E6"/>
    <mergeCell ref="F5:F6"/>
    <mergeCell ref="H5:H6"/>
  </mergeCells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C6" sqref="C6:C22"/>
    </sheetView>
  </sheetViews>
  <sheetFormatPr baseColWidth="10" defaultRowHeight="15" x14ac:dyDescent="0.25"/>
  <cols>
    <col min="1" max="1" width="9.5703125" customWidth="1"/>
    <col min="2" max="2" width="10.42578125" customWidth="1"/>
    <col min="3" max="3" width="12.42578125" customWidth="1"/>
    <col min="4" max="4" width="13.140625" customWidth="1"/>
  </cols>
  <sheetData>
    <row r="1" spans="1:9" ht="18" x14ac:dyDescent="0.25">
      <c r="A1" s="27" t="s">
        <v>7</v>
      </c>
      <c r="B1" s="27"/>
      <c r="C1" s="27"/>
      <c r="D1" s="27"/>
      <c r="E1" s="27"/>
      <c r="F1" s="27"/>
      <c r="G1" s="27"/>
      <c r="H1" s="18"/>
      <c r="I1" s="18"/>
    </row>
    <row r="2" spans="1:9" x14ac:dyDescent="0.25">
      <c r="A2" s="28" t="s">
        <v>8</v>
      </c>
      <c r="B2" s="28"/>
      <c r="C2" s="28"/>
      <c r="D2" s="28"/>
      <c r="E2" s="28"/>
      <c r="F2" s="28"/>
      <c r="G2" s="28"/>
      <c r="H2" s="19"/>
    </row>
    <row r="3" spans="1:9" x14ac:dyDescent="0.25">
      <c r="A3" s="11" t="s">
        <v>9</v>
      </c>
      <c r="B3" t="s">
        <v>10</v>
      </c>
    </row>
    <row r="4" spans="1:9" x14ac:dyDescent="0.25">
      <c r="A4" s="11" t="s">
        <v>11</v>
      </c>
      <c r="B4" s="12" t="s">
        <v>12</v>
      </c>
      <c r="C4" s="12"/>
      <c r="D4" s="12"/>
      <c r="E4" s="12"/>
      <c r="F4" s="12"/>
    </row>
    <row r="5" spans="1:9" x14ac:dyDescent="0.25">
      <c r="B5" s="14" t="s">
        <v>14</v>
      </c>
      <c r="C5" s="14" t="s">
        <v>13</v>
      </c>
      <c r="D5" s="14" t="s">
        <v>15</v>
      </c>
      <c r="E5" s="14" t="s">
        <v>16</v>
      </c>
      <c r="F5" s="14" t="s">
        <v>17</v>
      </c>
    </row>
    <row r="6" spans="1:9" x14ac:dyDescent="0.25">
      <c r="B6" s="15">
        <f>'con entrega superior'!M15</f>
        <v>1</v>
      </c>
      <c r="C6" s="16">
        <v>44133</v>
      </c>
      <c r="D6" s="17">
        <f>'con entrega superior'!N15</f>
        <v>5117.6470588235297</v>
      </c>
      <c r="E6" s="17">
        <f>'con entrega superior'!O15</f>
        <v>2262</v>
      </c>
      <c r="F6" s="17">
        <f>'con entrega superior'!P15</f>
        <v>7379.6470588235297</v>
      </c>
    </row>
    <row r="7" spans="1:9" x14ac:dyDescent="0.25">
      <c r="B7" s="15">
        <f>'con entrega superior'!M16</f>
        <v>2</v>
      </c>
      <c r="C7" s="16">
        <v>44164</v>
      </c>
      <c r="D7" s="17">
        <f>'con entrega superior'!N16</f>
        <v>5117.6470588235297</v>
      </c>
      <c r="E7" s="17">
        <f>'con entrega superior'!O16</f>
        <v>2262</v>
      </c>
      <c r="F7" s="17">
        <f>'con entrega superior'!P16</f>
        <v>7379.6470588235297</v>
      </c>
    </row>
    <row r="8" spans="1:9" x14ac:dyDescent="0.25">
      <c r="B8" s="15">
        <f>'con entrega superior'!M17</f>
        <v>3</v>
      </c>
      <c r="C8" s="16">
        <v>44194</v>
      </c>
      <c r="D8" s="17">
        <f>'con entrega superior'!N17</f>
        <v>5117.6470588235297</v>
      </c>
      <c r="E8" s="17">
        <f>'con entrega superior'!O17</f>
        <v>2262</v>
      </c>
      <c r="F8" s="17">
        <f>'con entrega superior'!P17</f>
        <v>7379.6470588235297</v>
      </c>
    </row>
    <row r="9" spans="1:9" x14ac:dyDescent="0.25">
      <c r="B9" s="15">
        <f>'con entrega superior'!M18</f>
        <v>4</v>
      </c>
      <c r="C9" s="16">
        <v>44225</v>
      </c>
      <c r="D9" s="17">
        <f>'con entrega superior'!N18</f>
        <v>5117.6470588235297</v>
      </c>
      <c r="E9" s="17">
        <f>'con entrega superior'!O18</f>
        <v>2262</v>
      </c>
      <c r="F9" s="17">
        <f>'con entrega superior'!P18</f>
        <v>7379.6470588235297</v>
      </c>
    </row>
    <row r="10" spans="1:9" x14ac:dyDescent="0.25">
      <c r="B10" s="15">
        <f>'con entrega superior'!M19</f>
        <v>5</v>
      </c>
      <c r="C10" s="16">
        <v>44255</v>
      </c>
      <c r="D10" s="17">
        <f>'con entrega superior'!N19</f>
        <v>5117.6470588235297</v>
      </c>
      <c r="E10" s="17">
        <f>'con entrega superior'!O19</f>
        <v>2262</v>
      </c>
      <c r="F10" s="17">
        <f>'con entrega superior'!P19</f>
        <v>7379.6470588235297</v>
      </c>
    </row>
    <row r="11" spans="1:9" x14ac:dyDescent="0.25">
      <c r="B11" s="15">
        <f>'con entrega superior'!M20</f>
        <v>6</v>
      </c>
      <c r="C11" s="16">
        <v>44284</v>
      </c>
      <c r="D11" s="17">
        <f>'con entrega superior'!N20</f>
        <v>5117.6470588235297</v>
      </c>
      <c r="E11" s="17">
        <f>'con entrega superior'!O20</f>
        <v>2262</v>
      </c>
      <c r="F11" s="17">
        <f>'con entrega superior'!P20</f>
        <v>7379.6470588235297</v>
      </c>
    </row>
    <row r="12" spans="1:9" x14ac:dyDescent="0.25">
      <c r="B12" s="15">
        <f>'con entrega superior'!M21</f>
        <v>7</v>
      </c>
      <c r="C12" s="16">
        <v>44315</v>
      </c>
      <c r="D12" s="17">
        <f>'con entrega superior'!N21</f>
        <v>5117.6470588235297</v>
      </c>
      <c r="E12" s="17">
        <f>'con entrega superior'!O21</f>
        <v>2262</v>
      </c>
      <c r="F12" s="17">
        <f>'con entrega superior'!P21</f>
        <v>7379.6470588235297</v>
      </c>
    </row>
    <row r="13" spans="1:9" x14ac:dyDescent="0.25">
      <c r="B13" s="15">
        <f>'con entrega superior'!M22</f>
        <v>8</v>
      </c>
      <c r="C13" s="16">
        <v>44345</v>
      </c>
      <c r="D13" s="17">
        <f>'con entrega superior'!N22</f>
        <v>5117.6470588235297</v>
      </c>
      <c r="E13" s="17">
        <f>'con entrega superior'!O22</f>
        <v>2262</v>
      </c>
      <c r="F13" s="17">
        <f>'con entrega superior'!P22</f>
        <v>7379.6470588235297</v>
      </c>
    </row>
    <row r="14" spans="1:9" x14ac:dyDescent="0.25">
      <c r="B14" s="15">
        <f>'con entrega superior'!M23</f>
        <v>9</v>
      </c>
      <c r="C14" s="16">
        <v>44376</v>
      </c>
      <c r="D14" s="17">
        <f>'con entrega superior'!N23</f>
        <v>5117.6470588235297</v>
      </c>
      <c r="E14" s="17">
        <f>'con entrega superior'!O23</f>
        <v>2262</v>
      </c>
      <c r="F14" s="17">
        <f>'con entrega superior'!P23</f>
        <v>7379.6470588235297</v>
      </c>
    </row>
    <row r="15" spans="1:9" x14ac:dyDescent="0.25">
      <c r="B15" s="15">
        <f>'con entrega superior'!M24</f>
        <v>10</v>
      </c>
      <c r="C15" s="16">
        <v>44406</v>
      </c>
      <c r="D15" s="17">
        <f>'con entrega superior'!N24</f>
        <v>5117.6470588235297</v>
      </c>
      <c r="E15" s="17">
        <f>'con entrega superior'!O24</f>
        <v>2262</v>
      </c>
      <c r="F15" s="17">
        <f>'con entrega superior'!P24</f>
        <v>7379.6470588235297</v>
      </c>
    </row>
    <row r="16" spans="1:9" x14ac:dyDescent="0.25">
      <c r="B16" s="15">
        <f>'con entrega superior'!M25</f>
        <v>11</v>
      </c>
      <c r="C16" s="16">
        <v>44437</v>
      </c>
      <c r="D16" s="17">
        <f>'con entrega superior'!N25</f>
        <v>5117.6470588235297</v>
      </c>
      <c r="E16" s="17">
        <f>'con entrega superior'!O25</f>
        <v>2262</v>
      </c>
      <c r="F16" s="17">
        <f>'con entrega superior'!P25</f>
        <v>7379.6470588235297</v>
      </c>
    </row>
    <row r="17" spans="1:6" x14ac:dyDescent="0.25">
      <c r="B17" s="15">
        <f>'con entrega superior'!M26</f>
        <v>12</v>
      </c>
      <c r="C17" s="16">
        <v>44468</v>
      </c>
      <c r="D17" s="17">
        <f>'con entrega superior'!N26</f>
        <v>5117.6470588235297</v>
      </c>
      <c r="E17" s="17">
        <f>'con entrega superior'!O26</f>
        <v>2262</v>
      </c>
      <c r="F17" s="17">
        <f>'con entrega superior'!P26</f>
        <v>7379.6470588235297</v>
      </c>
    </row>
    <row r="18" spans="1:6" x14ac:dyDescent="0.25">
      <c r="B18" s="15">
        <f>'con entrega superior'!M27</f>
        <v>13</v>
      </c>
      <c r="C18" s="16">
        <v>44498</v>
      </c>
      <c r="D18" s="17">
        <f>'con entrega superior'!N27</f>
        <v>5117.6470588235297</v>
      </c>
      <c r="E18" s="17">
        <f>'con entrega superior'!O27</f>
        <v>2262</v>
      </c>
      <c r="F18" s="17">
        <f>'con entrega superior'!P27</f>
        <v>7379.6470588235297</v>
      </c>
    </row>
    <row r="19" spans="1:6" x14ac:dyDescent="0.25">
      <c r="B19" s="15">
        <f>'con entrega superior'!M28</f>
        <v>14</v>
      </c>
      <c r="C19" s="16">
        <v>44529</v>
      </c>
      <c r="D19" s="17">
        <f>'con entrega superior'!N28</f>
        <v>5117.6470588235297</v>
      </c>
      <c r="E19" s="17">
        <f>'con entrega superior'!O28</f>
        <v>2262</v>
      </c>
      <c r="F19" s="17">
        <f>'con entrega superior'!P28</f>
        <v>7379.6470588235297</v>
      </c>
    </row>
    <row r="20" spans="1:6" x14ac:dyDescent="0.25">
      <c r="B20" s="15">
        <f>'con entrega superior'!M29</f>
        <v>15</v>
      </c>
      <c r="C20" s="16">
        <v>44559</v>
      </c>
      <c r="D20" s="17">
        <f>'con entrega superior'!N29</f>
        <v>5117.6470588235297</v>
      </c>
      <c r="E20" s="17">
        <f>'con entrega superior'!O29</f>
        <v>2262</v>
      </c>
      <c r="F20" s="17">
        <f>'con entrega superior'!P29</f>
        <v>7379.6470588235297</v>
      </c>
    </row>
    <row r="21" spans="1:6" x14ac:dyDescent="0.25">
      <c r="B21" s="15">
        <f>'con entrega superior'!M30</f>
        <v>16</v>
      </c>
      <c r="C21" s="16">
        <v>44590</v>
      </c>
      <c r="D21" s="17">
        <f>'con entrega superior'!N30</f>
        <v>5117.6470588235297</v>
      </c>
      <c r="E21" s="17">
        <f>'con entrega superior'!O30</f>
        <v>2262</v>
      </c>
      <c r="F21" s="17">
        <f>'con entrega superior'!P30</f>
        <v>7379.6470588235297</v>
      </c>
    </row>
    <row r="22" spans="1:6" x14ac:dyDescent="0.25">
      <c r="B22" s="15">
        <f>'con entrega superior'!M31</f>
        <v>17</v>
      </c>
      <c r="C22" s="16">
        <v>44620</v>
      </c>
      <c r="D22" s="17">
        <f>'con entrega superior'!N31</f>
        <v>5117.6470588235297</v>
      </c>
      <c r="E22" s="17">
        <f>'con entrega superior'!O31</f>
        <v>2262</v>
      </c>
      <c r="F22" s="17">
        <f>'con entrega superior'!P31</f>
        <v>7379.6470588235297</v>
      </c>
    </row>
    <row r="23" spans="1:6" x14ac:dyDescent="0.25">
      <c r="B23" s="15"/>
      <c r="C23" s="15"/>
      <c r="D23" s="17">
        <f>'con entrega superior'!N32</f>
        <v>87000</v>
      </c>
      <c r="E23" s="17">
        <f>'con entrega superior'!O32</f>
        <v>38454</v>
      </c>
      <c r="F23" s="17">
        <f>'con entrega superior'!P32</f>
        <v>125453.99999999997</v>
      </c>
    </row>
    <row r="24" spans="1:6" x14ac:dyDescent="0.25">
      <c r="A24" s="11" t="s">
        <v>18</v>
      </c>
    </row>
    <row r="25" spans="1:6" ht="15.75" x14ac:dyDescent="0.25">
      <c r="A25" s="26" t="s">
        <v>19</v>
      </c>
      <c r="B25" s="26"/>
      <c r="C25" s="26"/>
      <c r="D25" s="26"/>
      <c r="E25" s="26"/>
      <c r="F25" s="26"/>
    </row>
    <row r="26" spans="1:6" ht="15.75" x14ac:dyDescent="0.25">
      <c r="A26" s="26" t="s">
        <v>20</v>
      </c>
      <c r="B26" s="26"/>
      <c r="C26" s="26"/>
      <c r="D26" s="26"/>
      <c r="E26" s="26"/>
      <c r="F26" s="26"/>
    </row>
    <row r="27" spans="1:6" ht="15.75" x14ac:dyDescent="0.25">
      <c r="A27" s="26" t="s">
        <v>21</v>
      </c>
      <c r="B27" s="26"/>
      <c r="C27" s="26"/>
      <c r="D27" s="26"/>
      <c r="E27" s="26"/>
      <c r="F27" s="26"/>
    </row>
    <row r="28" spans="1:6" ht="15.75" x14ac:dyDescent="0.25">
      <c r="A28" s="13" t="s">
        <v>22</v>
      </c>
      <c r="B28" s="13"/>
      <c r="C28" s="13"/>
      <c r="D28" s="13"/>
      <c r="E28" s="13"/>
      <c r="F28" s="13"/>
    </row>
    <row r="29" spans="1:6" ht="15.75" x14ac:dyDescent="0.25">
      <c r="A29" s="13" t="s">
        <v>23</v>
      </c>
      <c r="B29" s="13"/>
      <c r="C29" s="13"/>
      <c r="D29" s="13"/>
      <c r="E29" s="13"/>
      <c r="F29" s="13"/>
    </row>
    <row r="30" spans="1:6" ht="21" x14ac:dyDescent="0.35">
      <c r="A30" s="20" t="s">
        <v>24</v>
      </c>
      <c r="B30" s="20"/>
    </row>
    <row r="31" spans="1:6" x14ac:dyDescent="0.25">
      <c r="A31" t="s">
        <v>25</v>
      </c>
    </row>
    <row r="32" spans="1:6" x14ac:dyDescent="0.25">
      <c r="A32" t="s">
        <v>26</v>
      </c>
    </row>
    <row r="33" spans="1:1" x14ac:dyDescent="0.25">
      <c r="A33" t="s">
        <v>27</v>
      </c>
    </row>
    <row r="34" spans="1:1" x14ac:dyDescent="0.25">
      <c r="A34" t="s">
        <v>28</v>
      </c>
    </row>
    <row r="35" spans="1:1" x14ac:dyDescent="0.25">
      <c r="A35" t="s">
        <v>29</v>
      </c>
    </row>
    <row r="36" spans="1:1" x14ac:dyDescent="0.25">
      <c r="A36" t="s">
        <v>30</v>
      </c>
    </row>
  </sheetData>
  <mergeCells count="5">
    <mergeCell ref="A27:F27"/>
    <mergeCell ref="A1:G1"/>
    <mergeCell ref="A2:G2"/>
    <mergeCell ref="A25:F25"/>
    <mergeCell ref="A26:F26"/>
  </mergeCells>
  <phoneticPr fontId="5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A2" sqref="A2"/>
    </sheetView>
  </sheetViews>
  <sheetFormatPr baseColWidth="10" defaultRowHeight="15" x14ac:dyDescent="0.25"/>
  <cols>
    <col min="1" max="1" width="11.5703125" bestFit="1" customWidth="1"/>
    <col min="3" max="3" width="8" customWidth="1"/>
    <col min="7" max="7" width="4.5703125" customWidth="1"/>
    <col min="8" max="8" width="6.42578125" customWidth="1"/>
    <col min="12" max="12" width="3.7109375" customWidth="1"/>
    <col min="13" max="13" width="6.28515625" customWidth="1"/>
  </cols>
  <sheetData>
    <row r="1" spans="1:16" x14ac:dyDescent="0.25">
      <c r="A1" s="1"/>
      <c r="B1" s="1"/>
      <c r="C1" s="1" t="s">
        <v>6</v>
      </c>
      <c r="D1" s="1" t="s">
        <v>2</v>
      </c>
      <c r="E1" s="1"/>
      <c r="F1" s="1"/>
      <c r="G1" s="1"/>
      <c r="H1" s="1"/>
      <c r="I1" s="1"/>
      <c r="J1" s="1"/>
    </row>
    <row r="2" spans="1:16" x14ac:dyDescent="0.25">
      <c r="A2" s="9">
        <v>387000</v>
      </c>
      <c r="B2" s="1">
        <v>2000000</v>
      </c>
      <c r="C2" s="2">
        <v>9.4</v>
      </c>
      <c r="D2" s="1">
        <f>A4*C2%</f>
        <v>8178</v>
      </c>
      <c r="E2" s="1">
        <f>A4+D2</f>
        <v>95178</v>
      </c>
      <c r="F2" s="1">
        <f>E2/3</f>
        <v>31726</v>
      </c>
      <c r="G2" s="1"/>
      <c r="H2" s="1"/>
      <c r="I2" s="1"/>
      <c r="J2" s="1"/>
    </row>
    <row r="3" spans="1:16" x14ac:dyDescent="0.25">
      <c r="A3" s="9">
        <v>300000</v>
      </c>
      <c r="B3" s="1">
        <v>200000</v>
      </c>
      <c r="C3" s="2">
        <v>22.2</v>
      </c>
      <c r="D3" s="1">
        <f>A4*C3%</f>
        <v>19314</v>
      </c>
      <c r="E3" s="1">
        <f>A4+D3</f>
        <v>106314</v>
      </c>
      <c r="F3" s="1">
        <f>E3/7</f>
        <v>15187.714285714286</v>
      </c>
      <c r="G3" s="1"/>
      <c r="H3" s="1"/>
      <c r="I3" s="1"/>
      <c r="J3" s="1"/>
    </row>
    <row r="4" spans="1:16" x14ac:dyDescent="0.25">
      <c r="A4" s="10">
        <f>A2-A3</f>
        <v>87000</v>
      </c>
      <c r="B4" s="1">
        <f>B2-B3</f>
        <v>1800000</v>
      </c>
      <c r="C4" s="2">
        <v>33.799999999999997</v>
      </c>
      <c r="D4" s="1">
        <f>A4*C4%</f>
        <v>29405.999999999996</v>
      </c>
      <c r="E4" s="1">
        <f>A4+D4</f>
        <v>116406</v>
      </c>
      <c r="F4" s="1">
        <f>E4/11</f>
        <v>10582.363636363636</v>
      </c>
      <c r="G4" s="1"/>
      <c r="H4" s="1"/>
      <c r="I4" s="1"/>
      <c r="J4" s="1"/>
    </row>
    <row r="5" spans="1:16" x14ac:dyDescent="0.25">
      <c r="A5" s="1"/>
      <c r="B5" s="1"/>
      <c r="C5" s="2">
        <v>44.2</v>
      </c>
      <c r="D5" s="1">
        <f>A4*C5%</f>
        <v>38454</v>
      </c>
      <c r="E5" s="1">
        <f>B4+D5</f>
        <v>1838454</v>
      </c>
      <c r="F5" s="1">
        <f>E5/17</f>
        <v>108144.35294117648</v>
      </c>
      <c r="G5" s="1"/>
      <c r="H5" s="1"/>
      <c r="I5" s="1"/>
      <c r="J5" s="1"/>
    </row>
    <row r="6" spans="1:16" x14ac:dyDescent="0.25">
      <c r="C6" s="23" t="s">
        <v>0</v>
      </c>
      <c r="D6" s="21" t="s">
        <v>1</v>
      </c>
      <c r="E6" s="21" t="s">
        <v>2</v>
      </c>
      <c r="F6" s="21" t="s">
        <v>3</v>
      </c>
      <c r="H6" s="23" t="s">
        <v>4</v>
      </c>
      <c r="I6" s="21" t="s">
        <v>1</v>
      </c>
      <c r="J6" s="21" t="s">
        <v>2</v>
      </c>
      <c r="K6" s="21" t="s">
        <v>3</v>
      </c>
      <c r="M6" s="22" t="s">
        <v>5</v>
      </c>
      <c r="N6" s="24" t="s">
        <v>1</v>
      </c>
      <c r="O6" s="23" t="s">
        <v>2</v>
      </c>
      <c r="P6" s="23" t="s">
        <v>3</v>
      </c>
    </row>
    <row r="7" spans="1:16" x14ac:dyDescent="0.25">
      <c r="C7" s="23"/>
      <c r="D7" s="21"/>
      <c r="E7" s="21"/>
      <c r="F7" s="21"/>
      <c r="H7" s="23"/>
      <c r="I7" s="21"/>
      <c r="J7" s="21"/>
      <c r="K7" s="21"/>
      <c r="M7" s="22"/>
      <c r="N7" s="25"/>
      <c r="O7" s="23"/>
      <c r="P7" s="23"/>
    </row>
    <row r="8" spans="1:16" x14ac:dyDescent="0.25">
      <c r="C8" s="3">
        <v>1</v>
      </c>
      <c r="D8" s="3">
        <f>A4/11</f>
        <v>7909.090909090909</v>
      </c>
      <c r="E8" s="3">
        <f>D4/11</f>
        <v>2673.272727272727</v>
      </c>
      <c r="F8" s="3">
        <f>SUM(D8:E8)</f>
        <v>10582.363636363636</v>
      </c>
      <c r="H8" s="4">
        <v>1</v>
      </c>
      <c r="I8" s="3">
        <f>A4/7</f>
        <v>12428.571428571429</v>
      </c>
      <c r="J8" s="5">
        <f>D3/7</f>
        <v>2759.1428571428573</v>
      </c>
      <c r="K8" s="5">
        <f>SUM(I8:J8)</f>
        <v>15187.714285714286</v>
      </c>
      <c r="M8" s="4">
        <v>1</v>
      </c>
      <c r="N8" s="3">
        <f>A4/3</f>
        <v>29000</v>
      </c>
      <c r="O8" s="3">
        <f>D2/3</f>
        <v>2726</v>
      </c>
      <c r="P8" s="3">
        <f>SUM(N8:O8)</f>
        <v>31726</v>
      </c>
    </row>
    <row r="9" spans="1:16" x14ac:dyDescent="0.25">
      <c r="C9" s="3">
        <v>2</v>
      </c>
      <c r="D9" s="3">
        <f>A4/11</f>
        <v>7909.090909090909</v>
      </c>
      <c r="E9" s="3">
        <f>D4/11</f>
        <v>2673.272727272727</v>
      </c>
      <c r="F9" s="3">
        <f t="shared" ref="F9:F18" si="0">SUM(D9:E9)</f>
        <v>10582.363636363636</v>
      </c>
      <c r="H9" s="4">
        <v>2</v>
      </c>
      <c r="I9" s="3">
        <f>A4/7</f>
        <v>12428.571428571429</v>
      </c>
      <c r="J9" s="5">
        <f>D3/7</f>
        <v>2759.1428571428573</v>
      </c>
      <c r="K9" s="5">
        <f t="shared" ref="K9:K14" si="1">SUM(I9:J9)</f>
        <v>15187.714285714286</v>
      </c>
      <c r="M9" s="4">
        <v>2</v>
      </c>
      <c r="N9" s="3">
        <f>A4/3</f>
        <v>29000</v>
      </c>
      <c r="O9" s="3">
        <f>D2/3</f>
        <v>2726</v>
      </c>
      <c r="P9" s="3">
        <f>SUM(N9:O9)</f>
        <v>31726</v>
      </c>
    </row>
    <row r="10" spans="1:16" x14ac:dyDescent="0.25">
      <c r="C10" s="3">
        <v>3</v>
      </c>
      <c r="D10" s="3">
        <f>A4/11</f>
        <v>7909.090909090909</v>
      </c>
      <c r="E10" s="3">
        <f>D4/11</f>
        <v>2673.272727272727</v>
      </c>
      <c r="F10" s="3">
        <f t="shared" si="0"/>
        <v>10582.363636363636</v>
      </c>
      <c r="H10" s="4">
        <v>3</v>
      </c>
      <c r="I10" s="3">
        <f>A4/7</f>
        <v>12428.571428571429</v>
      </c>
      <c r="J10" s="5">
        <f>D3/7</f>
        <v>2759.1428571428573</v>
      </c>
      <c r="K10" s="5">
        <f t="shared" si="1"/>
        <v>15187.714285714286</v>
      </c>
      <c r="M10" s="4">
        <v>3</v>
      </c>
      <c r="N10" s="3">
        <f>A4/3</f>
        <v>29000</v>
      </c>
      <c r="O10" s="3">
        <f>D2/3</f>
        <v>2726</v>
      </c>
      <c r="P10" s="3">
        <f>SUM(N10:O10)</f>
        <v>31726</v>
      </c>
    </row>
    <row r="11" spans="1:16" x14ac:dyDescent="0.25">
      <c r="C11" s="3">
        <v>4</v>
      </c>
      <c r="D11" s="3">
        <f>A4/11</f>
        <v>7909.090909090909</v>
      </c>
      <c r="E11" s="3">
        <f>D4/11</f>
        <v>2673.272727272727</v>
      </c>
      <c r="F11" s="3">
        <f t="shared" si="0"/>
        <v>10582.363636363636</v>
      </c>
      <c r="H11" s="4">
        <v>4</v>
      </c>
      <c r="I11" s="3">
        <f>A4/7</f>
        <v>12428.571428571429</v>
      </c>
      <c r="J11" s="5">
        <f>D3/7</f>
        <v>2759.1428571428573</v>
      </c>
      <c r="K11" s="5">
        <f t="shared" si="1"/>
        <v>15187.714285714286</v>
      </c>
      <c r="N11" s="1">
        <f>SUM(N8:N10)</f>
        <v>87000</v>
      </c>
      <c r="O11" s="1">
        <f>SUM(O8:O10)</f>
        <v>8178</v>
      </c>
      <c r="P11" s="1">
        <f>SUM(P8:P10)</f>
        <v>95178</v>
      </c>
    </row>
    <row r="12" spans="1:16" x14ac:dyDescent="0.25">
      <c r="C12" s="3">
        <v>5</v>
      </c>
      <c r="D12" s="3">
        <f>A4/11</f>
        <v>7909.090909090909</v>
      </c>
      <c r="E12" s="3">
        <f>D4/11</f>
        <v>2673.272727272727</v>
      </c>
      <c r="F12" s="3">
        <f t="shared" si="0"/>
        <v>10582.363636363636</v>
      </c>
      <c r="H12" s="4">
        <v>5</v>
      </c>
      <c r="I12" s="3">
        <f>A4/7</f>
        <v>12428.571428571429</v>
      </c>
      <c r="J12" s="5">
        <f>D3/7</f>
        <v>2759.1428571428573</v>
      </c>
      <c r="K12" s="5">
        <f t="shared" si="1"/>
        <v>15187.714285714286</v>
      </c>
    </row>
    <row r="13" spans="1:16" x14ac:dyDescent="0.25">
      <c r="C13" s="3">
        <v>6</v>
      </c>
      <c r="D13" s="3">
        <f>A4/11</f>
        <v>7909.090909090909</v>
      </c>
      <c r="E13" s="3">
        <f>D4/11</f>
        <v>2673.272727272727</v>
      </c>
      <c r="F13" s="3">
        <f t="shared" si="0"/>
        <v>10582.363636363636</v>
      </c>
      <c r="H13" s="4">
        <v>6</v>
      </c>
      <c r="I13" s="3">
        <f>A4/7</f>
        <v>12428.571428571429</v>
      </c>
      <c r="J13" s="5">
        <f>D3/7</f>
        <v>2759.1428571428573</v>
      </c>
      <c r="K13" s="5">
        <f t="shared" si="1"/>
        <v>15187.714285714286</v>
      </c>
      <c r="M13" s="23" t="s">
        <v>0</v>
      </c>
      <c r="N13" s="21" t="s">
        <v>1</v>
      </c>
      <c r="O13" s="21" t="s">
        <v>2</v>
      </c>
      <c r="P13" s="21" t="s">
        <v>3</v>
      </c>
    </row>
    <row r="14" spans="1:16" x14ac:dyDescent="0.25">
      <c r="C14" s="3">
        <v>7</v>
      </c>
      <c r="D14" s="3">
        <f>A4/11</f>
        <v>7909.090909090909</v>
      </c>
      <c r="E14" s="3">
        <f>D4/11</f>
        <v>2673.272727272727</v>
      </c>
      <c r="F14" s="3">
        <f t="shared" si="0"/>
        <v>10582.363636363636</v>
      </c>
      <c r="H14" s="4">
        <v>7</v>
      </c>
      <c r="I14" s="3">
        <f>A4/7</f>
        <v>12428.571428571429</v>
      </c>
      <c r="J14" s="5">
        <f>D3/7</f>
        <v>2759.1428571428573</v>
      </c>
      <c r="K14" s="5">
        <f t="shared" si="1"/>
        <v>15187.714285714286</v>
      </c>
      <c r="M14" s="23"/>
      <c r="N14" s="21"/>
      <c r="O14" s="21"/>
      <c r="P14" s="21"/>
    </row>
    <row r="15" spans="1:16" x14ac:dyDescent="0.25">
      <c r="C15" s="3">
        <v>8</v>
      </c>
      <c r="D15" s="3">
        <f>A4/11</f>
        <v>7909.090909090909</v>
      </c>
      <c r="E15" s="3">
        <f>D4/11</f>
        <v>2673.272727272727</v>
      </c>
      <c r="F15" s="3">
        <f t="shared" si="0"/>
        <v>10582.363636363636</v>
      </c>
      <c r="I15" s="1">
        <f>SUM(I8:I14)</f>
        <v>87000.000000000015</v>
      </c>
      <c r="J15" s="6">
        <f>SUM(J8:J14)</f>
        <v>19314.000000000004</v>
      </c>
      <c r="K15" s="6">
        <f>SUM(K8:K14)</f>
        <v>106314.00000000001</v>
      </c>
      <c r="M15" s="3">
        <v>1</v>
      </c>
      <c r="N15" s="3">
        <f>A4/17</f>
        <v>5117.6470588235297</v>
      </c>
      <c r="O15" s="3">
        <f>D5/17</f>
        <v>2262</v>
      </c>
      <c r="P15" s="3">
        <f>N15+O15</f>
        <v>7379.6470588235297</v>
      </c>
    </row>
    <row r="16" spans="1:16" x14ac:dyDescent="0.25">
      <c r="C16" s="3">
        <v>9</v>
      </c>
      <c r="D16" s="3">
        <f>A4/11</f>
        <v>7909.090909090909</v>
      </c>
      <c r="E16" s="3">
        <f>D4/11</f>
        <v>2673.272727272727</v>
      </c>
      <c r="F16" s="3">
        <f t="shared" si="0"/>
        <v>10582.363636363636</v>
      </c>
      <c r="G16" s="1"/>
      <c r="H16" s="1"/>
      <c r="I16" s="1"/>
      <c r="J16" s="1"/>
      <c r="M16" s="3">
        <v>2</v>
      </c>
      <c r="N16" s="3">
        <f>A4/17</f>
        <v>5117.6470588235297</v>
      </c>
      <c r="O16" s="3">
        <f>D5/17</f>
        <v>2262</v>
      </c>
      <c r="P16" s="3">
        <f t="shared" ref="P16:P31" si="2">N16+O16</f>
        <v>7379.6470588235297</v>
      </c>
    </row>
    <row r="17" spans="1:16" x14ac:dyDescent="0.25">
      <c r="C17" s="3">
        <v>10</v>
      </c>
      <c r="D17" s="3">
        <f>A4/11</f>
        <v>7909.090909090909</v>
      </c>
      <c r="E17" s="3">
        <f>D4/11</f>
        <v>2673.272727272727</v>
      </c>
      <c r="F17" s="3">
        <f t="shared" si="0"/>
        <v>10582.363636363636</v>
      </c>
      <c r="G17" s="1"/>
      <c r="H17" s="1"/>
      <c r="I17" s="1"/>
      <c r="J17" s="1"/>
      <c r="K17" s="6"/>
      <c r="L17" s="1"/>
      <c r="M17" s="3">
        <v>3</v>
      </c>
      <c r="N17" s="3">
        <f>A4/17</f>
        <v>5117.6470588235297</v>
      </c>
      <c r="O17" s="3">
        <f>D5/17</f>
        <v>2262</v>
      </c>
      <c r="P17" s="3">
        <f t="shared" si="2"/>
        <v>7379.6470588235297</v>
      </c>
    </row>
    <row r="18" spans="1:16" x14ac:dyDescent="0.25">
      <c r="C18" s="3">
        <v>11</v>
      </c>
      <c r="D18" s="3">
        <f>A4/11</f>
        <v>7909.090909090909</v>
      </c>
      <c r="E18" s="3">
        <f>D4/11</f>
        <v>2673.272727272727</v>
      </c>
      <c r="F18" s="3">
        <f t="shared" si="0"/>
        <v>10582.363636363636</v>
      </c>
      <c r="G18" s="1"/>
      <c r="H18" s="1"/>
      <c r="I18" s="1"/>
      <c r="J18" s="1"/>
      <c r="K18" s="6"/>
      <c r="L18" s="1"/>
      <c r="M18" s="3">
        <v>4</v>
      </c>
      <c r="N18" s="3">
        <f>A4/17</f>
        <v>5117.6470588235297</v>
      </c>
      <c r="O18" s="3">
        <f>D5/17</f>
        <v>2262</v>
      </c>
      <c r="P18" s="3">
        <f t="shared" si="2"/>
        <v>7379.6470588235297</v>
      </c>
    </row>
    <row r="19" spans="1:16" x14ac:dyDescent="0.25">
      <c r="A19" s="1"/>
      <c r="B19" s="1"/>
      <c r="C19" s="1"/>
      <c r="D19" s="1">
        <f>SUM(D8:D18)</f>
        <v>87000.000000000015</v>
      </c>
      <c r="E19" s="1">
        <f>SUM(E8:E18)</f>
        <v>29406.000000000004</v>
      </c>
      <c r="F19" s="1">
        <f>SUM(F8:F18)</f>
        <v>116405.99999999997</v>
      </c>
      <c r="G19" s="1"/>
      <c r="H19" s="1"/>
      <c r="I19" s="1"/>
      <c r="J19" s="1"/>
      <c r="K19" s="6"/>
      <c r="L19" s="1"/>
      <c r="M19" s="3">
        <v>5</v>
      </c>
      <c r="N19" s="3">
        <f>A4/17</f>
        <v>5117.6470588235297</v>
      </c>
      <c r="O19" s="3">
        <f>D5/17</f>
        <v>2262</v>
      </c>
      <c r="P19" s="3">
        <f t="shared" si="2"/>
        <v>7379.6470588235297</v>
      </c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6"/>
      <c r="L20" s="1"/>
      <c r="M20" s="3">
        <v>6</v>
      </c>
      <c r="N20" s="3">
        <f>A4/17</f>
        <v>5117.6470588235297</v>
      </c>
      <c r="O20" s="3">
        <f>D5/17</f>
        <v>2262</v>
      </c>
      <c r="P20" s="3">
        <f t="shared" si="2"/>
        <v>7379.6470588235297</v>
      </c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6"/>
      <c r="L21" s="1"/>
      <c r="M21" s="3">
        <v>7</v>
      </c>
      <c r="N21" s="3">
        <f>A4/17</f>
        <v>5117.6470588235297</v>
      </c>
      <c r="O21" s="3">
        <f>D5/17</f>
        <v>2262</v>
      </c>
      <c r="P21" s="3">
        <f t="shared" si="2"/>
        <v>7379.6470588235297</v>
      </c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6"/>
      <c r="L22" s="1"/>
      <c r="M22" s="3">
        <v>8</v>
      </c>
      <c r="N22" s="3">
        <f>A4/17</f>
        <v>5117.6470588235297</v>
      </c>
      <c r="O22" s="3">
        <f>D5/17</f>
        <v>2262</v>
      </c>
      <c r="P22" s="3">
        <f t="shared" si="2"/>
        <v>7379.6470588235297</v>
      </c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6"/>
      <c r="L23" s="1"/>
      <c r="M23" s="3">
        <v>9</v>
      </c>
      <c r="N23" s="3">
        <f>A4/17</f>
        <v>5117.6470588235297</v>
      </c>
      <c r="O23" s="3">
        <f>D5/17</f>
        <v>2262</v>
      </c>
      <c r="P23" s="3">
        <f t="shared" si="2"/>
        <v>7379.6470588235297</v>
      </c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6"/>
      <c r="L24" s="1"/>
      <c r="M24" s="3">
        <v>10</v>
      </c>
      <c r="N24" s="3">
        <f>A4/17</f>
        <v>5117.6470588235297</v>
      </c>
      <c r="O24" s="3">
        <f>D5/17</f>
        <v>2262</v>
      </c>
      <c r="P24" s="3">
        <f t="shared" si="2"/>
        <v>7379.6470588235297</v>
      </c>
    </row>
    <row r="25" spans="1:16" x14ac:dyDescent="0.25">
      <c r="G25" s="1"/>
      <c r="H25" s="1"/>
      <c r="I25" s="1"/>
      <c r="J25" s="1"/>
      <c r="K25" s="6"/>
      <c r="L25" s="1"/>
      <c r="M25" s="3">
        <v>11</v>
      </c>
      <c r="N25" s="3">
        <f>A4/17</f>
        <v>5117.6470588235297</v>
      </c>
      <c r="O25" s="3">
        <f>D5/17</f>
        <v>2262</v>
      </c>
      <c r="P25" s="3">
        <f t="shared" si="2"/>
        <v>7379.6470588235297</v>
      </c>
    </row>
    <row r="26" spans="1:16" x14ac:dyDescent="0.25">
      <c r="G26" s="1"/>
      <c r="H26" s="1"/>
      <c r="I26" s="1"/>
      <c r="J26" s="1"/>
      <c r="K26" s="6"/>
      <c r="L26" s="1"/>
      <c r="M26" s="3">
        <v>12</v>
      </c>
      <c r="N26" s="3">
        <f>A4/17</f>
        <v>5117.6470588235297</v>
      </c>
      <c r="O26" s="3">
        <f>D5/17</f>
        <v>2262</v>
      </c>
      <c r="P26" s="3">
        <f t="shared" si="2"/>
        <v>7379.6470588235297</v>
      </c>
    </row>
    <row r="27" spans="1:16" x14ac:dyDescent="0.25">
      <c r="G27" s="1"/>
      <c r="H27" s="1"/>
      <c r="I27" s="1"/>
      <c r="J27" s="1"/>
      <c r="K27" s="6"/>
      <c r="L27" s="1"/>
      <c r="M27" s="7">
        <v>13</v>
      </c>
      <c r="N27" s="3">
        <f>A4/17</f>
        <v>5117.6470588235297</v>
      </c>
      <c r="O27" s="3">
        <f>D5/17</f>
        <v>2262</v>
      </c>
      <c r="P27" s="3">
        <f t="shared" si="2"/>
        <v>7379.6470588235297</v>
      </c>
    </row>
    <row r="28" spans="1:16" x14ac:dyDescent="0.25">
      <c r="G28" s="1"/>
      <c r="H28" s="1"/>
      <c r="I28" s="1"/>
      <c r="J28" s="1"/>
      <c r="K28" s="6"/>
      <c r="L28" s="1"/>
      <c r="M28" s="7">
        <v>14</v>
      </c>
      <c r="N28" s="3">
        <f>A4/17</f>
        <v>5117.6470588235297</v>
      </c>
      <c r="O28" s="3">
        <f>D5/17</f>
        <v>2262</v>
      </c>
      <c r="P28" s="3">
        <f t="shared" si="2"/>
        <v>7379.6470588235297</v>
      </c>
    </row>
    <row r="29" spans="1:16" x14ac:dyDescent="0.25">
      <c r="G29" s="1"/>
      <c r="H29" s="1"/>
      <c r="I29" s="1"/>
      <c r="J29" s="1"/>
      <c r="K29" s="6"/>
      <c r="L29" s="1"/>
      <c r="M29" s="7">
        <v>15</v>
      </c>
      <c r="N29" s="3">
        <f>A4/17</f>
        <v>5117.6470588235297</v>
      </c>
      <c r="O29" s="3">
        <f>D5/17</f>
        <v>2262</v>
      </c>
      <c r="P29" s="3">
        <f t="shared" si="2"/>
        <v>7379.6470588235297</v>
      </c>
    </row>
    <row r="30" spans="1:16" x14ac:dyDescent="0.25">
      <c r="G30" s="1"/>
      <c r="H30" s="1"/>
      <c r="I30" s="1"/>
      <c r="J30" s="1"/>
      <c r="K30" s="6"/>
      <c r="L30" s="1"/>
      <c r="M30" s="7">
        <v>16</v>
      </c>
      <c r="N30" s="3">
        <f>A4/17</f>
        <v>5117.6470588235297</v>
      </c>
      <c r="O30" s="3">
        <f>D5/17</f>
        <v>2262</v>
      </c>
      <c r="P30" s="3">
        <f t="shared" si="2"/>
        <v>7379.6470588235297</v>
      </c>
    </row>
    <row r="31" spans="1:16" x14ac:dyDescent="0.25">
      <c r="G31" s="1"/>
      <c r="H31" s="1"/>
      <c r="I31" s="1"/>
      <c r="J31" s="1"/>
      <c r="K31" s="6"/>
      <c r="L31" s="1"/>
      <c r="M31" s="7">
        <v>17</v>
      </c>
      <c r="N31" s="3">
        <f>A4/17</f>
        <v>5117.6470588235297</v>
      </c>
      <c r="O31" s="3">
        <f>D5/17</f>
        <v>2262</v>
      </c>
      <c r="P31" s="3">
        <f t="shared" si="2"/>
        <v>7379.6470588235297</v>
      </c>
    </row>
    <row r="32" spans="1:16" x14ac:dyDescent="0.25">
      <c r="N32" s="6">
        <f>SUM(N15:N31)</f>
        <v>87000</v>
      </c>
      <c r="O32" s="6">
        <f>SUM(O15:O31)</f>
        <v>38454</v>
      </c>
      <c r="P32" s="6">
        <f>SUM(P15:P31)</f>
        <v>125453.99999999997</v>
      </c>
    </row>
  </sheetData>
  <sheetProtection password="E84F" sheet="1" objects="1" scenarios="1"/>
  <protectedRanges>
    <protectedRange sqref="B2:B3" name="Rango1"/>
  </protectedRanges>
  <mergeCells count="16">
    <mergeCell ref="M13:M14"/>
    <mergeCell ref="N13:N14"/>
    <mergeCell ref="O13:O14"/>
    <mergeCell ref="P13:P14"/>
    <mergeCell ref="J6:J7"/>
    <mergeCell ref="K6:K7"/>
    <mergeCell ref="M6:M7"/>
    <mergeCell ref="N6:N7"/>
    <mergeCell ref="O6:O7"/>
    <mergeCell ref="P6:P7"/>
    <mergeCell ref="C6:C7"/>
    <mergeCell ref="D6:D7"/>
    <mergeCell ref="E6:E7"/>
    <mergeCell ref="F6:F7"/>
    <mergeCell ref="H6:H7"/>
    <mergeCell ref="I6:I7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6" sqref="C6:C8"/>
    </sheetView>
  </sheetViews>
  <sheetFormatPr baseColWidth="10" defaultRowHeight="15" x14ac:dyDescent="0.25"/>
  <cols>
    <col min="1" max="1" width="8.42578125" customWidth="1"/>
    <col min="2" max="2" width="10.28515625" customWidth="1"/>
    <col min="3" max="3" width="13.28515625" customWidth="1"/>
    <col min="4" max="4" width="12.28515625" customWidth="1"/>
  </cols>
  <sheetData>
    <row r="1" spans="1:6" ht="18" x14ac:dyDescent="0.25">
      <c r="A1" s="27" t="s">
        <v>7</v>
      </c>
      <c r="B1" s="27"/>
      <c r="C1" s="27"/>
      <c r="D1" s="27"/>
      <c r="E1" s="27"/>
      <c r="F1" s="27"/>
    </row>
    <row r="2" spans="1:6" x14ac:dyDescent="0.25">
      <c r="B2" s="28" t="s">
        <v>8</v>
      </c>
      <c r="C2" s="28"/>
      <c r="D2" s="28"/>
      <c r="E2" s="28"/>
    </row>
    <row r="3" spans="1:6" x14ac:dyDescent="0.25">
      <c r="A3" s="11" t="s">
        <v>9</v>
      </c>
      <c r="B3" t="s">
        <v>39</v>
      </c>
    </row>
    <row r="4" spans="1:6" x14ac:dyDescent="0.25">
      <c r="A4" s="11" t="s">
        <v>11</v>
      </c>
      <c r="B4" s="12" t="s">
        <v>40</v>
      </c>
      <c r="C4" s="12"/>
    </row>
    <row r="5" spans="1:6" x14ac:dyDescent="0.25">
      <c r="B5" s="14" t="s">
        <v>14</v>
      </c>
      <c r="C5" s="14" t="s">
        <v>13</v>
      </c>
      <c r="D5" s="14" t="s">
        <v>15</v>
      </c>
      <c r="E5" s="14" t="s">
        <v>16</v>
      </c>
      <c r="F5" s="14" t="s">
        <v>17</v>
      </c>
    </row>
    <row r="6" spans="1:6" x14ac:dyDescent="0.25">
      <c r="B6" s="15">
        <f>'entrega minima'!M7</f>
        <v>1</v>
      </c>
      <c r="C6" s="16">
        <v>44133</v>
      </c>
      <c r="D6" s="17">
        <f>'entrega minima'!N7</f>
        <v>1080000</v>
      </c>
      <c r="E6" s="17">
        <f>'entrega minima'!O7</f>
        <v>101520</v>
      </c>
      <c r="F6" s="17">
        <f>'entrega minima'!P7</f>
        <v>1181520</v>
      </c>
    </row>
    <row r="7" spans="1:6" x14ac:dyDescent="0.25">
      <c r="B7" s="15">
        <f>'entrega minima'!M8</f>
        <v>2</v>
      </c>
      <c r="C7" s="16">
        <v>44164</v>
      </c>
      <c r="D7" s="17">
        <f>'entrega minima'!N8</f>
        <v>1080000</v>
      </c>
      <c r="E7" s="17">
        <f>'entrega minima'!O8</f>
        <v>101520</v>
      </c>
      <c r="F7" s="17">
        <f>'entrega minima'!P8</f>
        <v>1181520</v>
      </c>
    </row>
    <row r="8" spans="1:6" x14ac:dyDescent="0.25">
      <c r="B8" s="15">
        <f>'entrega minima'!M9</f>
        <v>3</v>
      </c>
      <c r="C8" s="16">
        <v>44194</v>
      </c>
      <c r="D8" s="17">
        <f>'entrega minima'!N9</f>
        <v>1080000</v>
      </c>
      <c r="E8" s="17">
        <f>'entrega minima'!O9</f>
        <v>101520</v>
      </c>
      <c r="F8" s="17">
        <f>'entrega minima'!P9</f>
        <v>1181520</v>
      </c>
    </row>
    <row r="9" spans="1:6" x14ac:dyDescent="0.25">
      <c r="B9" s="15"/>
      <c r="C9" s="16"/>
      <c r="D9" s="17">
        <f>'entrega minima'!N10</f>
        <v>3240000</v>
      </c>
      <c r="E9" s="17">
        <f>'entrega minima'!O10</f>
        <v>304560</v>
      </c>
      <c r="F9" s="17">
        <f>'entrega minima'!P10</f>
        <v>3544560</v>
      </c>
    </row>
    <row r="10" spans="1:6" x14ac:dyDescent="0.25">
      <c r="A10" s="11" t="s">
        <v>18</v>
      </c>
    </row>
    <row r="11" spans="1:6" ht="15.75" x14ac:dyDescent="0.25">
      <c r="A11" s="26" t="s">
        <v>19</v>
      </c>
      <c r="B11" s="26"/>
      <c r="C11" s="26"/>
      <c r="D11" s="26"/>
      <c r="E11" s="26"/>
      <c r="F11" s="26"/>
    </row>
    <row r="12" spans="1:6" ht="15.75" x14ac:dyDescent="0.25">
      <c r="A12" s="26" t="s">
        <v>20</v>
      </c>
      <c r="B12" s="26"/>
      <c r="C12" s="26"/>
      <c r="D12" s="26"/>
      <c r="E12" s="26"/>
      <c r="F12" s="26"/>
    </row>
    <row r="13" spans="1:6" ht="15.75" x14ac:dyDescent="0.25">
      <c r="A13" s="26" t="s">
        <v>21</v>
      </c>
      <c r="B13" s="26"/>
      <c r="C13" s="26"/>
      <c r="D13" s="26"/>
      <c r="E13" s="26"/>
      <c r="F13" s="26"/>
    </row>
    <row r="14" spans="1:6" ht="15.75" x14ac:dyDescent="0.25">
      <c r="A14" s="13" t="s">
        <v>22</v>
      </c>
      <c r="B14" s="13"/>
      <c r="C14" s="13"/>
      <c r="D14" s="13"/>
      <c r="E14" s="13"/>
      <c r="F14" s="13"/>
    </row>
    <row r="15" spans="1:6" ht="15.75" x14ac:dyDescent="0.25">
      <c r="A15" s="13" t="s">
        <v>23</v>
      </c>
      <c r="B15" s="13"/>
      <c r="C15" s="13"/>
      <c r="D15" s="13"/>
      <c r="E15" s="13"/>
      <c r="F15" s="13"/>
    </row>
    <row r="16" spans="1:6" ht="21" x14ac:dyDescent="0.35">
      <c r="A16" s="20" t="s">
        <v>24</v>
      </c>
      <c r="B16" s="20"/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  <row r="20" spans="1:1" x14ac:dyDescent="0.25">
      <c r="A20" t="s">
        <v>28</v>
      </c>
    </row>
    <row r="21" spans="1:1" x14ac:dyDescent="0.25">
      <c r="A21" t="s">
        <v>29</v>
      </c>
    </row>
    <row r="22" spans="1:1" x14ac:dyDescent="0.25">
      <c r="A22" t="s">
        <v>30</v>
      </c>
    </row>
  </sheetData>
  <mergeCells count="5">
    <mergeCell ref="A13:F13"/>
    <mergeCell ref="A1:F1"/>
    <mergeCell ref="B2:E2"/>
    <mergeCell ref="A11:F11"/>
    <mergeCell ref="A12:F12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6" sqref="C6:C12"/>
    </sheetView>
  </sheetViews>
  <sheetFormatPr baseColWidth="10" defaultRowHeight="15" x14ac:dyDescent="0.25"/>
  <cols>
    <col min="1" max="1" width="9.28515625" customWidth="1"/>
    <col min="2" max="2" width="10.5703125" customWidth="1"/>
    <col min="3" max="3" width="12.140625" customWidth="1"/>
    <col min="4" max="4" width="12.7109375" customWidth="1"/>
  </cols>
  <sheetData>
    <row r="1" spans="1:7" ht="18" x14ac:dyDescent="0.25">
      <c r="A1" s="27" t="s">
        <v>7</v>
      </c>
      <c r="B1" s="27"/>
      <c r="C1" s="27"/>
      <c r="D1" s="27"/>
      <c r="E1" s="27"/>
      <c r="F1" s="27"/>
      <c r="G1" s="27"/>
    </row>
    <row r="2" spans="1:7" x14ac:dyDescent="0.25">
      <c r="B2" s="28" t="s">
        <v>8</v>
      </c>
      <c r="C2" s="28"/>
      <c r="D2" s="28"/>
      <c r="E2" s="28"/>
      <c r="F2" s="28"/>
    </row>
    <row r="3" spans="1:7" x14ac:dyDescent="0.25">
      <c r="A3" s="11" t="s">
        <v>9</v>
      </c>
      <c r="B3" t="s">
        <v>41</v>
      </c>
    </row>
    <row r="4" spans="1:7" x14ac:dyDescent="0.25">
      <c r="A4" s="11" t="s">
        <v>11</v>
      </c>
      <c r="B4" s="12" t="s">
        <v>42</v>
      </c>
      <c r="C4" s="12"/>
      <c r="D4" s="12"/>
    </row>
    <row r="5" spans="1:7" x14ac:dyDescent="0.25">
      <c r="B5" s="14" t="s">
        <v>14</v>
      </c>
      <c r="C5" s="14" t="s">
        <v>13</v>
      </c>
      <c r="D5" s="14" t="s">
        <v>15</v>
      </c>
      <c r="E5" s="14" t="s">
        <v>16</v>
      </c>
      <c r="F5" s="14" t="s">
        <v>17</v>
      </c>
    </row>
    <row r="6" spans="1:7" x14ac:dyDescent="0.25">
      <c r="B6" s="15">
        <f>'entrega minima'!H7</f>
        <v>1</v>
      </c>
      <c r="C6" s="16">
        <v>44133</v>
      </c>
      <c r="D6" s="17">
        <f>'entrega minima'!I7</f>
        <v>540000</v>
      </c>
      <c r="E6" s="17">
        <f>'entrega minima'!J7</f>
        <v>118800</v>
      </c>
      <c r="F6" s="17">
        <f>'entrega minima'!K7</f>
        <v>658800</v>
      </c>
    </row>
    <row r="7" spans="1:7" x14ac:dyDescent="0.25">
      <c r="B7" s="15">
        <f>'entrega minima'!H8</f>
        <v>2</v>
      </c>
      <c r="C7" s="16">
        <v>44164</v>
      </c>
      <c r="D7" s="17">
        <f>'entrega minima'!I8</f>
        <v>540000</v>
      </c>
      <c r="E7" s="17">
        <f>'entrega minima'!J8</f>
        <v>118800</v>
      </c>
      <c r="F7" s="17">
        <f>'entrega minima'!K8</f>
        <v>658800</v>
      </c>
    </row>
    <row r="8" spans="1:7" x14ac:dyDescent="0.25">
      <c r="B8" s="15">
        <f>'entrega minima'!H9</f>
        <v>3</v>
      </c>
      <c r="C8" s="16">
        <v>44194</v>
      </c>
      <c r="D8" s="17">
        <f>'entrega minima'!I9</f>
        <v>540000</v>
      </c>
      <c r="E8" s="17">
        <f>'entrega minima'!J9</f>
        <v>118800</v>
      </c>
      <c r="F8" s="17">
        <f>'entrega minima'!K9</f>
        <v>658800</v>
      </c>
    </row>
    <row r="9" spans="1:7" x14ac:dyDescent="0.25">
      <c r="B9" s="15">
        <f>'entrega minima'!H10</f>
        <v>4</v>
      </c>
      <c r="C9" s="16">
        <v>44225</v>
      </c>
      <c r="D9" s="17">
        <f>'entrega minima'!I10</f>
        <v>540000</v>
      </c>
      <c r="E9" s="17">
        <f>'entrega minima'!J10</f>
        <v>118800</v>
      </c>
      <c r="F9" s="17">
        <f>'entrega minima'!K10</f>
        <v>658800</v>
      </c>
    </row>
    <row r="10" spans="1:7" x14ac:dyDescent="0.25">
      <c r="B10" s="15">
        <f>'entrega minima'!H11</f>
        <v>5</v>
      </c>
      <c r="C10" s="16">
        <v>44255</v>
      </c>
      <c r="D10" s="17">
        <f>'entrega minima'!I11</f>
        <v>540000</v>
      </c>
      <c r="E10" s="17">
        <f>'entrega minima'!J11</f>
        <v>118800</v>
      </c>
      <c r="F10" s="17">
        <f>'entrega minima'!K11</f>
        <v>658800</v>
      </c>
    </row>
    <row r="11" spans="1:7" x14ac:dyDescent="0.25">
      <c r="B11" s="15">
        <f>'entrega minima'!H12</f>
        <v>6</v>
      </c>
      <c r="C11" s="16">
        <v>44284</v>
      </c>
      <c r="D11" s="17">
        <f>'entrega minima'!I12</f>
        <v>540000</v>
      </c>
      <c r="E11" s="17">
        <f>'entrega minima'!J12</f>
        <v>118800</v>
      </c>
      <c r="F11" s="17">
        <f>'entrega minima'!K12</f>
        <v>658800</v>
      </c>
    </row>
    <row r="12" spans="1:7" x14ac:dyDescent="0.25">
      <c r="B12" s="15">
        <f>'entrega minima'!H13</f>
        <v>7</v>
      </c>
      <c r="C12" s="16">
        <v>44315</v>
      </c>
      <c r="D12" s="17">
        <f>'entrega minima'!I13</f>
        <v>540000</v>
      </c>
      <c r="E12" s="17">
        <f>'entrega minima'!J13</f>
        <v>118800</v>
      </c>
      <c r="F12" s="17">
        <f>'entrega minima'!K13</f>
        <v>658800</v>
      </c>
    </row>
    <row r="13" spans="1:7" x14ac:dyDescent="0.25">
      <c r="B13" s="15"/>
      <c r="C13" s="15"/>
      <c r="D13" s="17">
        <f>'entrega minima'!I14</f>
        <v>3780000</v>
      </c>
      <c r="E13" s="17">
        <f>'entrega minima'!J14</f>
        <v>831600</v>
      </c>
      <c r="F13" s="17">
        <f>'entrega minima'!K14</f>
        <v>4611600</v>
      </c>
    </row>
    <row r="14" spans="1:7" x14ac:dyDescent="0.25">
      <c r="A14" s="11" t="s">
        <v>18</v>
      </c>
    </row>
    <row r="15" spans="1:7" ht="15.75" x14ac:dyDescent="0.25">
      <c r="A15" s="26" t="s">
        <v>19</v>
      </c>
      <c r="B15" s="26"/>
      <c r="C15" s="26"/>
      <c r="D15" s="26"/>
      <c r="E15" s="26"/>
      <c r="F15" s="26"/>
    </row>
    <row r="16" spans="1:7" ht="15.75" x14ac:dyDescent="0.25">
      <c r="A16" s="26" t="s">
        <v>20</v>
      </c>
      <c r="B16" s="26"/>
      <c r="C16" s="26"/>
      <c r="D16" s="26"/>
      <c r="E16" s="26"/>
      <c r="F16" s="26"/>
    </row>
    <row r="17" spans="1:6" ht="15.75" x14ac:dyDescent="0.25">
      <c r="A17" s="26" t="s">
        <v>21</v>
      </c>
      <c r="B17" s="26"/>
      <c r="C17" s="26"/>
      <c r="D17" s="26"/>
      <c r="E17" s="26"/>
      <c r="F17" s="26"/>
    </row>
    <row r="18" spans="1:6" ht="15.75" x14ac:dyDescent="0.25">
      <c r="A18" s="13" t="s">
        <v>22</v>
      </c>
      <c r="B18" s="13"/>
      <c r="C18" s="13"/>
      <c r="D18" s="13"/>
      <c r="E18" s="13"/>
      <c r="F18" s="13"/>
    </row>
    <row r="19" spans="1:6" ht="15.75" x14ac:dyDescent="0.25">
      <c r="A19" s="13" t="s">
        <v>23</v>
      </c>
      <c r="B19" s="13"/>
      <c r="C19" s="13"/>
      <c r="D19" s="13"/>
      <c r="E19" s="13"/>
      <c r="F19" s="13"/>
    </row>
    <row r="20" spans="1:6" ht="21" x14ac:dyDescent="0.35">
      <c r="A20" s="20" t="s">
        <v>24</v>
      </c>
      <c r="B20" s="20"/>
    </row>
    <row r="21" spans="1:6" x14ac:dyDescent="0.25">
      <c r="A21" t="s">
        <v>25</v>
      </c>
    </row>
    <row r="22" spans="1:6" x14ac:dyDescent="0.25">
      <c r="A22" t="s">
        <v>26</v>
      </c>
    </row>
    <row r="23" spans="1:6" x14ac:dyDescent="0.25">
      <c r="A23" t="s">
        <v>27</v>
      </c>
    </row>
    <row r="24" spans="1:6" x14ac:dyDescent="0.25">
      <c r="A24" t="s">
        <v>28</v>
      </c>
    </row>
    <row r="25" spans="1:6" x14ac:dyDescent="0.25">
      <c r="A25" t="s">
        <v>29</v>
      </c>
    </row>
    <row r="26" spans="1:6" x14ac:dyDescent="0.25">
      <c r="A26" t="s">
        <v>30</v>
      </c>
    </row>
  </sheetData>
  <mergeCells count="5">
    <mergeCell ref="A17:F17"/>
    <mergeCell ref="A1:G1"/>
    <mergeCell ref="B2:F2"/>
    <mergeCell ref="A15:F15"/>
    <mergeCell ref="A16:F16"/>
  </mergeCells>
  <phoneticPr fontId="5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6" sqref="C6"/>
    </sheetView>
  </sheetViews>
  <sheetFormatPr baseColWidth="10" defaultRowHeight="15" x14ac:dyDescent="0.25"/>
  <cols>
    <col min="1" max="1" width="9" customWidth="1"/>
    <col min="2" max="2" width="10.140625" customWidth="1"/>
    <col min="3" max="3" width="12.42578125" customWidth="1"/>
    <col min="4" max="4" width="13" customWidth="1"/>
  </cols>
  <sheetData>
    <row r="1" spans="1:7" ht="18" x14ac:dyDescent="0.25">
      <c r="A1" s="27" t="s">
        <v>7</v>
      </c>
      <c r="B1" s="27"/>
      <c r="C1" s="27"/>
      <c r="D1" s="27"/>
      <c r="E1" s="27"/>
      <c r="F1" s="27"/>
      <c r="G1" s="27"/>
    </row>
    <row r="2" spans="1:7" x14ac:dyDescent="0.25">
      <c r="B2" s="28" t="s">
        <v>8</v>
      </c>
      <c r="C2" s="28"/>
      <c r="D2" s="28"/>
      <c r="E2" s="28"/>
      <c r="F2" s="28"/>
    </row>
    <row r="3" spans="1:7" x14ac:dyDescent="0.25">
      <c r="A3" s="11" t="s">
        <v>9</v>
      </c>
      <c r="B3" t="s">
        <v>37</v>
      </c>
    </row>
    <row r="4" spans="1:7" x14ac:dyDescent="0.25">
      <c r="A4" s="11" t="s">
        <v>11</v>
      </c>
      <c r="B4" s="12" t="s">
        <v>38</v>
      </c>
      <c r="C4" s="12"/>
      <c r="D4" s="12"/>
    </row>
    <row r="5" spans="1:7" x14ac:dyDescent="0.25">
      <c r="B5" s="14" t="s">
        <v>14</v>
      </c>
      <c r="C5" s="14" t="s">
        <v>13</v>
      </c>
      <c r="D5" s="14" t="s">
        <v>15</v>
      </c>
      <c r="E5" s="14" t="s">
        <v>16</v>
      </c>
      <c r="F5" s="14" t="s">
        <v>17</v>
      </c>
    </row>
    <row r="6" spans="1:7" x14ac:dyDescent="0.25">
      <c r="B6" s="15">
        <f>'entrega minima'!C7</f>
        <v>1</v>
      </c>
      <c r="C6" s="16">
        <v>44133</v>
      </c>
      <c r="D6" s="17">
        <f>'entrega minima'!D7</f>
        <v>360000</v>
      </c>
      <c r="E6" s="17">
        <f>'entrega minima'!E7</f>
        <v>121679.99999999999</v>
      </c>
      <c r="F6" s="17">
        <f>'entrega minima'!F7</f>
        <v>481680</v>
      </c>
    </row>
    <row r="7" spans="1:7" x14ac:dyDescent="0.25">
      <c r="B7" s="15">
        <f>'entrega minima'!C8</f>
        <v>2</v>
      </c>
      <c r="C7" s="16">
        <v>44164</v>
      </c>
      <c r="D7" s="17">
        <f>'entrega minima'!D8</f>
        <v>360000</v>
      </c>
      <c r="E7" s="17">
        <f>'entrega minima'!E8</f>
        <v>121679.99999999999</v>
      </c>
      <c r="F7" s="17">
        <f>'entrega minima'!F8</f>
        <v>481680</v>
      </c>
    </row>
    <row r="8" spans="1:7" x14ac:dyDescent="0.25">
      <c r="B8" s="15">
        <f>'entrega minima'!C9</f>
        <v>3</v>
      </c>
      <c r="C8" s="16">
        <v>44194</v>
      </c>
      <c r="D8" s="17">
        <f>'entrega minima'!D9</f>
        <v>360000</v>
      </c>
      <c r="E8" s="17">
        <f>'entrega minima'!E9</f>
        <v>121679.99999999999</v>
      </c>
      <c r="F8" s="17">
        <f>'entrega minima'!F9</f>
        <v>481680</v>
      </c>
    </row>
    <row r="9" spans="1:7" x14ac:dyDescent="0.25">
      <c r="B9" s="15">
        <f>'entrega minima'!C10</f>
        <v>4</v>
      </c>
      <c r="C9" s="16">
        <v>44225</v>
      </c>
      <c r="D9" s="17">
        <f>'entrega minima'!D10</f>
        <v>360000</v>
      </c>
      <c r="E9" s="17">
        <f>'entrega minima'!E10</f>
        <v>121679.99999999999</v>
      </c>
      <c r="F9" s="17">
        <f>'entrega minima'!F10</f>
        <v>481680</v>
      </c>
    </row>
    <row r="10" spans="1:7" x14ac:dyDescent="0.25">
      <c r="B10" s="15">
        <f>'entrega minima'!C11</f>
        <v>5</v>
      </c>
      <c r="C10" s="16">
        <v>44255</v>
      </c>
      <c r="D10" s="17">
        <f>'entrega minima'!D11</f>
        <v>360000</v>
      </c>
      <c r="E10" s="17">
        <f>'entrega minima'!E11</f>
        <v>121679.99999999999</v>
      </c>
      <c r="F10" s="17">
        <f>'entrega minima'!F11</f>
        <v>481680</v>
      </c>
    </row>
    <row r="11" spans="1:7" x14ac:dyDescent="0.25">
      <c r="B11" s="15">
        <f>'entrega minima'!C12</f>
        <v>6</v>
      </c>
      <c r="C11" s="16">
        <v>44284</v>
      </c>
      <c r="D11" s="17">
        <f>'entrega minima'!D12</f>
        <v>360000</v>
      </c>
      <c r="E11" s="17">
        <f>'entrega minima'!E12</f>
        <v>121679.99999999999</v>
      </c>
      <c r="F11" s="17">
        <f>'entrega minima'!F12</f>
        <v>481680</v>
      </c>
    </row>
    <row r="12" spans="1:7" x14ac:dyDescent="0.25">
      <c r="B12" s="15">
        <f>'entrega minima'!C13</f>
        <v>7</v>
      </c>
      <c r="C12" s="16">
        <v>44315</v>
      </c>
      <c r="D12" s="17">
        <f>'entrega minima'!D13</f>
        <v>360000</v>
      </c>
      <c r="E12" s="17">
        <f>'entrega minima'!E13</f>
        <v>121679.99999999999</v>
      </c>
      <c r="F12" s="17">
        <f>'entrega minima'!F13</f>
        <v>481680</v>
      </c>
    </row>
    <row r="13" spans="1:7" x14ac:dyDescent="0.25">
      <c r="B13" s="15">
        <f>'entrega minima'!C14</f>
        <v>8</v>
      </c>
      <c r="C13" s="16">
        <v>44345</v>
      </c>
      <c r="D13" s="17">
        <f>'entrega minima'!D14</f>
        <v>360000</v>
      </c>
      <c r="E13" s="17">
        <f>'entrega minima'!E14</f>
        <v>121679.99999999999</v>
      </c>
      <c r="F13" s="17">
        <f>'entrega minima'!F14</f>
        <v>481680</v>
      </c>
    </row>
    <row r="14" spans="1:7" x14ac:dyDescent="0.25">
      <c r="B14" s="15">
        <f>'entrega minima'!C15</f>
        <v>9</v>
      </c>
      <c r="C14" s="16">
        <v>44376</v>
      </c>
      <c r="D14" s="17">
        <f>'entrega minima'!D15</f>
        <v>360000</v>
      </c>
      <c r="E14" s="17">
        <f>'entrega minima'!E15</f>
        <v>121679.99999999999</v>
      </c>
      <c r="F14" s="17">
        <f>'entrega minima'!F15</f>
        <v>481680</v>
      </c>
    </row>
    <row r="15" spans="1:7" x14ac:dyDescent="0.25">
      <c r="B15" s="15">
        <f>'entrega minima'!C16</f>
        <v>10</v>
      </c>
      <c r="C15" s="16">
        <v>44406</v>
      </c>
      <c r="D15" s="17">
        <f>'entrega minima'!D16</f>
        <v>360000</v>
      </c>
      <c r="E15" s="17">
        <f>'entrega minima'!E16</f>
        <v>121679.99999999999</v>
      </c>
      <c r="F15" s="17">
        <f>'entrega minima'!F16</f>
        <v>481680</v>
      </c>
    </row>
    <row r="16" spans="1:7" x14ac:dyDescent="0.25">
      <c r="B16" s="15">
        <f>'entrega minima'!C17</f>
        <v>11</v>
      </c>
      <c r="C16" s="16">
        <v>44437</v>
      </c>
      <c r="D16" s="17">
        <f>'entrega minima'!D17</f>
        <v>360000</v>
      </c>
      <c r="E16" s="17">
        <f>'entrega minima'!E17</f>
        <v>121679.99999999999</v>
      </c>
      <c r="F16" s="17">
        <f>'entrega minima'!F17</f>
        <v>481680</v>
      </c>
    </row>
    <row r="17" spans="1:6" x14ac:dyDescent="0.25">
      <c r="B17" s="15"/>
      <c r="C17" s="15"/>
      <c r="D17" s="17">
        <f>'entrega minima'!D18</f>
        <v>3960000</v>
      </c>
      <c r="E17" s="17">
        <f>'entrega minima'!E18</f>
        <v>1338479.9999999998</v>
      </c>
      <c r="F17" s="17">
        <f>'entrega minima'!F18</f>
        <v>5298480</v>
      </c>
    </row>
    <row r="18" spans="1:6" x14ac:dyDescent="0.25">
      <c r="A18" s="11" t="s">
        <v>18</v>
      </c>
    </row>
    <row r="19" spans="1:6" ht="15.75" x14ac:dyDescent="0.25">
      <c r="A19" s="26" t="s">
        <v>19</v>
      </c>
      <c r="B19" s="26"/>
      <c r="C19" s="26"/>
      <c r="D19" s="26"/>
      <c r="E19" s="26"/>
      <c r="F19" s="26"/>
    </row>
    <row r="20" spans="1:6" ht="15.75" x14ac:dyDescent="0.25">
      <c r="A20" s="26" t="s">
        <v>20</v>
      </c>
      <c r="B20" s="26"/>
      <c r="C20" s="26"/>
      <c r="D20" s="26"/>
      <c r="E20" s="26"/>
      <c r="F20" s="26"/>
    </row>
    <row r="21" spans="1:6" ht="15.75" x14ac:dyDescent="0.25">
      <c r="A21" s="26" t="s">
        <v>21</v>
      </c>
      <c r="B21" s="26"/>
      <c r="C21" s="26"/>
      <c r="D21" s="26"/>
      <c r="E21" s="26"/>
      <c r="F21" s="26"/>
    </row>
    <row r="22" spans="1:6" ht="15.75" x14ac:dyDescent="0.25">
      <c r="A22" s="13" t="s">
        <v>22</v>
      </c>
      <c r="B22" s="13"/>
      <c r="C22" s="13"/>
      <c r="D22" s="13"/>
      <c r="E22" s="13"/>
      <c r="F22" s="13"/>
    </row>
    <row r="23" spans="1:6" ht="15.75" x14ac:dyDescent="0.25">
      <c r="A23" s="13" t="s">
        <v>23</v>
      </c>
      <c r="B23" s="13"/>
      <c r="C23" s="13"/>
      <c r="D23" s="13"/>
      <c r="E23" s="13"/>
      <c r="F23" s="13"/>
    </row>
    <row r="24" spans="1:6" ht="21" x14ac:dyDescent="0.35">
      <c r="A24" s="20" t="s">
        <v>24</v>
      </c>
      <c r="B24" s="20"/>
    </row>
    <row r="25" spans="1:6" x14ac:dyDescent="0.25">
      <c r="A25" t="s">
        <v>25</v>
      </c>
    </row>
    <row r="26" spans="1:6" x14ac:dyDescent="0.25">
      <c r="A26" t="s">
        <v>26</v>
      </c>
    </row>
    <row r="27" spans="1:6" x14ac:dyDescent="0.25">
      <c r="A27" t="s">
        <v>27</v>
      </c>
    </row>
    <row r="28" spans="1:6" x14ac:dyDescent="0.25">
      <c r="A28" t="s">
        <v>28</v>
      </c>
    </row>
    <row r="29" spans="1:6" x14ac:dyDescent="0.25">
      <c r="A29" t="s">
        <v>29</v>
      </c>
    </row>
    <row r="30" spans="1:6" x14ac:dyDescent="0.25">
      <c r="A30" t="s">
        <v>30</v>
      </c>
    </row>
  </sheetData>
  <mergeCells count="5">
    <mergeCell ref="A21:F21"/>
    <mergeCell ref="A1:G1"/>
    <mergeCell ref="B2:F2"/>
    <mergeCell ref="A19:F19"/>
    <mergeCell ref="A20:F20"/>
  </mergeCells>
  <phoneticPr fontId="5" type="noConversion"/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4" workbookViewId="0">
      <selection activeCell="C6" sqref="C6:C22"/>
    </sheetView>
  </sheetViews>
  <sheetFormatPr baseColWidth="10" defaultRowHeight="15" x14ac:dyDescent="0.25"/>
  <cols>
    <col min="1" max="1" width="8.85546875" customWidth="1"/>
    <col min="2" max="2" width="10.7109375" customWidth="1"/>
    <col min="3" max="3" width="12.42578125" customWidth="1"/>
    <col min="4" max="4" width="13" customWidth="1"/>
  </cols>
  <sheetData>
    <row r="1" spans="1:7" ht="18" x14ac:dyDescent="0.25">
      <c r="A1" s="27" t="s">
        <v>7</v>
      </c>
      <c r="B1" s="27"/>
      <c r="C1" s="27"/>
      <c r="D1" s="27"/>
      <c r="E1" s="27"/>
      <c r="F1" s="27"/>
      <c r="G1" s="27"/>
    </row>
    <row r="2" spans="1:7" x14ac:dyDescent="0.25">
      <c r="B2" s="28" t="s">
        <v>8</v>
      </c>
      <c r="C2" s="28"/>
      <c r="D2" s="28"/>
      <c r="E2" s="28"/>
      <c r="F2" s="28"/>
    </row>
    <row r="3" spans="1:7" x14ac:dyDescent="0.25">
      <c r="A3" s="11" t="s">
        <v>9</v>
      </c>
      <c r="B3" t="s">
        <v>35</v>
      </c>
    </row>
    <row r="4" spans="1:7" x14ac:dyDescent="0.25">
      <c r="A4" s="11" t="s">
        <v>11</v>
      </c>
      <c r="B4" s="12" t="s">
        <v>36</v>
      </c>
      <c r="C4" s="12"/>
      <c r="D4" s="12"/>
    </row>
    <row r="5" spans="1:7" x14ac:dyDescent="0.25">
      <c r="B5" s="14" t="s">
        <v>14</v>
      </c>
      <c r="C5" s="14" t="s">
        <v>13</v>
      </c>
      <c r="D5" s="14" t="s">
        <v>15</v>
      </c>
      <c r="E5" s="14" t="s">
        <v>16</v>
      </c>
      <c r="F5" s="14" t="s">
        <v>17</v>
      </c>
    </row>
    <row r="6" spans="1:7" x14ac:dyDescent="0.25">
      <c r="B6" s="15">
        <f>'entrega minima'!M14</f>
        <v>1</v>
      </c>
      <c r="C6" s="16">
        <v>44133</v>
      </c>
      <c r="D6" s="17">
        <f>'entrega minima'!N14</f>
        <v>240000</v>
      </c>
      <c r="E6" s="17">
        <f>'entrega minima'!O14</f>
        <v>106080</v>
      </c>
      <c r="F6" s="17">
        <f>'entrega minima'!P14</f>
        <v>346080</v>
      </c>
    </row>
    <row r="7" spans="1:7" x14ac:dyDescent="0.25">
      <c r="B7" s="15">
        <f>'entrega minima'!M15</f>
        <v>2</v>
      </c>
      <c r="C7" s="16">
        <v>44164</v>
      </c>
      <c r="D7" s="17">
        <f>'entrega minima'!N15</f>
        <v>240000</v>
      </c>
      <c r="E7" s="17">
        <f>'entrega minima'!O15</f>
        <v>106080</v>
      </c>
      <c r="F7" s="17">
        <f>'entrega minima'!P15</f>
        <v>346080</v>
      </c>
    </row>
    <row r="8" spans="1:7" x14ac:dyDescent="0.25">
      <c r="B8" s="15">
        <f>'entrega minima'!M16</f>
        <v>3</v>
      </c>
      <c r="C8" s="16">
        <v>44194</v>
      </c>
      <c r="D8" s="17">
        <f>'entrega minima'!N16</f>
        <v>240000</v>
      </c>
      <c r="E8" s="17">
        <f>'entrega minima'!O16</f>
        <v>106080</v>
      </c>
      <c r="F8" s="17">
        <f>'entrega minima'!P16</f>
        <v>346080</v>
      </c>
    </row>
    <row r="9" spans="1:7" x14ac:dyDescent="0.25">
      <c r="B9" s="15">
        <f>'entrega minima'!M17</f>
        <v>4</v>
      </c>
      <c r="C9" s="16">
        <v>44225</v>
      </c>
      <c r="D9" s="17">
        <f>'entrega minima'!N17</f>
        <v>240000</v>
      </c>
      <c r="E9" s="17">
        <f>'entrega minima'!O17</f>
        <v>106080</v>
      </c>
      <c r="F9" s="17">
        <f>'entrega minima'!P17</f>
        <v>346080</v>
      </c>
    </row>
    <row r="10" spans="1:7" x14ac:dyDescent="0.25">
      <c r="B10" s="15">
        <f>'entrega minima'!M18</f>
        <v>5</v>
      </c>
      <c r="C10" s="16">
        <v>44255</v>
      </c>
      <c r="D10" s="17">
        <f>'entrega minima'!N18</f>
        <v>240000</v>
      </c>
      <c r="E10" s="17">
        <f>'entrega minima'!O18</f>
        <v>106080</v>
      </c>
      <c r="F10" s="17">
        <f>'entrega minima'!P18</f>
        <v>346080</v>
      </c>
    </row>
    <row r="11" spans="1:7" x14ac:dyDescent="0.25">
      <c r="B11" s="15">
        <f>'entrega minima'!M19</f>
        <v>6</v>
      </c>
      <c r="C11" s="16">
        <v>44284</v>
      </c>
      <c r="D11" s="17">
        <f>'entrega minima'!N19</f>
        <v>240000</v>
      </c>
      <c r="E11" s="17">
        <f>'entrega minima'!O19</f>
        <v>106080</v>
      </c>
      <c r="F11" s="17">
        <f>'entrega minima'!P19</f>
        <v>346080</v>
      </c>
    </row>
    <row r="12" spans="1:7" x14ac:dyDescent="0.25">
      <c r="B12" s="15">
        <f>'entrega minima'!M20</f>
        <v>7</v>
      </c>
      <c r="C12" s="16">
        <v>44315</v>
      </c>
      <c r="D12" s="17">
        <f>'entrega minima'!N20</f>
        <v>240000</v>
      </c>
      <c r="E12" s="17">
        <f>'entrega minima'!O20</f>
        <v>106080</v>
      </c>
      <c r="F12" s="17">
        <f>'entrega minima'!P20</f>
        <v>346080</v>
      </c>
    </row>
    <row r="13" spans="1:7" x14ac:dyDescent="0.25">
      <c r="B13" s="15">
        <f>'entrega minima'!M21</f>
        <v>8</v>
      </c>
      <c r="C13" s="16">
        <v>44345</v>
      </c>
      <c r="D13" s="17">
        <f>'entrega minima'!N21</f>
        <v>240000</v>
      </c>
      <c r="E13" s="17">
        <f>'entrega minima'!O21</f>
        <v>106080</v>
      </c>
      <c r="F13" s="17">
        <f>'entrega minima'!P21</f>
        <v>346080</v>
      </c>
    </row>
    <row r="14" spans="1:7" x14ac:dyDescent="0.25">
      <c r="B14" s="15">
        <f>'entrega minima'!M22</f>
        <v>9</v>
      </c>
      <c r="C14" s="16">
        <v>44376</v>
      </c>
      <c r="D14" s="17">
        <f>'entrega minima'!N22</f>
        <v>240000</v>
      </c>
      <c r="E14" s="17">
        <f>'entrega minima'!O22</f>
        <v>106080</v>
      </c>
      <c r="F14" s="17">
        <f>'entrega minima'!P22</f>
        <v>346080</v>
      </c>
    </row>
    <row r="15" spans="1:7" x14ac:dyDescent="0.25">
      <c r="B15" s="15">
        <f>'entrega minima'!M23</f>
        <v>10</v>
      </c>
      <c r="C15" s="16">
        <v>44406</v>
      </c>
      <c r="D15" s="17">
        <f>'entrega minima'!N23</f>
        <v>240000</v>
      </c>
      <c r="E15" s="17">
        <f>'entrega minima'!O23</f>
        <v>106080</v>
      </c>
      <c r="F15" s="17">
        <f>'entrega minima'!P23</f>
        <v>346080</v>
      </c>
    </row>
    <row r="16" spans="1:7" x14ac:dyDescent="0.25">
      <c r="B16" s="15">
        <f>'entrega minima'!M24</f>
        <v>11</v>
      </c>
      <c r="C16" s="16">
        <v>44437</v>
      </c>
      <c r="D16" s="17">
        <f>'entrega minima'!N24</f>
        <v>240000</v>
      </c>
      <c r="E16" s="17">
        <f>'entrega minima'!O24</f>
        <v>106080</v>
      </c>
      <c r="F16" s="17">
        <f>'entrega minima'!P24</f>
        <v>346080</v>
      </c>
    </row>
    <row r="17" spans="1:6" x14ac:dyDescent="0.25">
      <c r="B17" s="15">
        <f>'entrega minima'!M25</f>
        <v>12</v>
      </c>
      <c r="C17" s="16">
        <v>44468</v>
      </c>
      <c r="D17" s="17">
        <f>'entrega minima'!N25</f>
        <v>240000</v>
      </c>
      <c r="E17" s="17">
        <f>'entrega minima'!O25</f>
        <v>106080</v>
      </c>
      <c r="F17" s="17">
        <f>'entrega minima'!P25</f>
        <v>346080</v>
      </c>
    </row>
    <row r="18" spans="1:6" x14ac:dyDescent="0.25">
      <c r="B18" s="15">
        <f>'entrega minima'!M26</f>
        <v>13</v>
      </c>
      <c r="C18" s="16">
        <v>44498</v>
      </c>
      <c r="D18" s="17">
        <f>'entrega minima'!N26</f>
        <v>240000</v>
      </c>
      <c r="E18" s="17">
        <f>'entrega minima'!O26</f>
        <v>106080</v>
      </c>
      <c r="F18" s="17">
        <f>'entrega minima'!P26</f>
        <v>346080</v>
      </c>
    </row>
    <row r="19" spans="1:6" x14ac:dyDescent="0.25">
      <c r="B19" s="15">
        <f>'entrega minima'!M27</f>
        <v>14</v>
      </c>
      <c r="C19" s="16">
        <v>44529</v>
      </c>
      <c r="D19" s="17">
        <f>'entrega minima'!N27</f>
        <v>240000</v>
      </c>
      <c r="E19" s="17">
        <f>'entrega minima'!O27</f>
        <v>106080</v>
      </c>
      <c r="F19" s="17">
        <f>'entrega minima'!P27</f>
        <v>346080</v>
      </c>
    </row>
    <row r="20" spans="1:6" x14ac:dyDescent="0.25">
      <c r="B20" s="15">
        <f>'entrega minima'!M28</f>
        <v>15</v>
      </c>
      <c r="C20" s="16">
        <v>44559</v>
      </c>
      <c r="D20" s="17">
        <f>'entrega minima'!N28</f>
        <v>240000</v>
      </c>
      <c r="E20" s="17">
        <f>'entrega minima'!O28</f>
        <v>106080</v>
      </c>
      <c r="F20" s="17">
        <f>'entrega minima'!P28</f>
        <v>346080</v>
      </c>
    </row>
    <row r="21" spans="1:6" x14ac:dyDescent="0.25">
      <c r="B21" s="15">
        <f>'entrega minima'!M29</f>
        <v>16</v>
      </c>
      <c r="C21" s="16">
        <v>44590</v>
      </c>
      <c r="D21" s="17">
        <f>'entrega minima'!N29</f>
        <v>240000</v>
      </c>
      <c r="E21" s="17">
        <f>'entrega minima'!O29</f>
        <v>106080</v>
      </c>
      <c r="F21" s="17">
        <f>'entrega minima'!P29</f>
        <v>346080</v>
      </c>
    </row>
    <row r="22" spans="1:6" x14ac:dyDescent="0.25">
      <c r="B22" s="15">
        <f>'entrega minima'!M30</f>
        <v>17</v>
      </c>
      <c r="C22" s="16">
        <v>44620</v>
      </c>
      <c r="D22" s="17">
        <f>'entrega minima'!N30</f>
        <v>240000</v>
      </c>
      <c r="E22" s="17">
        <f>'entrega minima'!O30</f>
        <v>106080</v>
      </c>
      <c r="F22" s="17">
        <f>'entrega minima'!P30</f>
        <v>346080</v>
      </c>
    </row>
    <row r="23" spans="1:6" x14ac:dyDescent="0.25">
      <c r="B23" s="15"/>
      <c r="C23" s="15"/>
      <c r="D23" s="17">
        <f>'entrega minima'!N31</f>
        <v>4080000</v>
      </c>
      <c r="E23" s="17">
        <f>'entrega minima'!O31</f>
        <v>1803360</v>
      </c>
      <c r="F23" s="17">
        <f>'entrega minima'!P31</f>
        <v>5883360</v>
      </c>
    </row>
    <row r="24" spans="1:6" x14ac:dyDescent="0.25">
      <c r="A24" s="11" t="s">
        <v>18</v>
      </c>
    </row>
    <row r="25" spans="1:6" ht="15.75" x14ac:dyDescent="0.25">
      <c r="A25" s="26" t="s">
        <v>19</v>
      </c>
      <c r="B25" s="26"/>
      <c r="C25" s="26"/>
      <c r="D25" s="26"/>
      <c r="E25" s="26"/>
      <c r="F25" s="26"/>
    </row>
    <row r="26" spans="1:6" ht="15.75" x14ac:dyDescent="0.25">
      <c r="A26" s="26" t="s">
        <v>20</v>
      </c>
      <c r="B26" s="26"/>
      <c r="C26" s="26"/>
      <c r="D26" s="26"/>
      <c r="E26" s="26"/>
      <c r="F26" s="26"/>
    </row>
    <row r="27" spans="1:6" ht="15.75" x14ac:dyDescent="0.25">
      <c r="A27" s="26" t="s">
        <v>21</v>
      </c>
      <c r="B27" s="26"/>
      <c r="C27" s="26"/>
      <c r="D27" s="26"/>
      <c r="E27" s="26"/>
      <c r="F27" s="26"/>
    </row>
    <row r="28" spans="1:6" ht="15.75" x14ac:dyDescent="0.25">
      <c r="A28" s="13" t="s">
        <v>22</v>
      </c>
      <c r="B28" s="13"/>
      <c r="C28" s="13"/>
      <c r="D28" s="13"/>
      <c r="E28" s="13"/>
      <c r="F28" s="13"/>
    </row>
    <row r="29" spans="1:6" ht="15.75" x14ac:dyDescent="0.25">
      <c r="A29" s="13" t="s">
        <v>23</v>
      </c>
      <c r="B29" s="13"/>
      <c r="C29" s="13"/>
      <c r="D29" s="13"/>
      <c r="E29" s="13"/>
      <c r="F29" s="13"/>
    </row>
    <row r="30" spans="1:6" ht="21" x14ac:dyDescent="0.35">
      <c r="A30" s="20" t="s">
        <v>24</v>
      </c>
      <c r="B30" s="20"/>
    </row>
    <row r="31" spans="1:6" x14ac:dyDescent="0.25">
      <c r="A31" t="s">
        <v>25</v>
      </c>
    </row>
    <row r="32" spans="1:6" x14ac:dyDescent="0.25">
      <c r="A32" t="s">
        <v>26</v>
      </c>
    </row>
    <row r="33" spans="1:1" x14ac:dyDescent="0.25">
      <c r="A33" t="s">
        <v>27</v>
      </c>
    </row>
    <row r="34" spans="1:1" x14ac:dyDescent="0.25">
      <c r="A34" t="s">
        <v>28</v>
      </c>
    </row>
    <row r="35" spans="1:1" x14ac:dyDescent="0.25">
      <c r="A35" t="s">
        <v>29</v>
      </c>
    </row>
    <row r="36" spans="1:1" x14ac:dyDescent="0.25">
      <c r="A36" t="s">
        <v>30</v>
      </c>
    </row>
  </sheetData>
  <mergeCells count="5">
    <mergeCell ref="A27:F27"/>
    <mergeCell ref="A1:G1"/>
    <mergeCell ref="B2:F2"/>
    <mergeCell ref="A25:F25"/>
    <mergeCell ref="A26:F26"/>
  </mergeCells>
  <phoneticPr fontId="5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6" sqref="C6"/>
    </sheetView>
  </sheetViews>
  <sheetFormatPr baseColWidth="10" defaultRowHeight="15" x14ac:dyDescent="0.25"/>
  <cols>
    <col min="1" max="1" width="9.5703125" customWidth="1"/>
    <col min="3" max="3" width="12.28515625" customWidth="1"/>
    <col min="4" max="4" width="13" customWidth="1"/>
  </cols>
  <sheetData>
    <row r="1" spans="1:7" ht="18" x14ac:dyDescent="0.25">
      <c r="A1" s="27" t="s">
        <v>7</v>
      </c>
      <c r="B1" s="27"/>
      <c r="C1" s="27"/>
      <c r="D1" s="27"/>
      <c r="E1" s="27"/>
      <c r="F1" s="27"/>
      <c r="G1" s="27"/>
    </row>
    <row r="2" spans="1:7" x14ac:dyDescent="0.25">
      <c r="B2" s="28" t="s">
        <v>8</v>
      </c>
      <c r="C2" s="28"/>
      <c r="D2" s="28"/>
      <c r="E2" s="28"/>
      <c r="F2" s="28"/>
    </row>
    <row r="3" spans="1:7" x14ac:dyDescent="0.25">
      <c r="A3" s="11" t="s">
        <v>9</v>
      </c>
      <c r="B3" t="s">
        <v>43</v>
      </c>
    </row>
    <row r="4" spans="1:7" x14ac:dyDescent="0.25">
      <c r="A4" s="11" t="s">
        <v>11</v>
      </c>
      <c r="B4" s="12" t="s">
        <v>42</v>
      </c>
      <c r="C4" s="12"/>
      <c r="D4" s="12"/>
    </row>
    <row r="5" spans="1:7" x14ac:dyDescent="0.25">
      <c r="B5" s="14" t="s">
        <v>14</v>
      </c>
      <c r="C5" s="14" t="s">
        <v>13</v>
      </c>
      <c r="D5" s="14" t="s">
        <v>15</v>
      </c>
      <c r="E5" s="14" t="s">
        <v>16</v>
      </c>
      <c r="F5" s="14" t="s">
        <v>17</v>
      </c>
    </row>
    <row r="6" spans="1:7" x14ac:dyDescent="0.25">
      <c r="B6" s="15">
        <f>'con entrega superior'!M8</f>
        <v>1</v>
      </c>
      <c r="C6" s="16">
        <v>44133</v>
      </c>
      <c r="D6" s="17">
        <f>'con entrega superior'!N8</f>
        <v>29000</v>
      </c>
      <c r="E6" s="17">
        <f>'con entrega superior'!O8</f>
        <v>2726</v>
      </c>
      <c r="F6" s="17">
        <f>'con entrega superior'!P8</f>
        <v>31726</v>
      </c>
    </row>
    <row r="7" spans="1:7" x14ac:dyDescent="0.25">
      <c r="B7" s="15">
        <f>'con entrega superior'!M9</f>
        <v>2</v>
      </c>
      <c r="C7" s="16">
        <v>44164</v>
      </c>
      <c r="D7" s="17">
        <f>'con entrega superior'!N9</f>
        <v>29000</v>
      </c>
      <c r="E7" s="17">
        <f>'con entrega superior'!O9</f>
        <v>2726</v>
      </c>
      <c r="F7" s="17">
        <f>'con entrega superior'!P9</f>
        <v>31726</v>
      </c>
    </row>
    <row r="8" spans="1:7" x14ac:dyDescent="0.25">
      <c r="B8" s="15">
        <f>'con entrega superior'!M10</f>
        <v>3</v>
      </c>
      <c r="C8" s="16">
        <v>44194</v>
      </c>
      <c r="D8" s="17">
        <f>'con entrega superior'!N10</f>
        <v>29000</v>
      </c>
      <c r="E8" s="17">
        <f>'con entrega superior'!O10</f>
        <v>2726</v>
      </c>
      <c r="F8" s="17">
        <f>'con entrega superior'!P10</f>
        <v>31726</v>
      </c>
    </row>
    <row r="9" spans="1:7" x14ac:dyDescent="0.25">
      <c r="B9" s="15"/>
      <c r="C9" s="15"/>
      <c r="D9" s="17">
        <f>'con entrega superior'!N11</f>
        <v>87000</v>
      </c>
      <c r="E9" s="17">
        <f>'con entrega superior'!O11</f>
        <v>8178</v>
      </c>
      <c r="F9" s="17">
        <f>'con entrega superior'!P11</f>
        <v>95178</v>
      </c>
    </row>
    <row r="10" spans="1:7" x14ac:dyDescent="0.25">
      <c r="A10" s="11" t="s">
        <v>18</v>
      </c>
    </row>
    <row r="11" spans="1:7" ht="15.75" x14ac:dyDescent="0.25">
      <c r="A11" s="26" t="s">
        <v>19</v>
      </c>
      <c r="B11" s="26"/>
      <c r="C11" s="26"/>
      <c r="D11" s="26"/>
      <c r="E11" s="26"/>
      <c r="F11" s="26"/>
    </row>
    <row r="12" spans="1:7" ht="15.75" x14ac:dyDescent="0.25">
      <c r="A12" s="26" t="s">
        <v>20</v>
      </c>
      <c r="B12" s="26"/>
      <c r="C12" s="26"/>
      <c r="D12" s="26"/>
      <c r="E12" s="26"/>
      <c r="F12" s="26"/>
    </row>
    <row r="13" spans="1:7" ht="15.75" x14ac:dyDescent="0.25">
      <c r="A13" s="26" t="s">
        <v>21</v>
      </c>
      <c r="B13" s="26"/>
      <c r="C13" s="26"/>
      <c r="D13" s="26"/>
      <c r="E13" s="26"/>
      <c r="F13" s="26"/>
    </row>
    <row r="14" spans="1:7" ht="15.75" x14ac:dyDescent="0.25">
      <c r="A14" s="13" t="s">
        <v>22</v>
      </c>
      <c r="B14" s="13"/>
      <c r="C14" s="13"/>
      <c r="D14" s="13"/>
      <c r="E14" s="13"/>
      <c r="F14" s="13"/>
    </row>
    <row r="15" spans="1:7" ht="15.75" x14ac:dyDescent="0.25">
      <c r="A15" s="13" t="s">
        <v>23</v>
      </c>
      <c r="B15" s="13"/>
      <c r="C15" s="13"/>
      <c r="D15" s="13"/>
      <c r="E15" s="13"/>
      <c r="F15" s="13"/>
    </row>
    <row r="16" spans="1:7" ht="21" x14ac:dyDescent="0.35">
      <c r="A16" s="20" t="s">
        <v>24</v>
      </c>
      <c r="B16" s="20"/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  <row r="20" spans="1:1" x14ac:dyDescent="0.25">
      <c r="A20" t="s">
        <v>28</v>
      </c>
    </row>
    <row r="21" spans="1:1" x14ac:dyDescent="0.25">
      <c r="A21" t="s">
        <v>29</v>
      </c>
    </row>
    <row r="22" spans="1:1" x14ac:dyDescent="0.25">
      <c r="A22" t="s">
        <v>30</v>
      </c>
    </row>
  </sheetData>
  <mergeCells count="5">
    <mergeCell ref="A13:F13"/>
    <mergeCell ref="A1:G1"/>
    <mergeCell ref="B2:F2"/>
    <mergeCell ref="A11:F11"/>
    <mergeCell ref="A12:F12"/>
  </mergeCells>
  <phoneticPr fontId="5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6" sqref="C6"/>
    </sheetView>
  </sheetViews>
  <sheetFormatPr baseColWidth="10" defaultRowHeight="15" x14ac:dyDescent="0.25"/>
  <cols>
    <col min="1" max="1" width="8.7109375" customWidth="1"/>
    <col min="3" max="3" width="12.7109375" customWidth="1"/>
    <col min="4" max="4" width="13.140625" customWidth="1"/>
  </cols>
  <sheetData>
    <row r="1" spans="1:7" ht="18" x14ac:dyDescent="0.25">
      <c r="A1" s="27" t="s">
        <v>7</v>
      </c>
      <c r="B1" s="27"/>
      <c r="C1" s="27"/>
      <c r="D1" s="27"/>
      <c r="E1" s="27"/>
      <c r="F1" s="27"/>
      <c r="G1" s="27"/>
    </row>
    <row r="2" spans="1:7" x14ac:dyDescent="0.25">
      <c r="B2" s="28" t="s">
        <v>8</v>
      </c>
      <c r="C2" s="28"/>
      <c r="D2" s="28"/>
      <c r="E2" s="28"/>
      <c r="F2" s="28"/>
    </row>
    <row r="3" spans="1:7" x14ac:dyDescent="0.25">
      <c r="A3" s="11" t="s">
        <v>9</v>
      </c>
      <c r="B3" t="s">
        <v>33</v>
      </c>
    </row>
    <row r="4" spans="1:7" x14ac:dyDescent="0.25">
      <c r="A4" s="11" t="s">
        <v>11</v>
      </c>
      <c r="B4" s="12" t="s">
        <v>34</v>
      </c>
      <c r="C4" s="12"/>
      <c r="D4" s="12"/>
    </row>
    <row r="5" spans="1:7" x14ac:dyDescent="0.25">
      <c r="B5" s="14" t="s">
        <v>14</v>
      </c>
      <c r="C5" s="14" t="s">
        <v>13</v>
      </c>
      <c r="D5" s="14" t="s">
        <v>15</v>
      </c>
      <c r="E5" s="14" t="s">
        <v>16</v>
      </c>
      <c r="F5" s="14" t="s">
        <v>17</v>
      </c>
    </row>
    <row r="6" spans="1:7" x14ac:dyDescent="0.25">
      <c r="B6" s="15">
        <f>'con entrega superior'!H8</f>
        <v>1</v>
      </c>
      <c r="C6" s="16">
        <v>44133</v>
      </c>
      <c r="D6" s="17">
        <f>'con entrega superior'!I8</f>
        <v>12428.571428571429</v>
      </c>
      <c r="E6" s="17">
        <f>'con entrega superior'!J8</f>
        <v>2759.1428571428573</v>
      </c>
      <c r="F6" s="17">
        <f>'con entrega superior'!K8</f>
        <v>15187.714285714286</v>
      </c>
    </row>
    <row r="7" spans="1:7" x14ac:dyDescent="0.25">
      <c r="B7" s="15">
        <f>'con entrega superior'!H9</f>
        <v>2</v>
      </c>
      <c r="C7" s="16">
        <v>44164</v>
      </c>
      <c r="D7" s="17">
        <f>'con entrega superior'!I9</f>
        <v>12428.571428571429</v>
      </c>
      <c r="E7" s="17">
        <f>'con entrega superior'!J9</f>
        <v>2759.1428571428573</v>
      </c>
      <c r="F7" s="17">
        <f>'con entrega superior'!K9</f>
        <v>15187.714285714286</v>
      </c>
    </row>
    <row r="8" spans="1:7" x14ac:dyDescent="0.25">
      <c r="B8" s="15">
        <f>'con entrega superior'!H10</f>
        <v>3</v>
      </c>
      <c r="C8" s="16">
        <v>44194</v>
      </c>
      <c r="D8" s="17">
        <f>'con entrega superior'!I10</f>
        <v>12428.571428571429</v>
      </c>
      <c r="E8" s="17">
        <f>'con entrega superior'!J10</f>
        <v>2759.1428571428573</v>
      </c>
      <c r="F8" s="17">
        <f>'con entrega superior'!K10</f>
        <v>15187.714285714286</v>
      </c>
    </row>
    <row r="9" spans="1:7" x14ac:dyDescent="0.25">
      <c r="B9" s="15">
        <f>'con entrega superior'!H11</f>
        <v>4</v>
      </c>
      <c r="C9" s="16">
        <v>44225</v>
      </c>
      <c r="D9" s="17">
        <f>'con entrega superior'!I11</f>
        <v>12428.571428571429</v>
      </c>
      <c r="E9" s="17">
        <f>'con entrega superior'!J11</f>
        <v>2759.1428571428573</v>
      </c>
      <c r="F9" s="17">
        <f>'con entrega superior'!K11</f>
        <v>15187.714285714286</v>
      </c>
    </row>
    <row r="10" spans="1:7" x14ac:dyDescent="0.25">
      <c r="B10" s="15">
        <f>'con entrega superior'!H12</f>
        <v>5</v>
      </c>
      <c r="C10" s="16">
        <v>44255</v>
      </c>
      <c r="D10" s="17">
        <f>'con entrega superior'!I12</f>
        <v>12428.571428571429</v>
      </c>
      <c r="E10" s="17">
        <f>'con entrega superior'!J12</f>
        <v>2759.1428571428573</v>
      </c>
      <c r="F10" s="17">
        <f>'con entrega superior'!K12</f>
        <v>15187.714285714286</v>
      </c>
    </row>
    <row r="11" spans="1:7" x14ac:dyDescent="0.25">
      <c r="B11" s="15">
        <f>'con entrega superior'!H13</f>
        <v>6</v>
      </c>
      <c r="C11" s="16">
        <v>44284</v>
      </c>
      <c r="D11" s="17">
        <f>'con entrega superior'!I13</f>
        <v>12428.571428571429</v>
      </c>
      <c r="E11" s="17">
        <f>'con entrega superior'!J13</f>
        <v>2759.1428571428573</v>
      </c>
      <c r="F11" s="17">
        <f>'con entrega superior'!K13</f>
        <v>15187.714285714286</v>
      </c>
    </row>
    <row r="12" spans="1:7" x14ac:dyDescent="0.25">
      <c r="B12" s="15">
        <f>'con entrega superior'!H14</f>
        <v>7</v>
      </c>
      <c r="C12" s="16">
        <v>44315</v>
      </c>
      <c r="D12" s="17">
        <f>'con entrega superior'!I14</f>
        <v>12428.571428571429</v>
      </c>
      <c r="E12" s="17">
        <f>'con entrega superior'!J14</f>
        <v>2759.1428571428573</v>
      </c>
      <c r="F12" s="17">
        <f>'con entrega superior'!K14</f>
        <v>15187.714285714286</v>
      </c>
    </row>
    <row r="13" spans="1:7" x14ac:dyDescent="0.25">
      <c r="B13" s="15"/>
      <c r="C13" s="15"/>
      <c r="D13" s="17">
        <f>'con entrega superior'!I15</f>
        <v>87000.000000000015</v>
      </c>
      <c r="E13" s="17">
        <f>'con entrega superior'!J15</f>
        <v>19314.000000000004</v>
      </c>
      <c r="F13" s="17">
        <f>'con entrega superior'!K15</f>
        <v>106314.00000000001</v>
      </c>
    </row>
    <row r="14" spans="1:7" x14ac:dyDescent="0.25">
      <c r="A14" s="11" t="s">
        <v>18</v>
      </c>
    </row>
    <row r="15" spans="1:7" ht="15.75" x14ac:dyDescent="0.25">
      <c r="A15" s="26" t="s">
        <v>19</v>
      </c>
      <c r="B15" s="26"/>
      <c r="C15" s="26"/>
      <c r="D15" s="26"/>
      <c r="E15" s="26"/>
      <c r="F15" s="26"/>
    </row>
    <row r="16" spans="1:7" ht="15.75" x14ac:dyDescent="0.25">
      <c r="A16" s="26" t="s">
        <v>20</v>
      </c>
      <c r="B16" s="26"/>
      <c r="C16" s="26"/>
      <c r="D16" s="26"/>
      <c r="E16" s="26"/>
      <c r="F16" s="26"/>
    </row>
    <row r="17" spans="1:6" ht="15.75" x14ac:dyDescent="0.25">
      <c r="A17" s="26" t="s">
        <v>21</v>
      </c>
      <c r="B17" s="26"/>
      <c r="C17" s="26"/>
      <c r="D17" s="26"/>
      <c r="E17" s="26"/>
      <c r="F17" s="26"/>
    </row>
    <row r="18" spans="1:6" ht="15.75" x14ac:dyDescent="0.25">
      <c r="A18" s="13" t="s">
        <v>22</v>
      </c>
      <c r="B18" s="13"/>
      <c r="C18" s="13"/>
      <c r="D18" s="13"/>
      <c r="E18" s="13"/>
      <c r="F18" s="13"/>
    </row>
    <row r="19" spans="1:6" ht="15.75" x14ac:dyDescent="0.25">
      <c r="A19" s="13" t="s">
        <v>23</v>
      </c>
      <c r="B19" s="13"/>
      <c r="C19" s="13"/>
      <c r="D19" s="13"/>
      <c r="E19" s="13"/>
      <c r="F19" s="13"/>
    </row>
    <row r="20" spans="1:6" ht="21" x14ac:dyDescent="0.35">
      <c r="A20" s="20" t="s">
        <v>24</v>
      </c>
      <c r="B20" s="20"/>
    </row>
    <row r="21" spans="1:6" x14ac:dyDescent="0.25">
      <c r="A21" t="s">
        <v>25</v>
      </c>
    </row>
    <row r="22" spans="1:6" x14ac:dyDescent="0.25">
      <c r="A22" t="s">
        <v>26</v>
      </c>
    </row>
    <row r="23" spans="1:6" x14ac:dyDescent="0.25">
      <c r="A23" t="s">
        <v>27</v>
      </c>
    </row>
    <row r="24" spans="1:6" x14ac:dyDescent="0.25">
      <c r="A24" t="s">
        <v>28</v>
      </c>
    </row>
    <row r="25" spans="1:6" x14ac:dyDescent="0.25">
      <c r="A25" t="s">
        <v>29</v>
      </c>
    </row>
    <row r="26" spans="1:6" x14ac:dyDescent="0.25">
      <c r="A26" t="s">
        <v>30</v>
      </c>
    </row>
  </sheetData>
  <mergeCells count="5">
    <mergeCell ref="A17:F17"/>
    <mergeCell ref="A1:G1"/>
    <mergeCell ref="B2:F2"/>
    <mergeCell ref="A15:F15"/>
    <mergeCell ref="A16:F16"/>
  </mergeCells>
  <phoneticPr fontId="5" type="noConversion"/>
  <pageMargins left="0.75" right="0.75" top="1" bottom="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2" workbookViewId="0">
      <selection activeCell="C6" sqref="C6:C16"/>
    </sheetView>
  </sheetViews>
  <sheetFormatPr baseColWidth="10" defaultRowHeight="15" x14ac:dyDescent="0.25"/>
  <cols>
    <col min="1" max="1" width="9.42578125" customWidth="1"/>
    <col min="2" max="2" width="10.42578125" customWidth="1"/>
    <col min="3" max="3" width="12.28515625" customWidth="1"/>
    <col min="4" max="4" width="12.42578125" customWidth="1"/>
  </cols>
  <sheetData>
    <row r="1" spans="1:8" ht="18" x14ac:dyDescent="0.25">
      <c r="A1" s="27" t="s">
        <v>7</v>
      </c>
      <c r="B1" s="27"/>
      <c r="C1" s="27"/>
      <c r="D1" s="27"/>
      <c r="E1" s="27"/>
      <c r="F1" s="27"/>
      <c r="G1" s="27"/>
      <c r="H1" s="18"/>
    </row>
    <row r="2" spans="1:8" x14ac:dyDescent="0.25">
      <c r="B2" s="28" t="s">
        <v>8</v>
      </c>
      <c r="C2" s="28"/>
      <c r="D2" s="28"/>
      <c r="E2" s="28"/>
      <c r="F2" s="28"/>
      <c r="G2" s="28"/>
    </row>
    <row r="3" spans="1:8" x14ac:dyDescent="0.25">
      <c r="A3" s="11" t="s">
        <v>9</v>
      </c>
      <c r="B3" t="s">
        <v>31</v>
      </c>
    </row>
    <row r="4" spans="1:8" x14ac:dyDescent="0.25">
      <c r="A4" s="11" t="s">
        <v>11</v>
      </c>
      <c r="B4" s="12" t="s">
        <v>32</v>
      </c>
      <c r="C4" s="12"/>
      <c r="D4" s="12"/>
      <c r="E4" s="12"/>
    </row>
    <row r="5" spans="1:8" x14ac:dyDescent="0.25">
      <c r="B5" s="14" t="s">
        <v>14</v>
      </c>
      <c r="C5" s="14" t="s">
        <v>13</v>
      </c>
      <c r="D5" s="14" t="s">
        <v>15</v>
      </c>
      <c r="E5" s="14" t="s">
        <v>16</v>
      </c>
      <c r="F5" s="14" t="s">
        <v>17</v>
      </c>
    </row>
    <row r="6" spans="1:8" x14ac:dyDescent="0.25">
      <c r="B6" s="15">
        <f>'con entrega superior'!C8</f>
        <v>1</v>
      </c>
      <c r="C6" s="16">
        <v>44133</v>
      </c>
      <c r="D6" s="17">
        <f>'con entrega superior'!D8</f>
        <v>7909.090909090909</v>
      </c>
      <c r="E6" s="17">
        <f>'con entrega superior'!E8</f>
        <v>2673.272727272727</v>
      </c>
      <c r="F6" s="17">
        <f>'con entrega superior'!F8</f>
        <v>10582.363636363636</v>
      </c>
    </row>
    <row r="7" spans="1:8" x14ac:dyDescent="0.25">
      <c r="B7" s="15">
        <f>'con entrega superior'!C9</f>
        <v>2</v>
      </c>
      <c r="C7" s="16">
        <v>44164</v>
      </c>
      <c r="D7" s="17">
        <f>'con entrega superior'!D9</f>
        <v>7909.090909090909</v>
      </c>
      <c r="E7" s="17">
        <f>'con entrega superior'!E9</f>
        <v>2673.272727272727</v>
      </c>
      <c r="F7" s="17">
        <f>'con entrega superior'!F9</f>
        <v>10582.363636363636</v>
      </c>
    </row>
    <row r="8" spans="1:8" x14ac:dyDescent="0.25">
      <c r="B8" s="15">
        <f>'con entrega superior'!C10</f>
        <v>3</v>
      </c>
      <c r="C8" s="16">
        <v>44194</v>
      </c>
      <c r="D8" s="17">
        <f>'con entrega superior'!D10</f>
        <v>7909.090909090909</v>
      </c>
      <c r="E8" s="17">
        <f>'con entrega superior'!E10</f>
        <v>2673.272727272727</v>
      </c>
      <c r="F8" s="17">
        <f>'con entrega superior'!F10</f>
        <v>10582.363636363636</v>
      </c>
    </row>
    <row r="9" spans="1:8" x14ac:dyDescent="0.25">
      <c r="B9" s="15">
        <f>'con entrega superior'!C11</f>
        <v>4</v>
      </c>
      <c r="C9" s="16">
        <v>44225</v>
      </c>
      <c r="D9" s="17">
        <f>'con entrega superior'!D11</f>
        <v>7909.090909090909</v>
      </c>
      <c r="E9" s="17">
        <f>'con entrega superior'!E11</f>
        <v>2673.272727272727</v>
      </c>
      <c r="F9" s="17">
        <f>'con entrega superior'!F11</f>
        <v>10582.363636363636</v>
      </c>
    </row>
    <row r="10" spans="1:8" x14ac:dyDescent="0.25">
      <c r="B10" s="15">
        <f>'con entrega superior'!C12</f>
        <v>5</v>
      </c>
      <c r="C10" s="16">
        <v>44255</v>
      </c>
      <c r="D10" s="17">
        <f>'con entrega superior'!D12</f>
        <v>7909.090909090909</v>
      </c>
      <c r="E10" s="17">
        <f>'con entrega superior'!E12</f>
        <v>2673.272727272727</v>
      </c>
      <c r="F10" s="17">
        <f>'con entrega superior'!F12</f>
        <v>10582.363636363636</v>
      </c>
    </row>
    <row r="11" spans="1:8" x14ac:dyDescent="0.25">
      <c r="B11" s="15">
        <f>'con entrega superior'!C13</f>
        <v>6</v>
      </c>
      <c r="C11" s="16">
        <v>44284</v>
      </c>
      <c r="D11" s="17">
        <f>'con entrega superior'!D13</f>
        <v>7909.090909090909</v>
      </c>
      <c r="E11" s="17">
        <f>'con entrega superior'!E13</f>
        <v>2673.272727272727</v>
      </c>
      <c r="F11" s="17">
        <f>'con entrega superior'!F13</f>
        <v>10582.363636363636</v>
      </c>
    </row>
    <row r="12" spans="1:8" x14ac:dyDescent="0.25">
      <c r="B12" s="15">
        <f>'con entrega superior'!C14</f>
        <v>7</v>
      </c>
      <c r="C12" s="16">
        <v>44315</v>
      </c>
      <c r="D12" s="17">
        <f>'con entrega superior'!D14</f>
        <v>7909.090909090909</v>
      </c>
      <c r="E12" s="17">
        <f>'con entrega superior'!E14</f>
        <v>2673.272727272727</v>
      </c>
      <c r="F12" s="17">
        <f>'con entrega superior'!F14</f>
        <v>10582.363636363636</v>
      </c>
    </row>
    <row r="13" spans="1:8" x14ac:dyDescent="0.25">
      <c r="B13" s="15">
        <f>'con entrega superior'!C15</f>
        <v>8</v>
      </c>
      <c r="C13" s="16">
        <v>44345</v>
      </c>
      <c r="D13" s="17">
        <f>'con entrega superior'!D15</f>
        <v>7909.090909090909</v>
      </c>
      <c r="E13" s="17">
        <f>'con entrega superior'!E15</f>
        <v>2673.272727272727</v>
      </c>
      <c r="F13" s="17">
        <f>'con entrega superior'!F15</f>
        <v>10582.363636363636</v>
      </c>
    </row>
    <row r="14" spans="1:8" x14ac:dyDescent="0.25">
      <c r="B14" s="15">
        <f>'con entrega superior'!C16</f>
        <v>9</v>
      </c>
      <c r="C14" s="16">
        <v>44376</v>
      </c>
      <c r="D14" s="17">
        <f>'con entrega superior'!D16</f>
        <v>7909.090909090909</v>
      </c>
      <c r="E14" s="17">
        <f>'con entrega superior'!E16</f>
        <v>2673.272727272727</v>
      </c>
      <c r="F14" s="17">
        <f>'con entrega superior'!F16</f>
        <v>10582.363636363636</v>
      </c>
    </row>
    <row r="15" spans="1:8" x14ac:dyDescent="0.25">
      <c r="B15" s="15">
        <f>'con entrega superior'!C17</f>
        <v>10</v>
      </c>
      <c r="C15" s="16">
        <v>44406</v>
      </c>
      <c r="D15" s="17">
        <f>'con entrega superior'!D17</f>
        <v>7909.090909090909</v>
      </c>
      <c r="E15" s="17">
        <f>'con entrega superior'!E17</f>
        <v>2673.272727272727</v>
      </c>
      <c r="F15" s="17">
        <f>'con entrega superior'!F17</f>
        <v>10582.363636363636</v>
      </c>
    </row>
    <row r="16" spans="1:8" x14ac:dyDescent="0.25">
      <c r="B16" s="15">
        <f>'con entrega superior'!C18</f>
        <v>11</v>
      </c>
      <c r="C16" s="16">
        <v>44437</v>
      </c>
      <c r="D16" s="17">
        <f>'con entrega superior'!D18</f>
        <v>7909.090909090909</v>
      </c>
      <c r="E16" s="17">
        <f>'con entrega superior'!E18</f>
        <v>2673.272727272727</v>
      </c>
      <c r="F16" s="17">
        <f>'con entrega superior'!F18</f>
        <v>10582.363636363636</v>
      </c>
    </row>
    <row r="17" spans="1:6" x14ac:dyDescent="0.25">
      <c r="B17" s="15"/>
      <c r="C17" s="16"/>
      <c r="D17" s="17">
        <f>'con entrega superior'!D19</f>
        <v>87000.000000000015</v>
      </c>
      <c r="E17" s="17">
        <f>'con entrega superior'!E19</f>
        <v>29406.000000000004</v>
      </c>
      <c r="F17" s="17">
        <f>'con entrega superior'!F19</f>
        <v>116405.99999999997</v>
      </c>
    </row>
    <row r="18" spans="1:6" x14ac:dyDescent="0.25">
      <c r="A18" s="11" t="s">
        <v>18</v>
      </c>
    </row>
    <row r="19" spans="1:6" ht="15.75" x14ac:dyDescent="0.25">
      <c r="A19" s="26" t="s">
        <v>19</v>
      </c>
      <c r="B19" s="26"/>
      <c r="C19" s="26"/>
      <c r="D19" s="26"/>
      <c r="E19" s="26"/>
      <c r="F19" s="26"/>
    </row>
    <row r="20" spans="1:6" ht="15.75" x14ac:dyDescent="0.25">
      <c r="A20" s="26" t="s">
        <v>20</v>
      </c>
      <c r="B20" s="26"/>
      <c r="C20" s="26"/>
      <c r="D20" s="26"/>
      <c r="E20" s="26"/>
      <c r="F20" s="26"/>
    </row>
    <row r="21" spans="1:6" ht="15.75" x14ac:dyDescent="0.25">
      <c r="A21" s="26" t="s">
        <v>21</v>
      </c>
      <c r="B21" s="26"/>
      <c r="C21" s="26"/>
      <c r="D21" s="26"/>
      <c r="E21" s="26"/>
      <c r="F21" s="26"/>
    </row>
    <row r="22" spans="1:6" ht="15.75" x14ac:dyDescent="0.25">
      <c r="A22" s="13" t="s">
        <v>22</v>
      </c>
      <c r="B22" s="13"/>
      <c r="C22" s="13"/>
      <c r="D22" s="13"/>
      <c r="E22" s="13"/>
      <c r="F22" s="13"/>
    </row>
    <row r="23" spans="1:6" ht="15.75" x14ac:dyDescent="0.25">
      <c r="A23" s="13" t="s">
        <v>23</v>
      </c>
      <c r="B23" s="13"/>
      <c r="C23" s="13"/>
      <c r="D23" s="13"/>
      <c r="E23" s="13"/>
      <c r="F23" s="13"/>
    </row>
    <row r="24" spans="1:6" ht="21" x14ac:dyDescent="0.35">
      <c r="A24" s="20" t="s">
        <v>24</v>
      </c>
      <c r="B24" s="20"/>
    </row>
    <row r="25" spans="1:6" x14ac:dyDescent="0.25">
      <c r="A25" t="s">
        <v>25</v>
      </c>
    </row>
    <row r="26" spans="1:6" x14ac:dyDescent="0.25">
      <c r="A26" t="s">
        <v>26</v>
      </c>
    </row>
    <row r="27" spans="1:6" x14ac:dyDescent="0.25">
      <c r="A27" t="s">
        <v>27</v>
      </c>
    </row>
    <row r="28" spans="1:6" x14ac:dyDescent="0.25">
      <c r="A28" t="s">
        <v>28</v>
      </c>
    </row>
    <row r="29" spans="1:6" x14ac:dyDescent="0.25">
      <c r="A29" t="s">
        <v>29</v>
      </c>
    </row>
    <row r="30" spans="1:6" x14ac:dyDescent="0.25">
      <c r="A30" t="s">
        <v>30</v>
      </c>
    </row>
  </sheetData>
  <mergeCells count="5">
    <mergeCell ref="A21:F21"/>
    <mergeCell ref="A1:G1"/>
    <mergeCell ref="B2:G2"/>
    <mergeCell ref="A19:F19"/>
    <mergeCell ref="A20:F20"/>
  </mergeCells>
  <phoneticPr fontId="5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entrega minima</vt:lpstr>
      <vt:lpstr>con entrega superior</vt:lpstr>
      <vt:lpstr>Ext-3 Min</vt:lpstr>
      <vt:lpstr>Ext-7 Min</vt:lpstr>
      <vt:lpstr>Ext-11 Min</vt:lpstr>
      <vt:lpstr>Ext-17 Min</vt:lpstr>
      <vt:lpstr>Ext-3 Sup</vt:lpstr>
      <vt:lpstr>Ext-7 Sup</vt:lpstr>
      <vt:lpstr>Ext-11 Sup</vt:lpstr>
      <vt:lpstr>Ext-17 Sup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2020-06-03T19:32:59Z</cp:lastPrinted>
  <dcterms:created xsi:type="dcterms:W3CDTF">2019-12-02T17:55:59Z</dcterms:created>
  <dcterms:modified xsi:type="dcterms:W3CDTF">2022-12-19T19:11:33Z</dcterms:modified>
</cp:coreProperties>
</file>