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3820"/>
  <mc:AlternateContent xmlns:mc="http://schemas.openxmlformats.org/markup-compatibility/2006">
    <mc:Choice Requires="x15">
      <x15ac:absPath xmlns:x15ac="http://schemas.microsoft.com/office/spreadsheetml/2010/11/ac" url="D:\GB education\Analytics\Excel basic\S6\"/>
    </mc:Choice>
  </mc:AlternateContent>
  <xr:revisionPtr revIDLastSave="0" documentId="13_ncr:1_{8A6AAD2B-5099-499F-BEB8-99D1ABD4AD0D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optimal" sheetId="1" r:id="rId1"/>
    <sheet name="Структура сценария" sheetId="4" r:id="rId2"/>
    <sheet name="Структура сценария 3" sheetId="8" r:id="rId3"/>
    <sheet name="Кафе" sheetId="2" r:id="rId4"/>
    <sheet name="Завод" sheetId="9" r:id="rId5"/>
  </sheets>
  <definedNames>
    <definedName name="solver_adj" localSheetId="0" hidden="1">optimal!$D$2:$I$2</definedName>
    <definedName name="solver_adj" localSheetId="4" hidden="1">Завод!$D$3:$G$5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2</definedName>
    <definedName name="solver_eng" localSheetId="0" hidden="1">2</definedName>
    <definedName name="solver_eng" localSheetId="4" hidden="1">2</definedName>
    <definedName name="solver_est" localSheetId="0" hidden="1">1</definedName>
    <definedName name="solver_est" localSheetId="4" hidden="1">1</definedName>
    <definedName name="solver_itr" localSheetId="0" hidden="1">100</definedName>
    <definedName name="solver_itr" localSheetId="4" hidden="1">2147483647</definedName>
    <definedName name="solver_lhs1" localSheetId="0" hidden="1">optimal!$D$2:$I$2</definedName>
    <definedName name="solver_lhs1" localSheetId="4" hidden="1">Завод!$C$3</definedName>
    <definedName name="solver_lhs2" localSheetId="0" hidden="1">optimal!$D$14:$D$15</definedName>
    <definedName name="solver_lhs2" localSheetId="4" hidden="1">Завод!$C$4</definedName>
    <definedName name="solver_lhs3" localSheetId="4" hidden="1">Завод!$C$5</definedName>
    <definedName name="solver_lhs4" localSheetId="4" hidden="1">Завод!$D$6:$G$6</definedName>
    <definedName name="solver_lhs5" localSheetId="4" hidden="1">Завод!$G$4</definedName>
    <definedName name="solver_lhs6" localSheetId="4" hidden="1">Завод!$G$4</definedName>
    <definedName name="solver_lhs7" localSheetId="4" hidden="1">Завод!$G$4</definedName>
    <definedName name="solver_lhs8" localSheetId="4" hidden="1">Завод!$G$4</definedName>
    <definedName name="solver_lin" localSheetId="0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4" hidden="1">2147483647</definedName>
    <definedName name="solver_num" localSheetId="0" hidden="1">2</definedName>
    <definedName name="solver_num" localSheetId="4" hidden="1">4</definedName>
    <definedName name="solver_nwt" localSheetId="0" hidden="1">1</definedName>
    <definedName name="solver_nwt" localSheetId="4" hidden="1">1</definedName>
    <definedName name="solver_opt" localSheetId="0" hidden="1">optimal!$D$12</definedName>
    <definedName name="solver_opt" localSheetId="4" hidden="1">Завод!$D$9</definedName>
    <definedName name="solver_pre" localSheetId="0" hidden="1">0.000001</definedName>
    <definedName name="solver_pre" localSheetId="4" hidden="1">0.000001</definedName>
    <definedName name="solver_rbv" localSheetId="4" hidden="1">2</definedName>
    <definedName name="solver_rel1" localSheetId="0" hidden="1">1</definedName>
    <definedName name="solver_rel1" localSheetId="4" hidden="1">1</definedName>
    <definedName name="solver_rel2" localSheetId="0" hidden="1">1</definedName>
    <definedName name="solver_rel2" localSheetId="4" hidden="1">1</definedName>
    <definedName name="solver_rel3" localSheetId="4" hidden="1">1</definedName>
    <definedName name="solver_rel4" localSheetId="4" hidden="1">2</definedName>
    <definedName name="solver_rel5" localSheetId="4" hidden="1">1</definedName>
    <definedName name="solver_rel6" localSheetId="4" hidden="1">1</definedName>
    <definedName name="solver_rel7" localSheetId="4" hidden="1">1</definedName>
    <definedName name="solver_rel8" localSheetId="4" hidden="1">1</definedName>
    <definedName name="solver_rhs1" localSheetId="0" hidden="1">optimal!$D$8:$I$8</definedName>
    <definedName name="solver_rhs1" localSheetId="4" hidden="1">80</definedName>
    <definedName name="solver_rhs2" localSheetId="0" hidden="1">optimal!$F$14:$F$15</definedName>
    <definedName name="solver_rhs2" localSheetId="4" hidden="1">50</definedName>
    <definedName name="solver_rhs3" localSheetId="4" hidden="1">50</definedName>
    <definedName name="solver_rhs4" localSheetId="4" hidden="1">120</definedName>
    <definedName name="solver_rhs5" localSheetId="4" hidden="1">120</definedName>
    <definedName name="solver_rhs6" localSheetId="4" hidden="1">120</definedName>
    <definedName name="solver_rhs7" localSheetId="4" hidden="1">120</definedName>
    <definedName name="solver_rhs8" localSheetId="4" hidden="1">120</definedName>
    <definedName name="solver_rlx" localSheetId="4" hidden="1">2</definedName>
    <definedName name="solver_rsd" localSheetId="4" hidden="1">0</definedName>
    <definedName name="solver_scl" localSheetId="0" hidden="1">2</definedName>
    <definedName name="solver_scl" localSheetId="4" hidden="1">2</definedName>
    <definedName name="solver_sho" localSheetId="0" hidden="1">2</definedName>
    <definedName name="solver_sho" localSheetId="4" hidden="1">2</definedName>
    <definedName name="solver_ssz" localSheetId="4" hidden="1">100</definedName>
    <definedName name="solver_tim" localSheetId="0" hidden="1">100</definedName>
    <definedName name="solver_tim" localSheetId="4" hidden="1">2147483647</definedName>
    <definedName name="solver_tol" localSheetId="0" hidden="1">0.05</definedName>
    <definedName name="solver_tol" localSheetId="4" hidden="1">0.01</definedName>
    <definedName name="solver_typ" localSheetId="0" hidden="1">1</definedName>
    <definedName name="solver_typ" localSheetId="4" hidden="1">1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  <definedName name="доход_в_месяц">Кафе!$F$11</definedName>
    <definedName name="посещаемость">Кафе!$E$11</definedName>
    <definedName name="средний_чек_обед">Кафе!$C$4</definedName>
    <definedName name="средний_чек_ужин">Кафе!$C$6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9" l="1"/>
  <c r="F6" i="9"/>
  <c r="C5" i="9"/>
  <c r="E6" i="9"/>
  <c r="D6" i="9"/>
  <c r="C4" i="9"/>
  <c r="C3" i="9"/>
  <c r="F11" i="2"/>
  <c r="C11" i="2"/>
  <c r="C12" i="2"/>
  <c r="C13" i="2"/>
  <c r="C14" i="2"/>
  <c r="C15" i="2"/>
  <c r="C16" i="2"/>
  <c r="C17" i="2"/>
  <c r="C18" i="2"/>
  <c r="C19" i="2"/>
  <c r="C20" i="2"/>
  <c r="F5" i="2"/>
  <c r="F4" i="2"/>
  <c r="D12" i="1"/>
  <c r="D9" i="1"/>
  <c r="D14" i="1"/>
  <c r="D15" i="1"/>
  <c r="F15" i="1"/>
  <c r="F14" i="1"/>
  <c r="E9" i="1"/>
  <c r="F9" i="1"/>
  <c r="G9" i="1"/>
  <c r="H9" i="1"/>
  <c r="I9" i="1"/>
  <c r="D9" i="9" l="1"/>
</calcChain>
</file>

<file path=xl/sharedStrings.xml><?xml version="1.0" encoding="utf-8"?>
<sst xmlns="http://schemas.openxmlformats.org/spreadsheetml/2006/main" count="90" uniqueCount="66">
  <si>
    <t>&lt;=</t>
  </si>
  <si>
    <t>Количество (кг)</t>
  </si>
  <si>
    <t>Продукт</t>
  </si>
  <si>
    <t>Трудоемкость</t>
  </si>
  <si>
    <t>Затраты сырья</t>
  </si>
  <si>
    <t>Цена за кг</t>
  </si>
  <si>
    <t>Переменные затраты</t>
  </si>
  <si>
    <t>Спрос</t>
  </si>
  <si>
    <t>Прибыль за кг продукции</t>
  </si>
  <si>
    <t>Прибыль</t>
  </si>
  <si>
    <t>Затрачено трудочасов</t>
  </si>
  <si>
    <t>Допустимо</t>
  </si>
  <si>
    <t>Сырья использовано</t>
  </si>
  <si>
    <t>мест</t>
  </si>
  <si>
    <t>столиков</t>
  </si>
  <si>
    <t>посетители обед</t>
  </si>
  <si>
    <t>посетители ужин</t>
  </si>
  <si>
    <t>нерабочие дни</t>
  </si>
  <si>
    <t>средний чек ужин</t>
  </si>
  <si>
    <t>прибыльность ужин</t>
  </si>
  <si>
    <t>средний чек обед</t>
  </si>
  <si>
    <t>прибыльность обед</t>
  </si>
  <si>
    <t>расходы в месяц</t>
  </si>
  <si>
    <t>занятость мест</t>
  </si>
  <si>
    <t>доход в месяц</t>
  </si>
  <si>
    <t>дней месяца</t>
  </si>
  <si>
    <t>количество рабочих дней</t>
  </si>
  <si>
    <t>максимальное число посетителей</t>
  </si>
  <si>
    <t>посещаемость</t>
  </si>
  <si>
    <t>доход</t>
  </si>
  <si>
    <t>$C$11</t>
  </si>
  <si>
    <t>$F$11</t>
  </si>
  <si>
    <t>$C$12</t>
  </si>
  <si>
    <t>$C$13</t>
  </si>
  <si>
    <t>$C$14</t>
  </si>
  <si>
    <t>$C$15</t>
  </si>
  <si>
    <t>$C$16</t>
  </si>
  <si>
    <t>$C$17</t>
  </si>
  <si>
    <t>$C$18</t>
  </si>
  <si>
    <t>$C$19</t>
  </si>
  <si>
    <t>$C$20</t>
  </si>
  <si>
    <t>плохой</t>
  </si>
  <si>
    <t>реалистичный</t>
  </si>
  <si>
    <t>хороший</t>
  </si>
  <si>
    <t>$C$4</t>
  </si>
  <si>
    <t>$C$6</t>
  </si>
  <si>
    <t>$E$11</t>
  </si>
  <si>
    <t>Автор: Evercrow , 08.09.2022
Автор изменений: Evercrow , 08.09.2022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</si>
  <si>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</si>
  <si>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</si>
  <si>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</si>
  <si>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</si>
  <si>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</si>
  <si>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</si>
  <si>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</si>
  <si>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средний_чек_обед</t>
  </si>
  <si>
    <t>средний_чек_ужин</t>
  </si>
  <si>
    <t>доход_в_месяц</t>
  </si>
  <si>
    <t>Кол-во произведено</t>
  </si>
  <si>
    <t>Техник А</t>
  </si>
  <si>
    <t>Техник B</t>
  </si>
  <si>
    <t>Техник С</t>
  </si>
  <si>
    <t>Техник D</t>
  </si>
  <si>
    <t>Прибыль с продукта</t>
  </si>
  <si>
    <t>Прибыль в месяц</t>
  </si>
  <si>
    <t>Человекочасы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</si>
</sst>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#,##0.00\ &quot;₽&quot;"/>
    <numFmt numFmtId="170" formatCode="#,##0\ &quot;₽&quot;"/>
    <numFmt numFmtId="171" formatCode="0.0"/>
  </numFmts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0" borderId="12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37" borderId="13" xfId="0" applyFont="1" applyFill="1" applyBorder="1"/>
    <xf numFmtId="0" fontId="20" fillId="0" borderId="16" xfId="0" applyFont="1" applyBorder="1"/>
    <xf numFmtId="0" fontId="20" fillId="0" borderId="17" xfId="0" applyFont="1" applyBorder="1"/>
    <xf numFmtId="0" fontId="20" fillId="37" borderId="14" xfId="0" applyFont="1" applyFill="1" applyBorder="1"/>
    <xf numFmtId="0" fontId="20" fillId="0" borderId="18" xfId="0" applyFont="1" applyBorder="1"/>
    <xf numFmtId="165" fontId="20" fillId="0" borderId="0" xfId="28" applyNumberFormat="1" applyFont="1" applyBorder="1"/>
    <xf numFmtId="165" fontId="20" fillId="0" borderId="18" xfId="28" applyNumberFormat="1" applyFont="1" applyBorder="1"/>
    <xf numFmtId="0" fontId="20" fillId="37" borderId="15" xfId="0" applyFont="1" applyFill="1" applyBorder="1"/>
    <xf numFmtId="165" fontId="20" fillId="0" borderId="19" xfId="0" applyNumberFormat="1" applyFont="1" applyBorder="1"/>
    <xf numFmtId="165" fontId="20" fillId="0" borderId="20" xfId="0" applyNumberFormat="1" applyFont="1" applyBorder="1"/>
    <xf numFmtId="0" fontId="17" fillId="27" borderId="8" xfId="41"/>
    <xf numFmtId="165" fontId="17" fillId="27" borderId="8" xfId="41" applyNumberFormat="1"/>
    <xf numFmtId="0" fontId="8" fillId="28" borderId="2" xfId="27"/>
    <xf numFmtId="0" fontId="20" fillId="36" borderId="10" xfId="0" applyFont="1" applyFill="1" applyBorder="1"/>
    <xf numFmtId="0" fontId="1" fillId="0" borderId="0" xfId="0" applyFont="1"/>
    <xf numFmtId="165" fontId="0" fillId="0" borderId="0" xfId="0" applyNumberFormat="1"/>
    <xf numFmtId="170" fontId="0" fillId="0" borderId="0" xfId="0" applyNumberFormat="1"/>
    <xf numFmtId="171" fontId="0" fillId="0" borderId="0" xfId="0" applyNumberFormat="1"/>
    <xf numFmtId="1" fontId="0" fillId="0" borderId="0" xfId="0" applyNumberFormat="1"/>
    <xf numFmtId="9" fontId="1" fillId="0" borderId="0" xfId="45" applyFont="1"/>
    <xf numFmtId="0" fontId="0" fillId="0" borderId="0" xfId="0" applyFill="1" applyBorder="1" applyAlignment="1"/>
    <xf numFmtId="170" fontId="0" fillId="0" borderId="0" xfId="0" applyNumberFormat="1" applyFill="1" applyBorder="1" applyAlignment="1"/>
    <xf numFmtId="9" fontId="0" fillId="0" borderId="0" xfId="0" applyNumberFormat="1" applyFill="1" applyBorder="1" applyAlignment="1"/>
    <xf numFmtId="170" fontId="0" fillId="0" borderId="22" xfId="0" applyNumberFormat="1" applyFill="1" applyBorder="1" applyAlignment="1"/>
    <xf numFmtId="0" fontId="22" fillId="38" borderId="19" xfId="0" applyFont="1" applyFill="1" applyBorder="1" applyAlignment="1">
      <alignment horizontal="left"/>
    </xf>
    <xf numFmtId="0" fontId="22" fillId="38" borderId="21" xfId="0" applyFont="1" applyFill="1" applyBorder="1" applyAlignment="1">
      <alignment horizontal="left"/>
    </xf>
    <xf numFmtId="0" fontId="0" fillId="0" borderId="23" xfId="0" applyFill="1" applyBorder="1" applyAlignment="1"/>
    <xf numFmtId="0" fontId="23" fillId="39" borderId="0" xfId="0" applyFont="1" applyFill="1" applyBorder="1" applyAlignment="1">
      <alignment horizontal="left"/>
    </xf>
    <xf numFmtId="0" fontId="24" fillId="39" borderId="23" xfId="0" applyFont="1" applyFill="1" applyBorder="1" applyAlignment="1">
      <alignment horizontal="left"/>
    </xf>
    <xf numFmtId="0" fontId="23" fillId="39" borderId="22" xfId="0" applyFont="1" applyFill="1" applyBorder="1" applyAlignment="1">
      <alignment horizontal="left"/>
    </xf>
    <xf numFmtId="0" fontId="25" fillId="38" borderId="21" xfId="0" applyFont="1" applyFill="1" applyBorder="1" applyAlignment="1">
      <alignment horizontal="right"/>
    </xf>
    <xf numFmtId="0" fontId="25" fillId="38" borderId="19" xfId="0" applyFont="1" applyFill="1" applyBorder="1" applyAlignment="1">
      <alignment horizontal="right"/>
    </xf>
    <xf numFmtId="170" fontId="0" fillId="40" borderId="0" xfId="0" applyNumberFormat="1" applyFill="1" applyBorder="1" applyAlignment="1"/>
    <xf numFmtId="9" fontId="0" fillId="40" borderId="0" xfId="0" applyNumberFormat="1" applyFill="1" applyBorder="1" applyAlignment="1"/>
    <xf numFmtId="0" fontId="2" fillId="0" borderId="0" xfId="0" applyFont="1" applyFill="1" applyBorder="1" applyAlignment="1">
      <alignment vertical="top" wrapText="1"/>
    </xf>
  </cellXfs>
  <cellStyles count="46"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Sheet Title" xfId="42" xr:uid="{00000000-0005-0000-0000-00002A000000}"/>
    <cellStyle name="Акцент1" xfId="1" builtinId="29" customBuiltin="1"/>
    <cellStyle name="Акцент2" xfId="5" builtinId="33" customBuiltin="1"/>
    <cellStyle name="Акцент3" xfId="9" builtinId="37" customBuiltin="1"/>
    <cellStyle name="Акцент4" xfId="13" builtinId="41" customBuiltin="1"/>
    <cellStyle name="Акцент5" xfId="17" builtinId="45" customBuiltin="1"/>
    <cellStyle name="Акцент6" xfId="21" builtinId="49" customBuiltin="1"/>
    <cellStyle name="Ввод " xfId="37" builtinId="20" customBuiltin="1"/>
    <cellStyle name="Вывод" xfId="41" builtinId="21" customBuiltin="1"/>
    <cellStyle name="Вычисление" xfId="26" builtinId="22" customBuiltin="1"/>
    <cellStyle name="Денежный" xfId="28" builtinId="4"/>
    <cellStyle name="Заголовок 1" xfId="33" builtinId="16" customBuiltin="1"/>
    <cellStyle name="Заголовок 2" xfId="34" builtinId="17" customBuiltin="1"/>
    <cellStyle name="Заголовок 3" xfId="35" builtinId="18" customBuiltin="1"/>
    <cellStyle name="Заголовок 4" xfId="36" builtinId="19" customBuiltin="1"/>
    <cellStyle name="Итог" xfId="43" builtinId="25" customBuiltin="1"/>
    <cellStyle name="Контрольная ячейка" xfId="27" builtinId="23" customBuiltin="1"/>
    <cellStyle name="Нейтральный" xfId="39" builtinId="28" customBuiltin="1"/>
    <cellStyle name="Обычный" xfId="0" builtinId="0"/>
    <cellStyle name="Плохой" xfId="25" builtinId="27" customBuiltin="1"/>
    <cellStyle name="Примечание" xfId="40" builtinId="10" customBuiltin="1"/>
    <cellStyle name="Процентный" xfId="45" builtinId="5"/>
    <cellStyle name="Связанная ячейка" xfId="38" builtinId="24" customBuiltin="1"/>
    <cellStyle name="Текст предупреждения" xfId="44" builtinId="11" customBuiltin="1"/>
    <cellStyle name="Хороший" xfId="32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showFormulas="1" zoomScale="120" zoomScaleNormal="120" workbookViewId="0">
      <selection activeCell="B20" sqref="B20"/>
    </sheetView>
  </sheetViews>
  <sheetFormatPr defaultRowHeight="12.75" x14ac:dyDescent="0.2"/>
  <cols>
    <col min="2" max="2" width="12.7109375" customWidth="1"/>
    <col min="3" max="3" width="31.85546875" customWidth="1"/>
    <col min="4" max="4" width="16" customWidth="1"/>
    <col min="5" max="5" width="9.28515625" bestFit="1" customWidth="1"/>
    <col min="6" max="6" width="11.42578125" customWidth="1"/>
    <col min="7" max="8" width="9.28515625" bestFit="1" customWidth="1"/>
    <col min="9" max="9" width="9.28515625" customWidth="1"/>
  </cols>
  <sheetData>
    <row r="2" spans="2:9" x14ac:dyDescent="0.2">
      <c r="B2" s="1"/>
      <c r="C2" s="6" t="s">
        <v>1</v>
      </c>
      <c r="D2" s="7">
        <v>0</v>
      </c>
      <c r="E2" s="7">
        <v>0</v>
      </c>
      <c r="F2" s="7">
        <v>0</v>
      </c>
      <c r="G2" s="7">
        <v>596.66666666419655</v>
      </c>
      <c r="H2" s="7">
        <v>1084</v>
      </c>
      <c r="I2" s="8">
        <v>0</v>
      </c>
    </row>
    <row r="3" spans="2:9" x14ac:dyDescent="0.2">
      <c r="B3" s="19" t="s">
        <v>11</v>
      </c>
      <c r="C3" s="9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0">
        <v>6</v>
      </c>
    </row>
    <row r="4" spans="2:9" x14ac:dyDescent="0.2">
      <c r="B4" s="4">
        <v>4500</v>
      </c>
      <c r="C4" s="9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0">
        <v>1.5</v>
      </c>
    </row>
    <row r="5" spans="2:9" x14ac:dyDescent="0.2">
      <c r="B5" s="5">
        <v>1600</v>
      </c>
      <c r="C5" s="9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0">
        <v>0.3</v>
      </c>
    </row>
    <row r="6" spans="2:9" x14ac:dyDescent="0.2">
      <c r="B6" s="1"/>
      <c r="C6" s="9" t="s">
        <v>5</v>
      </c>
      <c r="D6" s="11">
        <v>120.5</v>
      </c>
      <c r="E6" s="11">
        <v>110</v>
      </c>
      <c r="F6" s="11">
        <v>90</v>
      </c>
      <c r="G6" s="11">
        <v>70</v>
      </c>
      <c r="H6" s="11">
        <v>60</v>
      </c>
      <c r="I6" s="12">
        <v>30</v>
      </c>
    </row>
    <row r="7" spans="2:9" x14ac:dyDescent="0.2">
      <c r="B7" s="1"/>
      <c r="C7" s="9" t="s">
        <v>6</v>
      </c>
      <c r="D7" s="11">
        <v>60.5</v>
      </c>
      <c r="E7" s="11">
        <v>50.7</v>
      </c>
      <c r="F7" s="11">
        <v>30.6</v>
      </c>
      <c r="G7" s="11">
        <v>20.8</v>
      </c>
      <c r="H7" s="11">
        <v>20.2</v>
      </c>
      <c r="I7" s="12">
        <v>10.199999999999999</v>
      </c>
    </row>
    <row r="8" spans="2:9" x14ac:dyDescent="0.2">
      <c r="B8" s="1"/>
      <c r="C8" s="9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0">
        <v>1055</v>
      </c>
    </row>
    <row r="9" spans="2:9" x14ac:dyDescent="0.2">
      <c r="B9" s="1"/>
      <c r="C9" s="13" t="s">
        <v>8</v>
      </c>
      <c r="D9" s="14">
        <f>D6-D7</f>
        <v>60</v>
      </c>
      <c r="E9" s="14">
        <f t="shared" ref="E9:I9" si="0">E6-E7</f>
        <v>59.3</v>
      </c>
      <c r="F9" s="14">
        <f t="shared" si="0"/>
        <v>59.4</v>
      </c>
      <c r="G9" s="14">
        <f t="shared" si="0"/>
        <v>49.2</v>
      </c>
      <c r="H9" s="14">
        <f t="shared" si="0"/>
        <v>39.799999999999997</v>
      </c>
      <c r="I9" s="15">
        <f t="shared" si="0"/>
        <v>19.8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ht="15" x14ac:dyDescent="0.25">
      <c r="B12" s="1"/>
      <c r="C12" s="16" t="s">
        <v>9</v>
      </c>
      <c r="D12" s="17">
        <f>SUMPRODUCT(D9:I9,$D$2:$I$2)</f>
        <v>72499.199999878474</v>
      </c>
      <c r="E12" s="1"/>
      <c r="F12" s="1"/>
      <c r="G12" s="1"/>
      <c r="H12" s="1"/>
      <c r="I12" s="1"/>
    </row>
    <row r="13" spans="2:9" ht="13.5" thickBot="1" x14ac:dyDescent="0.25">
      <c r="B13" s="1"/>
      <c r="C13" s="1"/>
      <c r="D13" s="1"/>
      <c r="E13" s="1"/>
      <c r="F13" s="19" t="s">
        <v>11</v>
      </c>
      <c r="G13" s="1"/>
      <c r="H13" s="1"/>
      <c r="I13" s="1"/>
    </row>
    <row r="14" spans="2:9" ht="16.5" thickTop="1" thickBot="1" x14ac:dyDescent="0.3">
      <c r="B14" s="1"/>
      <c r="C14" s="16" t="s">
        <v>10</v>
      </c>
      <c r="D14" s="16">
        <f>SUMPRODUCT($D$2:$I$2,D4:I4)</f>
        <v>4499.9999999925894</v>
      </c>
      <c r="E14" s="18" t="s">
        <v>0</v>
      </c>
      <c r="F14" s="2">
        <f>B4</f>
        <v>4500</v>
      </c>
      <c r="G14" s="1"/>
      <c r="H14" s="1"/>
      <c r="I14" s="1"/>
    </row>
    <row r="15" spans="2:9" ht="16.5" thickTop="1" thickBot="1" x14ac:dyDescent="0.3">
      <c r="B15" s="1"/>
      <c r="C15" s="16" t="s">
        <v>12</v>
      </c>
      <c r="D15" s="16">
        <f>SUMPRODUCT($D$2:$I$2,D5:I5)</f>
        <v>1236.1333333313573</v>
      </c>
      <c r="E15" s="18" t="s">
        <v>0</v>
      </c>
      <c r="F15" s="3">
        <f>B5</f>
        <v>1600</v>
      </c>
      <c r="G15" s="1"/>
      <c r="H15" s="1"/>
      <c r="I15" s="1"/>
    </row>
    <row r="16" spans="2:9" ht="13.5" thickTop="1" x14ac:dyDescent="0.2"/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B09C-BCD7-4FDB-8735-715D5B38F967}">
  <sheetPr>
    <outlinePr summaryBelow="0"/>
  </sheetPr>
  <dimension ref="B1:G23"/>
  <sheetViews>
    <sheetView showGridLines="0" workbookViewId="0">
      <selection activeCell="C10" sqref="C10"/>
    </sheetView>
  </sheetViews>
  <sheetFormatPr defaultRowHeight="12.75" outlineLevelRow="1" outlineLevelCol="1" x14ac:dyDescent="0.2"/>
  <cols>
    <col min="3" max="3" width="6.28515625" bestFit="1" customWidth="1"/>
    <col min="4" max="7" width="16.5703125" bestFit="1" customWidth="1" outlineLevel="1"/>
  </cols>
  <sheetData>
    <row r="1" spans="2:7" ht="13.5" thickBot="1" x14ac:dyDescent="0.25"/>
    <row r="2" spans="2:7" ht="15" x14ac:dyDescent="0.25">
      <c r="B2" s="31" t="s">
        <v>48</v>
      </c>
      <c r="C2" s="31"/>
      <c r="D2" s="36"/>
      <c r="E2" s="36"/>
      <c r="F2" s="36"/>
      <c r="G2" s="36"/>
    </row>
    <row r="3" spans="2:7" ht="15" collapsed="1" x14ac:dyDescent="0.25">
      <c r="B3" s="30"/>
      <c r="C3" s="30"/>
      <c r="D3" s="37" t="s">
        <v>50</v>
      </c>
      <c r="E3" s="37" t="s">
        <v>41</v>
      </c>
      <c r="F3" s="37" t="s">
        <v>42</v>
      </c>
      <c r="G3" s="37" t="s">
        <v>43</v>
      </c>
    </row>
    <row r="4" spans="2:7" ht="56.25" hidden="1" outlineLevel="1" x14ac:dyDescent="0.2">
      <c r="B4" s="33"/>
      <c r="C4" s="33"/>
      <c r="D4" s="26"/>
      <c r="E4" s="40" t="s">
        <v>47</v>
      </c>
      <c r="F4" s="40" t="s">
        <v>47</v>
      </c>
      <c r="G4" s="40" t="s">
        <v>47</v>
      </c>
    </row>
    <row r="5" spans="2:7" x14ac:dyDescent="0.2">
      <c r="B5" s="34" t="s">
        <v>49</v>
      </c>
      <c r="C5" s="34"/>
      <c r="D5" s="32"/>
      <c r="E5" s="32"/>
      <c r="F5" s="32"/>
      <c r="G5" s="32"/>
    </row>
    <row r="6" spans="2:7" outlineLevel="1" x14ac:dyDescent="0.2">
      <c r="B6" s="33"/>
      <c r="C6" s="33" t="s">
        <v>44</v>
      </c>
      <c r="D6" s="27">
        <v>1000</v>
      </c>
      <c r="E6" s="38">
        <v>400</v>
      </c>
      <c r="F6" s="38">
        <v>700</v>
      </c>
      <c r="G6" s="38">
        <v>1000</v>
      </c>
    </row>
    <row r="7" spans="2:7" outlineLevel="1" x14ac:dyDescent="0.2">
      <c r="B7" s="33"/>
      <c r="C7" s="33" t="s">
        <v>45</v>
      </c>
      <c r="D7" s="27">
        <v>2000</v>
      </c>
      <c r="E7" s="38">
        <v>1000</v>
      </c>
      <c r="F7" s="38">
        <v>1600</v>
      </c>
      <c r="G7" s="38">
        <v>2000</v>
      </c>
    </row>
    <row r="8" spans="2:7" outlineLevel="1" x14ac:dyDescent="0.2">
      <c r="B8" s="33"/>
      <c r="C8" s="33" t="s">
        <v>46</v>
      </c>
      <c r="D8" s="28">
        <v>0.7</v>
      </c>
      <c r="E8" s="39">
        <v>0.3</v>
      </c>
      <c r="F8" s="39">
        <v>0.6</v>
      </c>
      <c r="G8" s="39">
        <v>0.7</v>
      </c>
    </row>
    <row r="9" spans="2:7" x14ac:dyDescent="0.2">
      <c r="B9" s="34" t="s">
        <v>51</v>
      </c>
      <c r="C9" s="34"/>
      <c r="D9" s="32"/>
      <c r="E9" s="32"/>
      <c r="F9" s="32"/>
      <c r="G9" s="32"/>
    </row>
    <row r="10" spans="2:7" outlineLevel="1" x14ac:dyDescent="0.2">
      <c r="B10" s="33"/>
      <c r="C10" s="33" t="s">
        <v>30</v>
      </c>
      <c r="D10" s="27">
        <v>-212640</v>
      </c>
      <c r="E10" s="27">
        <v>-258816</v>
      </c>
      <c r="F10" s="27">
        <v>-232608</v>
      </c>
      <c r="G10" s="27">
        <v>-212640</v>
      </c>
    </row>
    <row r="11" spans="2:7" outlineLevel="1" x14ac:dyDescent="0.2">
      <c r="B11" s="33"/>
      <c r="C11" s="33" t="s">
        <v>31</v>
      </c>
      <c r="D11" s="27">
        <v>311520</v>
      </c>
      <c r="E11" s="27">
        <v>-176448</v>
      </c>
      <c r="F11" s="27">
        <v>104352</v>
      </c>
      <c r="G11" s="27">
        <v>311520</v>
      </c>
    </row>
    <row r="12" spans="2:7" outlineLevel="1" x14ac:dyDescent="0.2">
      <c r="B12" s="33"/>
      <c r="C12" s="33" t="s">
        <v>32</v>
      </c>
      <c r="D12" s="27">
        <v>-125280</v>
      </c>
      <c r="E12" s="27">
        <v>-217632</v>
      </c>
      <c r="F12" s="27">
        <v>-165216</v>
      </c>
      <c r="G12" s="27">
        <v>-125280</v>
      </c>
    </row>
    <row r="13" spans="2:7" outlineLevel="1" x14ac:dyDescent="0.2">
      <c r="B13" s="33"/>
      <c r="C13" s="33" t="s">
        <v>33</v>
      </c>
      <c r="D13" s="27">
        <v>-37920</v>
      </c>
      <c r="E13" s="27">
        <v>-176448</v>
      </c>
      <c r="F13" s="27">
        <v>-97824</v>
      </c>
      <c r="G13" s="27">
        <v>-37920</v>
      </c>
    </row>
    <row r="14" spans="2:7" outlineLevel="1" x14ac:dyDescent="0.2">
      <c r="B14" s="33"/>
      <c r="C14" s="33" t="s">
        <v>34</v>
      </c>
      <c r="D14" s="27">
        <v>49440.000000000102</v>
      </c>
      <c r="E14" s="27">
        <v>-135264</v>
      </c>
      <c r="F14" s="27">
        <v>-30431.999999999902</v>
      </c>
      <c r="G14" s="27">
        <v>49440.000000000102</v>
      </c>
    </row>
    <row r="15" spans="2:7" outlineLevel="1" x14ac:dyDescent="0.2">
      <c r="B15" s="33"/>
      <c r="C15" s="33" t="s">
        <v>35</v>
      </c>
      <c r="D15" s="27">
        <v>136800</v>
      </c>
      <c r="E15" s="27">
        <v>-94080</v>
      </c>
      <c r="F15" s="27">
        <v>36960</v>
      </c>
      <c r="G15" s="27">
        <v>136800</v>
      </c>
    </row>
    <row r="16" spans="2:7" outlineLevel="1" x14ac:dyDescent="0.2">
      <c r="B16" s="33"/>
      <c r="C16" s="33" t="s">
        <v>36</v>
      </c>
      <c r="D16" s="27">
        <v>224160</v>
      </c>
      <c r="E16" s="27">
        <v>-52896.000000000102</v>
      </c>
      <c r="F16" s="27">
        <v>104352</v>
      </c>
      <c r="G16" s="27">
        <v>224160</v>
      </c>
    </row>
    <row r="17" spans="2:7" outlineLevel="1" x14ac:dyDescent="0.2">
      <c r="B17" s="33"/>
      <c r="C17" s="33" t="s">
        <v>37</v>
      </c>
      <c r="D17" s="27">
        <v>311520</v>
      </c>
      <c r="E17" s="27">
        <v>-11712.0000000001</v>
      </c>
      <c r="F17" s="27">
        <v>171744</v>
      </c>
      <c r="G17" s="27">
        <v>311520</v>
      </c>
    </row>
    <row r="18" spans="2:7" outlineLevel="1" x14ac:dyDescent="0.2">
      <c r="B18" s="33"/>
      <c r="C18" s="33" t="s">
        <v>38</v>
      </c>
      <c r="D18" s="27">
        <v>398880</v>
      </c>
      <c r="E18" s="27">
        <v>29472.000000000098</v>
      </c>
      <c r="F18" s="27">
        <v>239136</v>
      </c>
      <c r="G18" s="27">
        <v>398880</v>
      </c>
    </row>
    <row r="19" spans="2:7" outlineLevel="1" x14ac:dyDescent="0.2">
      <c r="B19" s="33"/>
      <c r="C19" s="33" t="s">
        <v>39</v>
      </c>
      <c r="D19" s="27">
        <v>486240</v>
      </c>
      <c r="E19" s="27">
        <v>70656</v>
      </c>
      <c r="F19" s="27">
        <v>306528</v>
      </c>
      <c r="G19" s="27">
        <v>486240</v>
      </c>
    </row>
    <row r="20" spans="2:7" ht="13.5" outlineLevel="1" thickBot="1" x14ac:dyDescent="0.25">
      <c r="B20" s="35"/>
      <c r="C20" s="35" t="s">
        <v>40</v>
      </c>
      <c r="D20" s="29">
        <v>573600</v>
      </c>
      <c r="E20" s="29">
        <v>111840</v>
      </c>
      <c r="F20" s="29">
        <v>373920</v>
      </c>
      <c r="G20" s="29">
        <v>573600</v>
      </c>
    </row>
    <row r="21" spans="2:7" x14ac:dyDescent="0.2">
      <c r="B21" t="s">
        <v>52</v>
      </c>
    </row>
    <row r="22" spans="2:7" x14ac:dyDescent="0.2">
      <c r="B22" t="s">
        <v>53</v>
      </c>
    </row>
    <row r="23" spans="2:7" x14ac:dyDescent="0.2">
      <c r="B2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6631-B7A6-435B-8A3C-3BDFAB80790D}">
  <sheetPr>
    <outlinePr summaryBelow="0"/>
  </sheetPr>
  <dimension ref="B1:G13"/>
  <sheetViews>
    <sheetView showGridLines="0" workbookViewId="0">
      <selection activeCell="G10" sqref="G10"/>
    </sheetView>
  </sheetViews>
  <sheetFormatPr defaultRowHeight="12.75" outlineLevelRow="1" outlineLevelCol="1" x14ac:dyDescent="0.2"/>
  <cols>
    <col min="3" max="3" width="19.140625" bestFit="1" customWidth="1"/>
    <col min="4" max="7" width="16.5703125" bestFit="1" customWidth="1" outlineLevel="1"/>
  </cols>
  <sheetData>
    <row r="1" spans="2:7" ht="13.5" thickBot="1" x14ac:dyDescent="0.25"/>
    <row r="2" spans="2:7" ht="15" x14ac:dyDescent="0.25">
      <c r="B2" s="31" t="s">
        <v>48</v>
      </c>
      <c r="C2" s="31"/>
      <c r="D2" s="36"/>
      <c r="E2" s="36"/>
      <c r="F2" s="36"/>
      <c r="G2" s="36"/>
    </row>
    <row r="3" spans="2:7" ht="15" collapsed="1" x14ac:dyDescent="0.25">
      <c r="B3" s="30"/>
      <c r="C3" s="30"/>
      <c r="D3" s="37" t="s">
        <v>50</v>
      </c>
      <c r="E3" s="37" t="s">
        <v>41</v>
      </c>
      <c r="F3" s="37" t="s">
        <v>42</v>
      </c>
      <c r="G3" s="37" t="s">
        <v>43</v>
      </c>
    </row>
    <row r="4" spans="2:7" ht="56.25" hidden="1" outlineLevel="1" x14ac:dyDescent="0.2">
      <c r="B4" s="33"/>
      <c r="C4" s="33"/>
      <c r="D4" s="26"/>
      <c r="E4" s="40" t="s">
        <v>47</v>
      </c>
      <c r="F4" s="40" t="s">
        <v>47</v>
      </c>
      <c r="G4" s="40" t="s">
        <v>47</v>
      </c>
    </row>
    <row r="5" spans="2:7" x14ac:dyDescent="0.2">
      <c r="B5" s="34" t="s">
        <v>49</v>
      </c>
      <c r="C5" s="34"/>
      <c r="D5" s="32"/>
      <c r="E5" s="32"/>
      <c r="F5" s="32"/>
      <c r="G5" s="32"/>
    </row>
    <row r="6" spans="2:7" outlineLevel="1" x14ac:dyDescent="0.2">
      <c r="B6" s="33"/>
      <c r="C6" s="33" t="s">
        <v>55</v>
      </c>
      <c r="D6" s="27">
        <v>1000</v>
      </c>
      <c r="E6" s="38">
        <v>400</v>
      </c>
      <c r="F6" s="38">
        <v>700</v>
      </c>
      <c r="G6" s="38">
        <v>1000</v>
      </c>
    </row>
    <row r="7" spans="2:7" outlineLevel="1" x14ac:dyDescent="0.2">
      <c r="B7" s="33"/>
      <c r="C7" s="33" t="s">
        <v>56</v>
      </c>
      <c r="D7" s="27">
        <v>2000</v>
      </c>
      <c r="E7" s="38">
        <v>1000</v>
      </c>
      <c r="F7" s="38">
        <v>1600</v>
      </c>
      <c r="G7" s="38">
        <v>2000</v>
      </c>
    </row>
    <row r="8" spans="2:7" outlineLevel="1" x14ac:dyDescent="0.2">
      <c r="B8" s="33"/>
      <c r="C8" s="33" t="s">
        <v>28</v>
      </c>
      <c r="D8" s="28">
        <v>0.7</v>
      </c>
      <c r="E8" s="39">
        <v>0.3</v>
      </c>
      <c r="F8" s="39">
        <v>0.6</v>
      </c>
      <c r="G8" s="39">
        <v>0.7</v>
      </c>
    </row>
    <row r="9" spans="2:7" x14ac:dyDescent="0.2">
      <c r="B9" s="34" t="s">
        <v>51</v>
      </c>
      <c r="C9" s="34"/>
      <c r="D9" s="32"/>
      <c r="E9" s="32"/>
      <c r="F9" s="32"/>
      <c r="G9" s="32"/>
    </row>
    <row r="10" spans="2:7" ht="13.5" outlineLevel="1" thickBot="1" x14ac:dyDescent="0.25">
      <c r="B10" s="35"/>
      <c r="C10" s="35" t="s">
        <v>57</v>
      </c>
      <c r="D10" s="29">
        <v>311520</v>
      </c>
      <c r="E10" s="29">
        <v>-176448</v>
      </c>
      <c r="F10" s="29">
        <v>104352</v>
      </c>
      <c r="G10" s="29">
        <v>311520</v>
      </c>
    </row>
    <row r="11" spans="2:7" x14ac:dyDescent="0.2">
      <c r="B11" t="s">
        <v>52</v>
      </c>
    </row>
    <row r="12" spans="2:7" x14ac:dyDescent="0.2">
      <c r="B12" t="s">
        <v>53</v>
      </c>
    </row>
    <row r="13" spans="2:7" x14ac:dyDescent="0.2">
      <c r="B13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3D95-BBE4-4793-8889-50091ABC00D5}">
  <dimension ref="B1:H20"/>
  <sheetViews>
    <sheetView tabSelected="1" workbookViewId="0">
      <selection activeCell="F11" sqref="F11"/>
    </sheetView>
  </sheetViews>
  <sheetFormatPr defaultRowHeight="12.75" x14ac:dyDescent="0.2"/>
  <cols>
    <col min="2" max="2" width="18.85546875" customWidth="1"/>
    <col min="3" max="3" width="14.85546875" customWidth="1"/>
    <col min="4" max="4" width="17.28515625" customWidth="1"/>
    <col min="5" max="5" width="27.5703125" customWidth="1"/>
    <col min="6" max="6" width="14.140625" customWidth="1"/>
    <col min="7" max="7" width="19" customWidth="1"/>
  </cols>
  <sheetData>
    <row r="1" spans="2:8" x14ac:dyDescent="0.2">
      <c r="B1" s="20" t="s">
        <v>14</v>
      </c>
      <c r="C1" s="20" t="s">
        <v>13</v>
      </c>
      <c r="D1" s="20" t="s">
        <v>15</v>
      </c>
      <c r="E1" s="20" t="s">
        <v>16</v>
      </c>
      <c r="F1" s="20" t="s">
        <v>17</v>
      </c>
      <c r="G1" s="20" t="s">
        <v>22</v>
      </c>
      <c r="H1" s="20" t="s">
        <v>25</v>
      </c>
    </row>
    <row r="2" spans="2:8" x14ac:dyDescent="0.2">
      <c r="B2" s="24">
        <v>6</v>
      </c>
      <c r="C2" s="24">
        <v>4</v>
      </c>
      <c r="D2" s="24">
        <v>8</v>
      </c>
      <c r="E2" s="24">
        <v>12</v>
      </c>
      <c r="F2" s="24">
        <v>4</v>
      </c>
      <c r="G2" s="22">
        <v>300000</v>
      </c>
      <c r="H2" s="24">
        <v>30</v>
      </c>
    </row>
    <row r="4" spans="2:8" x14ac:dyDescent="0.2">
      <c r="B4" s="20" t="s">
        <v>20</v>
      </c>
      <c r="C4" s="22">
        <v>1000</v>
      </c>
      <c r="E4" s="20" t="s">
        <v>26</v>
      </c>
      <c r="F4" s="24">
        <f>$H$2-$F$2</f>
        <v>26</v>
      </c>
    </row>
    <row r="5" spans="2:8" x14ac:dyDescent="0.2">
      <c r="B5" s="20" t="s">
        <v>21</v>
      </c>
      <c r="C5" s="25">
        <v>0.4</v>
      </c>
      <c r="E5" s="20" t="s">
        <v>27</v>
      </c>
      <c r="F5">
        <f>B2*C2</f>
        <v>24</v>
      </c>
    </row>
    <row r="6" spans="2:8" x14ac:dyDescent="0.2">
      <c r="B6" s="20" t="s">
        <v>18</v>
      </c>
      <c r="C6" s="22">
        <v>2000</v>
      </c>
    </row>
    <row r="7" spans="2:8" x14ac:dyDescent="0.2">
      <c r="B7" s="20" t="s">
        <v>19</v>
      </c>
      <c r="C7" s="25">
        <v>0.5</v>
      </c>
    </row>
    <row r="10" spans="2:8" x14ac:dyDescent="0.2">
      <c r="B10" s="20" t="s">
        <v>23</v>
      </c>
      <c r="C10" s="20" t="s">
        <v>24</v>
      </c>
      <c r="E10" s="20" t="s">
        <v>28</v>
      </c>
      <c r="F10" s="20" t="s">
        <v>29</v>
      </c>
    </row>
    <row r="11" spans="2:8" x14ac:dyDescent="0.2">
      <c r="B11" s="25">
        <v>0.1</v>
      </c>
      <c r="C11" s="22">
        <f t="shared" ref="C11:C19" si="0">($B11*$F$5*$C$4*$C$5+$B11*$F$5*$C$6*$C$7)*($H$2-$F$2)-$G$2</f>
        <v>-212639.99999999997</v>
      </c>
      <c r="E11" s="25">
        <v>0.7</v>
      </c>
      <c r="F11" s="22">
        <f>($E$11*$F$5*$C$4*$C$5+$E$11*$F$5*$C$6*$C$7)*($H$2-$F$2)-$G$2</f>
        <v>311519.99999999988</v>
      </c>
    </row>
    <row r="12" spans="2:8" x14ac:dyDescent="0.2">
      <c r="B12" s="25">
        <v>0.2</v>
      </c>
      <c r="C12" s="22">
        <f t="shared" si="0"/>
        <v>-125279.99999999994</v>
      </c>
    </row>
    <row r="13" spans="2:8" x14ac:dyDescent="0.2">
      <c r="B13" s="25">
        <v>0.3</v>
      </c>
      <c r="C13" s="22">
        <f t="shared" si="0"/>
        <v>-37920</v>
      </c>
    </row>
    <row r="14" spans="2:8" x14ac:dyDescent="0.2">
      <c r="B14" s="25">
        <v>0.4</v>
      </c>
      <c r="C14" s="22">
        <f t="shared" si="0"/>
        <v>49440.000000000116</v>
      </c>
    </row>
    <row r="15" spans="2:8" x14ac:dyDescent="0.2">
      <c r="B15" s="25">
        <v>0.5</v>
      </c>
      <c r="C15" s="22">
        <f t="shared" si="0"/>
        <v>136800</v>
      </c>
    </row>
    <row r="16" spans="2:8" x14ac:dyDescent="0.2">
      <c r="B16" s="25">
        <v>0.6</v>
      </c>
      <c r="C16" s="22">
        <f t="shared" si="0"/>
        <v>224160</v>
      </c>
    </row>
    <row r="17" spans="2:3" x14ac:dyDescent="0.2">
      <c r="B17" s="25">
        <v>0.7</v>
      </c>
      <c r="C17" s="22">
        <f t="shared" si="0"/>
        <v>311519.99999999988</v>
      </c>
    </row>
    <row r="18" spans="2:3" x14ac:dyDescent="0.2">
      <c r="B18" s="25">
        <v>0.8</v>
      </c>
      <c r="C18" s="22">
        <f t="shared" si="0"/>
        <v>398880.00000000023</v>
      </c>
    </row>
    <row r="19" spans="2:3" x14ac:dyDescent="0.2">
      <c r="B19" s="25">
        <v>0.9</v>
      </c>
      <c r="C19" s="22">
        <f t="shared" si="0"/>
        <v>486240</v>
      </c>
    </row>
    <row r="20" spans="2:3" x14ac:dyDescent="0.2">
      <c r="B20" s="25">
        <v>1</v>
      </c>
      <c r="C20" s="22">
        <f>($B20*$F$5*$C$4*$C$5+$B20*$F$5*$C$6*$C$7)*($H$2-$F$2)-$G$2</f>
        <v>573600</v>
      </c>
    </row>
  </sheetData>
  <scenarios current="2" show="2" sqref="F11">
    <scenario name="плохой" locked="1" count="3" user="Evercrow" comment="Автор: Evercrow , 08.09.2022_x000a_Автор изменений: Evercrow , 08.09.2022">
      <inputCells r="C4" val="400" numFmtId="170"/>
      <inputCells r="C6" val="1000" numFmtId="170"/>
      <inputCells r="E11" val="0,3" numFmtId="9"/>
    </scenario>
    <scenario name="реалистичный" locked="1" count="3" user="Evercrow" comment="Автор: Evercrow , 08.09.2022_x000a_Автор изменений: Evercrow , 08.09.2022">
      <inputCells r="C4" val="700" numFmtId="170"/>
      <inputCells r="C6" val="1600" numFmtId="170"/>
      <inputCells r="E11" val="0,6" numFmtId="9"/>
    </scenario>
    <scenario name="хороший" locked="1" count="3" user="Evercrow" comment="Автор: Evercrow , 08.09.2022_x000a_Автор изменений: Evercrow , 08.09.2022">
      <inputCells r="C4" val="1000" numFmtId="170"/>
      <inputCells r="C6" val="2000" numFmtId="170"/>
      <inputCells r="E11" val="0,7" numFmtId="9"/>
    </scenario>
  </scenario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CD5F-77AE-44C1-A816-E2C4D643FAE9}">
  <dimension ref="B2:P12"/>
  <sheetViews>
    <sheetView workbookViewId="0">
      <selection activeCell="G13" sqref="G13"/>
    </sheetView>
  </sheetViews>
  <sheetFormatPr defaultRowHeight="12.75" x14ac:dyDescent="0.2"/>
  <cols>
    <col min="3" max="3" width="19" customWidth="1"/>
    <col min="4" max="4" width="12.85546875" customWidth="1"/>
    <col min="5" max="5" width="10.7109375" bestFit="1" customWidth="1"/>
    <col min="8" max="8" width="20.5703125" customWidth="1"/>
  </cols>
  <sheetData>
    <row r="2" spans="2:16" x14ac:dyDescent="0.2">
      <c r="B2" s="20" t="s">
        <v>2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</row>
    <row r="3" spans="2:16" x14ac:dyDescent="0.2">
      <c r="B3">
        <v>1</v>
      </c>
      <c r="C3" s="23">
        <f>$D$3/$M$10+$E$3/$N$10</f>
        <v>77.999999999999986</v>
      </c>
      <c r="D3" s="23">
        <v>59.999999999999972</v>
      </c>
      <c r="E3" s="23">
        <v>120</v>
      </c>
      <c r="F3" s="23">
        <v>0</v>
      </c>
      <c r="G3" s="23">
        <v>0</v>
      </c>
      <c r="H3" s="21">
        <v>600</v>
      </c>
    </row>
    <row r="4" spans="2:16" x14ac:dyDescent="0.2">
      <c r="B4">
        <v>2</v>
      </c>
      <c r="C4" s="23">
        <f>$E$4/$N$11+$G$4/$P$11</f>
        <v>34.285714285714285</v>
      </c>
      <c r="D4" s="23">
        <v>0</v>
      </c>
      <c r="E4" s="23">
        <v>0</v>
      </c>
      <c r="F4" s="23">
        <v>0</v>
      </c>
      <c r="G4" s="23">
        <v>120</v>
      </c>
      <c r="H4" s="21">
        <v>700</v>
      </c>
    </row>
    <row r="5" spans="2:16" x14ac:dyDescent="0.2">
      <c r="B5">
        <v>3</v>
      </c>
      <c r="C5" s="23">
        <f>$D$5/$M$12+$F$5/$O$12</f>
        <v>50.000000000000014</v>
      </c>
      <c r="D5" s="23">
        <v>60.000000000000028</v>
      </c>
      <c r="E5" s="23">
        <v>0</v>
      </c>
      <c r="F5" s="23">
        <v>120</v>
      </c>
      <c r="G5">
        <v>0</v>
      </c>
      <c r="H5" s="21">
        <v>1000</v>
      </c>
    </row>
    <row r="6" spans="2:16" x14ac:dyDescent="0.2">
      <c r="D6" s="23">
        <f>$D$3+$D$5</f>
        <v>120</v>
      </c>
      <c r="E6" s="23">
        <f>$E$3+$E$4</f>
        <v>120</v>
      </c>
      <c r="F6" s="23">
        <f>$F$5</f>
        <v>120</v>
      </c>
      <c r="G6" s="23">
        <f>$G$4</f>
        <v>120</v>
      </c>
    </row>
    <row r="7" spans="2:16" x14ac:dyDescent="0.2">
      <c r="M7" s="20" t="s">
        <v>65</v>
      </c>
    </row>
    <row r="9" spans="2:16" x14ac:dyDescent="0.2">
      <c r="B9" s="20" t="s">
        <v>64</v>
      </c>
      <c r="D9" s="21">
        <f>SUMPRODUCT($C$3:$C$5,$H$3:$H$5)</f>
        <v>120800.00000000001</v>
      </c>
      <c r="E9" s="21"/>
      <c r="L9" s="20" t="s">
        <v>2</v>
      </c>
      <c r="M9" s="20" t="s">
        <v>59</v>
      </c>
      <c r="N9" s="20" t="s">
        <v>60</v>
      </c>
      <c r="O9" s="20" t="s">
        <v>61</v>
      </c>
      <c r="P9" s="20" t="s">
        <v>62</v>
      </c>
    </row>
    <row r="10" spans="2:16" x14ac:dyDescent="0.2">
      <c r="L10">
        <v>1</v>
      </c>
      <c r="M10">
        <v>2</v>
      </c>
      <c r="N10">
        <v>2.5</v>
      </c>
    </row>
    <row r="11" spans="2:16" x14ac:dyDescent="0.2">
      <c r="L11">
        <v>2</v>
      </c>
      <c r="N11">
        <v>3</v>
      </c>
      <c r="P11">
        <v>3.5</v>
      </c>
    </row>
    <row r="12" spans="2:16" x14ac:dyDescent="0.2">
      <c r="L12">
        <v>3</v>
      </c>
      <c r="M12">
        <v>3</v>
      </c>
      <c r="O12">
        <v>4</v>
      </c>
    </row>
  </sheetData>
  <scenarios current="0">
    <scenario name="макс за месяц" count="12" user="Evercrow" comment="Автор: Evercrow , 9/8/2022">
      <inputCells r="D3" val="59.9999997155313" numFmtId="171"/>
      <inputCells r="E3" val="120" numFmtId="171"/>
      <inputCells r="F3" val="0" numFmtId="171"/>
      <inputCells r="G3" val="0" numFmtId="171"/>
      <inputCells r="D4" val="0" numFmtId="171"/>
      <inputCells r="E4" val="0" numFmtId="171"/>
      <inputCells r="F4" val="0" numFmtId="171"/>
      <inputCells r="G4" val="120" numFmtId="171"/>
      <inputCells r="D5" val="60.0000002844687" numFmtId="171"/>
      <inputCells r="E5" val="0" numFmtId="171"/>
      <inputCells r="F5" val="120" numFmtId="171"/>
      <inputCells r="G5" val="0"/>
    </scenario>
  </scenario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17C2E-9783-4004-A272-72A7AB0779F9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optimal</vt:lpstr>
      <vt:lpstr>Структура сценария</vt:lpstr>
      <vt:lpstr>Структура сценария 3</vt:lpstr>
      <vt:lpstr>Кафе</vt:lpstr>
      <vt:lpstr>Завод</vt:lpstr>
      <vt:lpstr>доход_в_месяц</vt:lpstr>
      <vt:lpstr>посещаемость</vt:lpstr>
      <vt:lpstr>средний_чек_обед</vt:lpstr>
      <vt:lpstr>средний_чек_ужин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Evercrow</cp:lastModifiedBy>
  <cp:revision/>
  <dcterms:created xsi:type="dcterms:W3CDTF">2007-01-16T13:13:53Z</dcterms:created>
  <dcterms:modified xsi:type="dcterms:W3CDTF">2022-09-08T09:10:51Z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