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ЭКГ" sheetId="4" r:id="rId2"/>
    <sheet name="Лист2" sheetId="2" r:id="rId3"/>
    <sheet name="Лист3" sheetId="3" r:id="rId4"/>
    <sheet name="Лист5" sheetId="5" r:id="rId5"/>
    <sheet name="Лист4" sheetId="6" r:id="rId6"/>
  </sheets>
  <definedNames>
    <definedName name="_xlnm.Print_Area" localSheetId="3">Лист3!$A$1:$J$109</definedName>
    <definedName name="фрукт">Лист1!$B$94:$B$96</definedName>
  </definedNames>
  <calcPr calcId="124519"/>
</workbook>
</file>

<file path=xl/calcChain.xml><?xml version="1.0" encoding="utf-8"?>
<calcChain xmlns="http://schemas.openxmlformats.org/spreadsheetml/2006/main">
  <c r="I75" i="2"/>
  <c r="I65"/>
  <c r="I66"/>
  <c r="I67"/>
  <c r="I68"/>
  <c r="I69"/>
  <c r="I70"/>
  <c r="I71"/>
  <c r="I72"/>
  <c r="I73"/>
  <c r="I74"/>
  <c r="I64"/>
  <c r="I63"/>
  <c r="H75"/>
  <c r="H65"/>
  <c r="H66"/>
  <c r="H67"/>
  <c r="H68"/>
  <c r="H69"/>
  <c r="H70"/>
  <c r="H71"/>
  <c r="H72"/>
  <c r="H73"/>
  <c r="H74"/>
  <c r="H64"/>
  <c r="H63"/>
  <c r="G75"/>
  <c r="G65"/>
  <c r="G66"/>
  <c r="G67"/>
  <c r="G68"/>
  <c r="G69"/>
  <c r="G70"/>
  <c r="G71"/>
  <c r="G72"/>
  <c r="G73"/>
  <c r="G74"/>
  <c r="G64"/>
  <c r="G63"/>
  <c r="C66"/>
  <c r="D66"/>
  <c r="C67"/>
  <c r="D67"/>
  <c r="D68"/>
  <c r="D69"/>
  <c r="D70"/>
  <c r="D71"/>
  <c r="D72"/>
  <c r="C68"/>
  <c r="C69"/>
  <c r="C70"/>
  <c r="C71"/>
  <c r="C72"/>
  <c r="C63"/>
  <c r="D63"/>
  <c r="C64"/>
  <c r="D64"/>
  <c r="C65"/>
  <c r="D65"/>
  <c r="B67"/>
  <c r="B65"/>
  <c r="B64"/>
  <c r="B66"/>
  <c r="B69"/>
  <c r="B70"/>
  <c r="B71"/>
  <c r="B72"/>
  <c r="B68"/>
  <c r="B63"/>
  <c r="A51"/>
  <c r="A52"/>
  <c r="A53"/>
  <c r="A54"/>
  <c r="A55"/>
  <c r="A56"/>
  <c r="A48"/>
  <c r="A49"/>
  <c r="A50"/>
  <c r="A47"/>
  <c r="J47"/>
  <c r="J48"/>
  <c r="J49"/>
  <c r="J50"/>
  <c r="J51"/>
  <c r="J52"/>
  <c r="J53"/>
  <c r="J54"/>
  <c r="J55"/>
  <c r="J56"/>
  <c r="H47"/>
  <c r="H48"/>
  <c r="H49"/>
  <c r="H50"/>
  <c r="H51"/>
  <c r="H52"/>
  <c r="H53"/>
  <c r="H54"/>
  <c r="H55"/>
  <c r="H56"/>
  <c r="F47"/>
  <c r="F48"/>
  <c r="F49"/>
  <c r="F50"/>
  <c r="F51"/>
  <c r="F52"/>
  <c r="F53"/>
  <c r="F54"/>
  <c r="F55"/>
  <c r="F56"/>
  <c r="D47"/>
  <c r="D48"/>
  <c r="D49"/>
  <c r="D50"/>
  <c r="D51"/>
  <c r="D52"/>
  <c r="D53"/>
  <c r="D54"/>
  <c r="D55"/>
  <c r="D56"/>
  <c r="C47"/>
  <c r="C48"/>
  <c r="C49"/>
  <c r="C50"/>
  <c r="C51"/>
  <c r="C52"/>
  <c r="C53"/>
  <c r="C54"/>
  <c r="C55"/>
  <c r="C56"/>
  <c r="I47"/>
  <c r="I48"/>
  <c r="I49"/>
  <c r="I50"/>
  <c r="I51"/>
  <c r="I52"/>
  <c r="I53"/>
  <c r="I54"/>
  <c r="I55"/>
  <c r="I56"/>
  <c r="G47"/>
  <c r="G48"/>
  <c r="G49"/>
  <c r="G50"/>
  <c r="G51"/>
  <c r="G52"/>
  <c r="G53"/>
  <c r="G54"/>
  <c r="G55"/>
  <c r="G56"/>
  <c r="E47"/>
  <c r="E48"/>
  <c r="E49"/>
  <c r="E50"/>
  <c r="E51"/>
  <c r="E52"/>
  <c r="E53"/>
  <c r="E54"/>
  <c r="E55"/>
  <c r="E56"/>
  <c r="B48"/>
  <c r="B49"/>
  <c r="B50"/>
  <c r="B51"/>
  <c r="B52"/>
  <c r="B53"/>
  <c r="B54"/>
  <c r="B55"/>
  <c r="B56"/>
  <c r="B47"/>
  <c r="B57" i="4"/>
  <c r="B47"/>
  <c r="B46"/>
  <c r="C65"/>
  <c r="D65" s="1"/>
  <c r="B65" s="1"/>
  <c r="C57"/>
  <c r="D57" s="1"/>
  <c r="C55"/>
  <c r="E55"/>
  <c r="D55"/>
  <c r="B55"/>
  <c r="C24" i="1"/>
  <c r="B24"/>
  <c r="C23"/>
  <c r="C22"/>
  <c r="B22" s="1"/>
  <c r="B23" s="1"/>
  <c r="B31" s="1"/>
  <c r="D16"/>
  <c r="D15"/>
  <c r="D14"/>
  <c r="D13"/>
  <c r="A11" i="5"/>
  <c r="C33" i="1"/>
  <c r="B102"/>
  <c r="C56" i="4" l="1"/>
</calcChain>
</file>

<file path=xl/comments1.xml><?xml version="1.0" encoding="utf-8"?>
<comments xmlns="http://schemas.openxmlformats.org/spreadsheetml/2006/main">
  <authors>
    <author>Автор</author>
  </authors>
  <commentList>
    <comment ref="B1" authorId="0">
      <text>
        <r>
          <rPr>
            <b/>
            <sz val="8"/>
            <color indexed="81"/>
            <rFont val="Tahoma"/>
            <family val="2"/>
            <charset val="204"/>
          </rPr>
          <t>тип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  <charset val="204"/>
          </rPr>
          <t>Форма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2" authorId="0">
      <text>
        <r>
          <rPr>
            <b/>
            <sz val="8"/>
            <color indexed="81"/>
            <rFont val="Tahoma"/>
            <family val="2"/>
            <charset val="204"/>
          </rPr>
          <t>Выбор отделения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7" authorId="0">
      <text>
        <r>
          <rPr>
            <sz val="9"/>
            <color indexed="81"/>
            <rFont val="Tahoma"/>
            <charset val="1"/>
          </rPr>
          <t xml:space="preserve">вес + период
</t>
        </r>
      </text>
    </comment>
    <comment ref="C17" authorId="0">
      <text>
        <r>
          <rPr>
            <b/>
            <sz val="8"/>
            <color indexed="81"/>
            <rFont val="Tahoma"/>
            <family val="2"/>
            <charset val="204"/>
          </rPr>
          <t>укажите вес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17" authorId="0">
      <text>
        <r>
          <rPr>
            <sz val="8"/>
            <color indexed="81"/>
            <rFont val="Tahoma"/>
            <family val="2"/>
            <charset val="204"/>
          </rPr>
          <t xml:space="preserve">Срок
</t>
        </r>
      </text>
    </comment>
    <comment ref="E1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жалобы</t>
        </r>
      </text>
    </comment>
    <comment ref="N1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Жалобы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12" authorId="0">
      <text>
        <r>
          <rPr>
            <b/>
            <sz val="8"/>
            <color indexed="81"/>
            <rFont val="Tahoma"/>
            <charset val="1"/>
          </rPr>
          <t>справа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B13" authorId="0">
      <text>
        <r>
          <rPr>
            <b/>
            <sz val="8"/>
            <color indexed="81"/>
            <rFont val="Tahoma"/>
            <family val="2"/>
            <charset val="204"/>
          </rPr>
          <t>слева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<sst xmlns="http://schemas.openxmlformats.org/spreadsheetml/2006/main" count="452" uniqueCount="226">
  <si>
    <t>груша</t>
  </si>
  <si>
    <t>малина</t>
  </si>
  <si>
    <t>фрукт</t>
  </si>
  <si>
    <t>цвет</t>
  </si>
  <si>
    <t xml:space="preserve">Зеленый </t>
  </si>
  <si>
    <t xml:space="preserve">Си6ний </t>
  </si>
  <si>
    <t>Красный</t>
  </si>
  <si>
    <t>Дата</t>
  </si>
  <si>
    <t>14:00-14:50</t>
  </si>
  <si>
    <t>15:00-16:00</t>
  </si>
  <si>
    <t>8:00- 9:00</t>
  </si>
  <si>
    <t>9:10-10:00</t>
  </si>
  <si>
    <t>10:10-11:00</t>
  </si>
  <si>
    <t>11:10-12:25</t>
  </si>
  <si>
    <t xml:space="preserve"> время</t>
  </si>
  <si>
    <t>Время</t>
  </si>
  <si>
    <t xml:space="preserve">Диаб.  </t>
  </si>
  <si>
    <t xml:space="preserve">Энд. </t>
  </si>
  <si>
    <t>12:50-13:50</t>
  </si>
  <si>
    <t>8:00- 9:01</t>
  </si>
  <si>
    <t>9:10-10:01</t>
  </si>
  <si>
    <t>8:00- 9:02</t>
  </si>
  <si>
    <t>9:10-10:02</t>
  </si>
  <si>
    <t>8:00- 9:03</t>
  </si>
  <si>
    <t>9:10-10:03</t>
  </si>
  <si>
    <t>8:00- 9:04</t>
  </si>
  <si>
    <t>9:10-10:04</t>
  </si>
  <si>
    <t>яблокапрапо</t>
  </si>
  <si>
    <t>СД</t>
  </si>
  <si>
    <t>тип 1,</t>
  </si>
  <si>
    <t>тип 2,</t>
  </si>
  <si>
    <t>средней тяжести,</t>
  </si>
  <si>
    <t>тяжелая форма,</t>
  </si>
  <si>
    <t>декомпенсация.</t>
  </si>
  <si>
    <t>впервые выявленный.</t>
  </si>
  <si>
    <t>субкопенсация.</t>
  </si>
  <si>
    <t>лабиьное течение со склонность к гипогликемческим сотояниям, субкомпенсация.</t>
  </si>
  <si>
    <t>лабиьное течение со склонность к гипогликемческим сотояниям, декомпенсация.</t>
  </si>
  <si>
    <t>Жалобы</t>
  </si>
  <si>
    <t>КУ "ОК" Эндокриндипансер"  ЗОС</t>
  </si>
  <si>
    <t>Выписной эпикриз</t>
  </si>
  <si>
    <t>ОТД</t>
  </si>
  <si>
    <t>Энд</t>
  </si>
  <si>
    <t xml:space="preserve">Диаб </t>
  </si>
  <si>
    <t>.</t>
  </si>
  <si>
    <t>КОРР</t>
  </si>
  <si>
    <t xml:space="preserve"> ухудшение зрения,</t>
  </si>
  <si>
    <t xml:space="preserve"> боли в н/к, онемение н/к,</t>
  </si>
  <si>
    <t xml:space="preserve"> боли в/к,</t>
  </si>
  <si>
    <t xml:space="preserve"> боли в крупных суставах,</t>
  </si>
  <si>
    <t xml:space="preserve"> слабость, утоляемость,</t>
  </si>
  <si>
    <t xml:space="preserve"> боли в прекардиальной области,</t>
  </si>
  <si>
    <t xml:space="preserve"> пекущие боли в стопах,</t>
  </si>
  <si>
    <t xml:space="preserve"> никтури,</t>
  </si>
  <si>
    <t xml:space="preserve"> поиурию,</t>
  </si>
  <si>
    <t xml:space="preserve">увеличение веса на  </t>
  </si>
  <si>
    <t xml:space="preserve">потерю веса на </t>
  </si>
  <si>
    <t xml:space="preserve"> сухость во рту, жажду,</t>
  </si>
  <si>
    <t xml:space="preserve">вес стабильный </t>
  </si>
  <si>
    <t>Расчеты формул</t>
  </si>
  <si>
    <t>дата</t>
  </si>
  <si>
    <t>Ось</t>
  </si>
  <si>
    <t>д-г</t>
  </si>
  <si>
    <t>сохранен.</t>
  </si>
  <si>
    <t>снижен.</t>
  </si>
  <si>
    <t>умеренно снижен.</t>
  </si>
  <si>
    <t>синусовый.</t>
  </si>
  <si>
    <t>синусовая тахикардия.</t>
  </si>
  <si>
    <t>синусовая брадикардия.</t>
  </si>
  <si>
    <t>не отклонена.</t>
  </si>
  <si>
    <t>отклонена влево</t>
  </si>
  <si>
    <t>резко отклонена влево.</t>
  </si>
  <si>
    <t>отлонена вправо.</t>
  </si>
  <si>
    <t>резко отклонена вправо.</t>
  </si>
  <si>
    <t>Гипертрофия левого желудочка.</t>
  </si>
  <si>
    <t>Неполная блокада ЛНПГ.</t>
  </si>
  <si>
    <t>повышен.</t>
  </si>
  <si>
    <t>РВГ</t>
  </si>
  <si>
    <t xml:space="preserve">тонус  сосудов N. </t>
  </si>
  <si>
    <t xml:space="preserve">тонус  сосудов повышен. </t>
  </si>
  <si>
    <t xml:space="preserve">тонус  сосудов понижен. </t>
  </si>
  <si>
    <t xml:space="preserve">II ст. с обеих сторон, </t>
  </si>
  <si>
    <t xml:space="preserve">III ст. с обеих сторон, </t>
  </si>
  <si>
    <t xml:space="preserve">Нарушение кровообращения II ст. с обеих сторон, </t>
  </si>
  <si>
    <t xml:space="preserve">Нарушение кровообращения III ст. с обеих сторон, </t>
  </si>
  <si>
    <t>Нарушение кровообращения</t>
  </si>
  <si>
    <t>N</t>
  </si>
  <si>
    <t>итого формула ЭКГ</t>
  </si>
  <si>
    <t>форула степени РВГ</t>
  </si>
  <si>
    <t>Итого рвг</t>
  </si>
  <si>
    <t>I ст.</t>
  </si>
  <si>
    <t>II ст.</t>
  </si>
  <si>
    <t>III ст.</t>
  </si>
  <si>
    <t>С-м укороченого PQ.</t>
  </si>
  <si>
    <t>доплер</t>
  </si>
  <si>
    <t>ЛПИ Справа -</t>
  </si>
  <si>
    <t>ЛПИ Слева -</t>
  </si>
  <si>
    <t>Доплер</t>
  </si>
  <si>
    <t>Кровоток по а. tibialis роst  не нарушен с обеих сторон</t>
  </si>
  <si>
    <t xml:space="preserve">Нарушение кровообращения по а. tibialis  роst III ст. с обеих сторон. </t>
  </si>
  <si>
    <t xml:space="preserve">Нарушение кровообращения по а. tibialis  роst II ст. с обеих сторон. </t>
  </si>
  <si>
    <t xml:space="preserve">Нарушение кровообращения по а. tibialis  роst I ст. с обеих сторон. </t>
  </si>
  <si>
    <t xml:space="preserve">Нарушение кровообращения по а. tibialis  роst </t>
  </si>
  <si>
    <t>итого дполер</t>
  </si>
  <si>
    <t>15.01.13</t>
  </si>
  <si>
    <t>Ритм</t>
  </si>
  <si>
    <t xml:space="preserve">Вольтаж </t>
  </si>
  <si>
    <t xml:space="preserve">ЭКГ </t>
  </si>
  <si>
    <t xml:space="preserve">ЧСС: </t>
  </si>
  <si>
    <t xml:space="preserve">Позиция </t>
  </si>
  <si>
    <t xml:space="preserve">Неполная блокада ЛНПГ. </t>
  </si>
  <si>
    <t xml:space="preserve">Полная блокада ЛНПГ. </t>
  </si>
  <si>
    <t xml:space="preserve">АВ блокада ЛНПГ. </t>
  </si>
  <si>
    <t xml:space="preserve">Гипертрофия правого желудочка. </t>
  </si>
  <si>
    <t xml:space="preserve">Гипертрофия левого желудочка. </t>
  </si>
  <si>
    <t xml:space="preserve">Гипертрофия обоих желудочков. </t>
  </si>
  <si>
    <t xml:space="preserve">С-м укороченого PQ. </t>
  </si>
  <si>
    <t xml:space="preserve">промежуточная. </t>
  </si>
  <si>
    <t xml:space="preserve">вертикальная. </t>
  </si>
  <si>
    <t xml:space="preserve">горизонтальная. </t>
  </si>
  <si>
    <t xml:space="preserve">полувертикальная. </t>
  </si>
  <si>
    <t xml:space="preserve">полугоризонтальная. </t>
  </si>
  <si>
    <t xml:space="preserve">неопределенная. </t>
  </si>
  <si>
    <r>
      <t>Кровообращение не н</t>
    </r>
    <r>
      <rPr>
        <i/>
        <sz val="14"/>
        <color theme="1"/>
        <rFont val="Times New Roman"/>
        <family val="1"/>
        <charset val="204"/>
      </rPr>
      <t>ар</t>
    </r>
    <r>
      <rPr>
        <sz val="14"/>
        <color theme="1"/>
        <rFont val="Times New Roman"/>
        <family val="1"/>
        <charset val="204"/>
      </rPr>
      <t xml:space="preserve">ушено, </t>
    </r>
  </si>
  <si>
    <t>ЭКГ</t>
  </si>
  <si>
    <t>справа</t>
  </si>
  <si>
    <t>слева</t>
  </si>
  <si>
    <t>тонус</t>
  </si>
  <si>
    <t>А</t>
  </si>
  <si>
    <t>С</t>
  </si>
  <si>
    <t xml:space="preserve">ЭКГ: ЧСС - уд/мин. Вольтаж сохранен.  Ритм синусовый, тахикардия. Эл. ось  отклонена. Позиция промежуточная, горизонтальная,  полувертикальная. Гипертрофия левого желудочка. Диффузные изменения миокарда. </t>
  </si>
  <si>
    <t>7.03</t>
  </si>
  <si>
    <t xml:space="preserve">Допплерография: ЛПИ справа – , ЛПИ слева – . Кровоток по а. tibialis роst  не нарушен с обеих сторон. Нарушение кровообращения по а. tibialis  роst III ст. с обеих сторон. </t>
  </si>
  <si>
    <t xml:space="preserve">РВГ: Нарушение кровообращения III ст. с обеих сторон, тонус сосудов N. </t>
  </si>
  <si>
    <t>Нв</t>
  </si>
  <si>
    <t>эритр</t>
  </si>
  <si>
    <t>лейк</t>
  </si>
  <si>
    <t>СОЭ</t>
  </si>
  <si>
    <t>троб</t>
  </si>
  <si>
    <t xml:space="preserve">э- </t>
  </si>
  <si>
    <t>п-</t>
  </si>
  <si>
    <t>с-</t>
  </si>
  <si>
    <t>л-</t>
  </si>
  <si>
    <t>м-</t>
  </si>
  <si>
    <t>ОАК № 1</t>
  </si>
  <si>
    <t>ОАК № 2</t>
  </si>
  <si>
    <t>ОАК № 3</t>
  </si>
  <si>
    <t>Биохимия</t>
  </si>
  <si>
    <t>СКФ</t>
  </si>
  <si>
    <t>хол</t>
  </si>
  <si>
    <t>тригл</t>
  </si>
  <si>
    <t>ХСЛПВП</t>
  </si>
  <si>
    <t>ХСЛПНП</t>
  </si>
  <si>
    <t>катер</t>
  </si>
  <si>
    <t>креатинин</t>
  </si>
  <si>
    <t>бил общ</t>
  </si>
  <si>
    <t>бил пр</t>
  </si>
  <si>
    <t>тим</t>
  </si>
  <si>
    <t>АСТ</t>
  </si>
  <si>
    <t>мочевина</t>
  </si>
  <si>
    <t>АЛТ</t>
  </si>
  <si>
    <t>Амилаза</t>
  </si>
  <si>
    <t>Дистелаза</t>
  </si>
  <si>
    <t>гемогл</t>
  </si>
  <si>
    <t>общ белок</t>
  </si>
  <si>
    <t>К</t>
  </si>
  <si>
    <t>Na</t>
  </si>
  <si>
    <t>Ca</t>
  </si>
  <si>
    <t>вр. сверт</t>
  </si>
  <si>
    <t>ПТИ</t>
  </si>
  <si>
    <t>фибр</t>
  </si>
  <si>
    <t>фибр Б</t>
  </si>
  <si>
    <t>АКТ</t>
  </si>
  <si>
    <t>св. гепарин</t>
  </si>
  <si>
    <t>Гликемический профиль</t>
  </si>
  <si>
    <t>7.00</t>
  </si>
  <si>
    <t>13.00</t>
  </si>
  <si>
    <t>17.00</t>
  </si>
  <si>
    <t>8.00</t>
  </si>
  <si>
    <t>11.00</t>
  </si>
  <si>
    <t>16.00</t>
  </si>
  <si>
    <t>20.00</t>
  </si>
  <si>
    <t>21.00</t>
  </si>
  <si>
    <t>22.00</t>
  </si>
  <si>
    <t>глик профиль</t>
  </si>
  <si>
    <t>12</t>
  </si>
  <si>
    <t>гематок</t>
  </si>
  <si>
    <t>Д</t>
  </si>
  <si>
    <t>d</t>
  </si>
  <si>
    <t>S</t>
  </si>
  <si>
    <t>креат крови</t>
  </si>
  <si>
    <t>креат мочи</t>
  </si>
  <si>
    <t>КФ</t>
  </si>
  <si>
    <t>КР</t>
  </si>
  <si>
    <t>эрит</t>
  </si>
  <si>
    <t>белок</t>
  </si>
  <si>
    <t>сут. глюкоз</t>
  </si>
  <si>
    <t>сут. протеин.</t>
  </si>
  <si>
    <t>сут микр.</t>
  </si>
  <si>
    <t>Нечипоренко</t>
  </si>
  <si>
    <t>Проба Роберга</t>
  </si>
  <si>
    <t>Глюкозурия</t>
  </si>
  <si>
    <t>Коагулограмма</t>
  </si>
  <si>
    <t>ОАК</t>
  </si>
  <si>
    <t>ОАМ</t>
  </si>
  <si>
    <t>уд. вес</t>
  </si>
  <si>
    <t>ацетон</t>
  </si>
  <si>
    <t>эпит. пл</t>
  </si>
  <si>
    <t>эпит пер</t>
  </si>
  <si>
    <t xml:space="preserve">Нв </t>
  </si>
  <si>
    <t xml:space="preserve">эритр </t>
  </si>
  <si>
    <t xml:space="preserve">СОЭ </t>
  </si>
  <si>
    <t xml:space="preserve">с- </t>
  </si>
  <si>
    <t xml:space="preserve">л- </t>
  </si>
  <si>
    <t xml:space="preserve">м- </t>
  </si>
  <si>
    <t xml:space="preserve">тромб </t>
  </si>
  <si>
    <t xml:space="preserve">СКФ </t>
  </si>
  <si>
    <t xml:space="preserve">хол </t>
  </si>
  <si>
    <t xml:space="preserve">тригл </t>
  </si>
  <si>
    <t xml:space="preserve">ХСЛПНП </t>
  </si>
  <si>
    <t xml:space="preserve">катер </t>
  </si>
  <si>
    <t xml:space="preserve">мочевина </t>
  </si>
  <si>
    <t xml:space="preserve">бил общ </t>
  </si>
  <si>
    <t xml:space="preserve">тим </t>
  </si>
  <si>
    <t xml:space="preserve">АЛТ </t>
  </si>
  <si>
    <t xml:space="preserve">АСТ </t>
  </si>
</sst>
</file>

<file path=xl/styles.xml><?xml version="1.0" encoding="utf-8"?>
<styleSheet xmlns="http://schemas.openxmlformats.org/spreadsheetml/2006/main">
  <numFmts count="1">
    <numFmt numFmtId="164" formatCode="h:mm;@"/>
  </numFmts>
  <fonts count="17">
    <font>
      <sz val="11"/>
      <color theme="1"/>
      <name val="Calibri"/>
      <family val="2"/>
      <charset val="204"/>
      <scheme val="minor"/>
    </font>
    <font>
      <sz val="10"/>
      <color rgb="FF000000"/>
      <name val="Verdana"/>
      <family val="2"/>
      <charset val="204"/>
    </font>
    <font>
      <sz val="11"/>
      <color rgb="FF444444"/>
      <name val="Segoe UI"/>
      <family val="2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333333"/>
      <name val="Verdan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9"/>
      <color indexed="81"/>
      <name val="Tahoma"/>
      <charset val="1"/>
    </font>
    <font>
      <sz val="14"/>
      <color theme="1"/>
      <name val="Times New Roman"/>
      <family val="1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3.2"/>
      <color rgb="FF555555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2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/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0" fillId="5" borderId="0" xfId="0" applyFill="1"/>
    <xf numFmtId="0" fontId="0" fillId="6" borderId="0" xfId="0" applyFill="1"/>
    <xf numFmtId="0" fontId="0" fillId="3" borderId="21" xfId="0" applyFill="1" applyBorder="1"/>
    <xf numFmtId="0" fontId="0" fillId="7" borderId="0" xfId="0" applyFill="1"/>
    <xf numFmtId="0" fontId="0" fillId="8" borderId="21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3" borderId="17" xfId="0" applyFill="1" applyBorder="1"/>
    <xf numFmtId="0" fontId="0" fillId="2" borderId="21" xfId="0" applyFill="1" applyBorder="1"/>
    <xf numFmtId="0" fontId="0" fillId="0" borderId="0" xfId="0" applyAlignment="1">
      <alignment vertical="top"/>
    </xf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/>
    <xf numFmtId="0" fontId="0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0" fillId="14" borderId="21" xfId="0" applyFill="1" applyBorder="1" applyAlignment="1">
      <alignment horizontal="center"/>
    </xf>
    <xf numFmtId="0" fontId="12" fillId="14" borderId="21" xfId="0" applyFont="1" applyFill="1" applyBorder="1" applyAlignment="1">
      <alignment horizontal="center"/>
    </xf>
    <xf numFmtId="0" fontId="13" fillId="2" borderId="21" xfId="0" applyFont="1" applyFill="1" applyBorder="1"/>
    <xf numFmtId="0" fontId="14" fillId="2" borderId="21" xfId="0" applyFont="1" applyFill="1" applyBorder="1"/>
    <xf numFmtId="0" fontId="0" fillId="0" borderId="0" xfId="0" applyBorder="1"/>
    <xf numFmtId="0" fontId="0" fillId="0" borderId="0" xfId="0" applyFont="1" applyBorder="1"/>
    <xf numFmtId="0" fontId="14" fillId="0" borderId="0" xfId="0" applyFont="1" applyBorder="1"/>
    <xf numFmtId="0" fontId="9" fillId="0" borderId="0" xfId="0" applyFont="1" applyBorder="1"/>
    <xf numFmtId="0" fontId="0" fillId="7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10" borderId="0" xfId="0" applyFill="1" applyBorder="1" applyAlignment="1">
      <alignment vertical="top" wrapText="1"/>
    </xf>
    <xf numFmtId="0" fontId="0" fillId="13" borderId="0" xfId="0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15" borderId="0" xfId="0" applyFill="1"/>
    <xf numFmtId="0" fontId="0" fillId="0" borderId="0" xfId="0" applyAlignment="1"/>
    <xf numFmtId="0" fontId="0" fillId="16" borderId="0" xfId="0" applyFill="1" applyAlignment="1">
      <alignment horizontal="center" vertical="top" wrapText="1"/>
    </xf>
    <xf numFmtId="49" fontId="0" fillId="0" borderId="0" xfId="0" applyNumberFormat="1"/>
    <xf numFmtId="49" fontId="0" fillId="3" borderId="22" xfId="0" applyNumberFormat="1" applyFill="1" applyBorder="1"/>
    <xf numFmtId="49" fontId="0" fillId="3" borderId="23" xfId="0" applyNumberFormat="1" applyFill="1" applyBorder="1"/>
    <xf numFmtId="49" fontId="0" fillId="3" borderId="21" xfId="0" applyNumberFormat="1" applyFill="1" applyBorder="1"/>
    <xf numFmtId="49" fontId="0" fillId="11" borderId="21" xfId="0" applyNumberFormat="1" applyFill="1" applyBorder="1"/>
    <xf numFmtId="49" fontId="0" fillId="12" borderId="21" xfId="0" applyNumberFormat="1" applyFill="1" applyBorder="1"/>
    <xf numFmtId="49" fontId="0" fillId="0" borderId="0" xfId="0" applyNumberFormat="1" applyFill="1"/>
    <xf numFmtId="49" fontId="0" fillId="7" borderId="0" xfId="0" applyNumberFormat="1" applyFill="1" applyBorder="1"/>
    <xf numFmtId="0" fontId="2" fillId="2" borderId="21" xfId="0" applyFont="1" applyFill="1" applyBorder="1"/>
    <xf numFmtId="1" fontId="16" fillId="0" borderId="21" xfId="0" applyNumberFormat="1" applyFont="1" applyBorder="1" applyAlignment="1">
      <alignment horizont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1" xfId="0" applyFill="1" applyBorder="1"/>
    <xf numFmtId="0" fontId="0" fillId="0" borderId="21" xfId="0" applyBorder="1" applyAlignment="1">
      <alignment horizontal="center"/>
    </xf>
    <xf numFmtId="0" fontId="0" fillId="2" borderId="21" xfId="0" applyNumberFormat="1" applyFill="1" applyBorder="1"/>
    <xf numFmtId="0" fontId="0" fillId="2" borderId="21" xfId="0" applyNumberFormat="1" applyFill="1" applyBorder="1" applyAlignment="1">
      <alignment horizontal="center"/>
    </xf>
    <xf numFmtId="0" fontId="0" fillId="3" borderId="21" xfId="0" applyNumberFormat="1" applyFill="1" applyBorder="1"/>
    <xf numFmtId="0" fontId="0" fillId="0" borderId="0" xfId="0" applyNumberFormat="1"/>
    <xf numFmtId="0" fontId="0" fillId="3" borderId="21" xfId="0" applyNumberFormat="1" applyFill="1" applyBorder="1" applyAlignment="1"/>
    <xf numFmtId="0" fontId="0" fillId="3" borderId="21" xfId="0" applyNumberFormat="1" applyFill="1" applyBorder="1" applyAlignment="1">
      <alignment horizontal="center"/>
    </xf>
    <xf numFmtId="0" fontId="0" fillId="3" borderId="17" xfId="0" applyNumberFormat="1" applyFill="1" applyBorder="1"/>
    <xf numFmtId="1" fontId="16" fillId="0" borderId="26" xfId="0" applyNumberFormat="1" applyFont="1" applyBorder="1" applyAlignment="1"/>
    <xf numFmtId="1" fontId="16" fillId="0" borderId="26" xfId="0" applyNumberFormat="1" applyFont="1" applyBorder="1" applyAlignment="1">
      <alignment horizontal="center"/>
    </xf>
    <xf numFmtId="0" fontId="0" fillId="3" borderId="26" xfId="0" applyFill="1" applyBorder="1"/>
    <xf numFmtId="1" fontId="16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2"/>
  <sheetViews>
    <sheetView topLeftCell="A10" workbookViewId="0">
      <selection activeCell="B22" sqref="B22"/>
    </sheetView>
  </sheetViews>
  <sheetFormatPr defaultRowHeight="15" outlineLevelRow="1"/>
  <cols>
    <col min="2" max="2" width="11.28515625" customWidth="1"/>
    <col min="3" max="3" width="21.5703125" customWidth="1"/>
    <col min="4" max="4" width="16.28515625" customWidth="1"/>
    <col min="5" max="5" width="11.42578125" customWidth="1"/>
  </cols>
  <sheetData>
    <row r="1" spans="1:4">
      <c r="A1" s="8" t="s">
        <v>28</v>
      </c>
      <c r="B1" s="9" t="s">
        <v>29</v>
      </c>
      <c r="C1" s="12"/>
      <c r="D1" s="9" t="s">
        <v>34</v>
      </c>
    </row>
    <row r="2" spans="1:4" outlineLevel="1">
      <c r="B2" t="s">
        <v>29</v>
      </c>
      <c r="C2" t="s">
        <v>31</v>
      </c>
      <c r="D2" t="s">
        <v>33</v>
      </c>
    </row>
    <row r="3" spans="1:4" outlineLevel="1">
      <c r="B3" s="1" t="s">
        <v>30</v>
      </c>
      <c r="C3" t="s">
        <v>32</v>
      </c>
      <c r="D3" t="s">
        <v>35</v>
      </c>
    </row>
    <row r="4" spans="1:4" outlineLevel="1">
      <c r="D4" t="s">
        <v>37</v>
      </c>
    </row>
    <row r="5" spans="1:4" outlineLevel="1">
      <c r="D5" t="s">
        <v>36</v>
      </c>
    </row>
    <row r="6" spans="1:4" outlineLevel="1">
      <c r="D6" t="s">
        <v>34</v>
      </c>
    </row>
    <row r="7" spans="1:4" outlineLevel="1"/>
    <row r="8" spans="1:4" outlineLevel="1"/>
    <row r="12" spans="1:4">
      <c r="A12" s="8" t="s">
        <v>41</v>
      </c>
      <c r="B12" s="9" t="s">
        <v>43</v>
      </c>
    </row>
    <row r="13" spans="1:4" outlineLevel="1">
      <c r="B13" t="s">
        <v>42</v>
      </c>
      <c r="D13" s="16" t="str">
        <f>IF(B12="Энд"," Гура Э. Ю.","Ермоленко В.А. ")</f>
        <v xml:space="preserve">Ермоленко В.А. </v>
      </c>
    </row>
    <row r="14" spans="1:4" outlineLevel="1">
      <c r="B14" t="s">
        <v>43</v>
      </c>
      <c r="D14" s="16" t="str">
        <f>IF(B12="Энд","Фещук И.А.","Еременко Н.В. ")</f>
        <v xml:space="preserve">Еременко Н.В. </v>
      </c>
    </row>
    <row r="15" spans="1:4">
      <c r="D15" t="str">
        <f>IF(B12="Энд","  ","Соловьюк А.О.")</f>
        <v>Соловьюк А.О.</v>
      </c>
    </row>
    <row r="16" spans="1:4">
      <c r="D16" t="str">
        <f>IF(B12="Энд","  ","Костина Т.К.")</f>
        <v>Костина Т.К.</v>
      </c>
    </row>
    <row r="17" spans="1:14">
      <c r="C17" s="10">
        <v>12</v>
      </c>
      <c r="D17" s="13">
        <v>3</v>
      </c>
    </row>
    <row r="18" spans="1:14">
      <c r="A18" s="8" t="s">
        <v>38</v>
      </c>
      <c r="C18" s="14" t="s">
        <v>56</v>
      </c>
      <c r="D18" s="14" t="s">
        <v>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outlineLevel="1">
      <c r="C19" t="s">
        <v>55</v>
      </c>
      <c r="D19" t="s">
        <v>57</v>
      </c>
    </row>
    <row r="20" spans="1:14" outlineLevel="1">
      <c r="C20" t="s">
        <v>56</v>
      </c>
      <c r="D20" t="s">
        <v>54</v>
      </c>
    </row>
    <row r="21" spans="1:14" outlineLevel="1">
      <c r="C21" t="s">
        <v>58</v>
      </c>
      <c r="D21" t="s">
        <v>46</v>
      </c>
    </row>
    <row r="22" spans="1:14" outlineLevel="1">
      <c r="B22" s="18" t="str">
        <f>IF("вес стабильный "=C18,C22,C18)</f>
        <v xml:space="preserve">потерю веса на </v>
      </c>
      <c r="C22" t="str">
        <f>IF(C18="вес стабильный "," ",C18)</f>
        <v xml:space="preserve">потерю веса на </v>
      </c>
      <c r="D22" t="s">
        <v>47</v>
      </c>
    </row>
    <row r="23" spans="1:14" outlineLevel="1">
      <c r="B23" t="str">
        <f>CONCATENATE(B22,B24)</f>
        <v>потерю веса на 12 кг за 3 мес.,</v>
      </c>
      <c r="C23" s="17" t="str">
        <f>IF(C18="вес стабильный ", " ",C18)</f>
        <v xml:space="preserve">потерю веса на </v>
      </c>
      <c r="D23" t="s">
        <v>48</v>
      </c>
    </row>
    <row r="24" spans="1:14" outlineLevel="1">
      <c r="B24" t="str">
        <f>IF("вес стабильный "=C18, " ",C24)</f>
        <v>12 кг за 3 мес.,</v>
      </c>
      <c r="C24" s="17" t="str">
        <f>CONCATENATE(C17, " кг за ",D17, " мес.,")</f>
        <v>12 кг за 3 мес.,</v>
      </c>
      <c r="D24" t="s">
        <v>49</v>
      </c>
    </row>
    <row r="25" spans="1:14" outlineLevel="1">
      <c r="D25" t="s">
        <v>50</v>
      </c>
    </row>
    <row r="26" spans="1:14" outlineLevel="1">
      <c r="D26" t="s">
        <v>51</v>
      </c>
    </row>
    <row r="27" spans="1:14" outlineLevel="1">
      <c r="D27" t="s">
        <v>52</v>
      </c>
    </row>
    <row r="28" spans="1:14" outlineLevel="1">
      <c r="D28" t="s">
        <v>53</v>
      </c>
    </row>
    <row r="29" spans="1:14" outlineLevel="1"/>
    <row r="30" spans="1:14" outlineLevel="1">
      <c r="D30" t="s">
        <v>44</v>
      </c>
    </row>
    <row r="31" spans="1:14">
      <c r="A31" s="15" t="s">
        <v>45</v>
      </c>
      <c r="B31" t="str">
        <f>CONCATENATE( "Жалобы при поступлении: ",B23,D18,E18,F18,G18,H18,I18,J18,K18,L18,M18,N18)</f>
        <v>Жалобы при поступлении: потерю веса на 12 кг за 3 мес., слабость, утоляемость,</v>
      </c>
    </row>
    <row r="33" spans="1:12">
      <c r="B33">
        <v>123</v>
      </c>
      <c r="C33" s="11">
        <f>LEN(B33)</f>
        <v>3</v>
      </c>
    </row>
    <row r="36" spans="1:12">
      <c r="A36" s="19" t="s">
        <v>59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93" spans="1:2">
      <c r="A93" t="s">
        <v>2</v>
      </c>
      <c r="B93" t="s">
        <v>1</v>
      </c>
    </row>
    <row r="94" spans="1:2">
      <c r="B94" t="s">
        <v>0</v>
      </c>
    </row>
    <row r="95" spans="1:2">
      <c r="B95" t="s">
        <v>27</v>
      </c>
    </row>
    <row r="96" spans="1:2">
      <c r="B96" t="s">
        <v>1</v>
      </c>
    </row>
    <row r="97" spans="1:2">
      <c r="A97" t="s">
        <v>3</v>
      </c>
      <c r="B97" t="s">
        <v>6</v>
      </c>
    </row>
    <row r="98" spans="1:2">
      <c r="B98" t="s">
        <v>4</v>
      </c>
    </row>
    <row r="99" spans="1:2">
      <c r="B99" t="s">
        <v>5</v>
      </c>
    </row>
    <row r="100" spans="1:2">
      <c r="B100" t="s">
        <v>6</v>
      </c>
    </row>
    <row r="102" spans="1:2">
      <c r="B102" t="str">
        <f>B93&amp;" бывает "&amp;B97</f>
        <v>малина бывает Красный</v>
      </c>
    </row>
  </sheetData>
  <dataValidations count="8">
    <dataValidation type="list" allowBlank="1" showInputMessage="1" showErrorMessage="1" sqref="B93">
      <formula1>фрукт</formula1>
    </dataValidation>
    <dataValidation type="list" allowBlank="1" showInputMessage="1" showErrorMessage="1" sqref="B97">
      <formula1>$B$98:$B$100</formula1>
    </dataValidation>
    <dataValidation type="list" allowBlank="1" showInputMessage="1" showErrorMessage="1" sqref="B1">
      <formula1>$B$2:$B$3</formula1>
    </dataValidation>
    <dataValidation type="list" allowBlank="1" showInputMessage="1" showErrorMessage="1" sqref="D1">
      <formula1>$D$2:$D$6</formula1>
    </dataValidation>
    <dataValidation type="list" showInputMessage="1" showErrorMessage="1" sqref="C1">
      <formula1>$C$2:$C$4</formula1>
    </dataValidation>
    <dataValidation type="list" allowBlank="1" showInputMessage="1" showErrorMessage="1" sqref="C18">
      <formula1>$C$19:$C$21</formula1>
    </dataValidation>
    <dataValidation type="list" allowBlank="1" showInputMessage="1" showErrorMessage="1" sqref="B12">
      <formula1>$B$13:$B$14</formula1>
    </dataValidation>
    <dataValidation type="list" allowBlank="1" showInputMessage="1" showErrorMessage="1" sqref="D18:N18">
      <formula1>$D$19:$D$30</formula1>
    </dataValidation>
  </dataValidations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66"/>
  <sheetViews>
    <sheetView workbookViewId="0">
      <selection activeCell="D2" sqref="D2"/>
    </sheetView>
  </sheetViews>
  <sheetFormatPr defaultRowHeight="15" outlineLevelRow="2"/>
  <cols>
    <col min="1" max="1" width="12.42578125" customWidth="1"/>
    <col min="2" max="2" width="16.42578125" customWidth="1"/>
    <col min="3" max="3" width="17.28515625" customWidth="1"/>
    <col min="4" max="4" width="20" customWidth="1"/>
    <col min="5" max="5" width="14.140625" customWidth="1"/>
    <col min="10" max="10" width="10.42578125" customWidth="1"/>
  </cols>
  <sheetData>
    <row r="1" spans="1:10">
      <c r="A1" t="s">
        <v>107</v>
      </c>
      <c r="B1" s="68"/>
    </row>
    <row r="2" spans="1:10">
      <c r="A2" s="21" t="s">
        <v>60</v>
      </c>
      <c r="B2" s="25" t="s">
        <v>104</v>
      </c>
      <c r="D2" s="65" t="s">
        <v>128</v>
      </c>
      <c r="E2" s="66"/>
      <c r="F2" s="67" t="s">
        <v>130</v>
      </c>
      <c r="G2" s="67"/>
      <c r="H2" s="67"/>
      <c r="I2" s="67"/>
      <c r="J2" s="67"/>
    </row>
    <row r="3" spans="1:10">
      <c r="A3" s="21" t="s">
        <v>108</v>
      </c>
      <c r="B3" s="69">
        <v>100</v>
      </c>
      <c r="E3" s="66"/>
      <c r="F3" s="67"/>
      <c r="G3" s="67"/>
      <c r="H3" s="67"/>
      <c r="I3" s="67"/>
      <c r="J3" s="67"/>
    </row>
    <row r="4" spans="1:10">
      <c r="A4" s="21" t="s">
        <v>106</v>
      </c>
      <c r="B4" s="69" t="s">
        <v>63</v>
      </c>
      <c r="F4" s="67"/>
      <c r="G4" s="67"/>
      <c r="H4" s="67"/>
      <c r="I4" s="67"/>
      <c r="J4" s="67"/>
    </row>
    <row r="5" spans="1:10">
      <c r="A5" s="21" t="s">
        <v>105</v>
      </c>
      <c r="B5" s="69" t="s">
        <v>66</v>
      </c>
      <c r="F5" s="67"/>
      <c r="G5" s="67"/>
      <c r="H5" s="67"/>
      <c r="I5" s="67"/>
      <c r="J5" s="67"/>
    </row>
    <row r="6" spans="1:10">
      <c r="A6" s="21" t="s">
        <v>61</v>
      </c>
      <c r="B6" s="69" t="s">
        <v>69</v>
      </c>
      <c r="F6" s="67"/>
      <c r="G6" s="67"/>
      <c r="H6" s="67"/>
      <c r="I6" s="67"/>
      <c r="J6" s="67"/>
    </row>
    <row r="7" spans="1:10">
      <c r="A7" s="21" t="s">
        <v>109</v>
      </c>
      <c r="B7" s="69" t="s">
        <v>120</v>
      </c>
      <c r="F7" s="67"/>
      <c r="G7" s="67"/>
      <c r="H7" s="67"/>
      <c r="I7" s="67"/>
      <c r="J7" s="67"/>
    </row>
    <row r="8" spans="1:10">
      <c r="A8" s="21" t="s">
        <v>62</v>
      </c>
      <c r="B8" s="70" t="s">
        <v>75</v>
      </c>
      <c r="C8" s="20" t="s">
        <v>74</v>
      </c>
      <c r="D8" s="14" t="s">
        <v>93</v>
      </c>
      <c r="F8" s="67"/>
      <c r="G8" s="67"/>
      <c r="H8" s="67"/>
      <c r="I8" s="67"/>
      <c r="J8" s="67"/>
    </row>
    <row r="9" spans="1:10">
      <c r="B9" s="68"/>
    </row>
    <row r="10" spans="1:10">
      <c r="A10" s="21" t="s">
        <v>60</v>
      </c>
      <c r="B10" s="71" t="s">
        <v>104</v>
      </c>
      <c r="D10" s="65" t="s">
        <v>128</v>
      </c>
      <c r="F10" s="67" t="s">
        <v>133</v>
      </c>
      <c r="G10" s="67"/>
      <c r="H10" s="67"/>
      <c r="I10" s="67"/>
      <c r="J10" s="67"/>
    </row>
    <row r="11" spans="1:10">
      <c r="A11" s="54" t="s">
        <v>77</v>
      </c>
      <c r="B11" s="71" t="s">
        <v>85</v>
      </c>
      <c r="F11" s="67"/>
      <c r="G11" s="67"/>
      <c r="H11" s="67"/>
      <c r="I11" s="67"/>
      <c r="J11" s="67"/>
    </row>
    <row r="12" spans="1:10" s="24" customFormat="1">
      <c r="A12" s="21" t="s">
        <v>125</v>
      </c>
      <c r="B12" s="72"/>
      <c r="F12" s="67"/>
      <c r="G12" s="67"/>
      <c r="H12" s="67"/>
      <c r="I12" s="67"/>
      <c r="J12" s="67"/>
    </row>
    <row r="13" spans="1:10">
      <c r="A13" s="21" t="s">
        <v>126</v>
      </c>
      <c r="B13" s="73"/>
      <c r="F13" s="67"/>
      <c r="G13" s="67"/>
      <c r="H13" s="67"/>
      <c r="I13" s="67"/>
      <c r="J13" s="67"/>
    </row>
    <row r="14" spans="1:10">
      <c r="A14" s="21" t="s">
        <v>127</v>
      </c>
      <c r="B14" s="71" t="s">
        <v>78</v>
      </c>
      <c r="F14" s="67"/>
      <c r="G14" s="67"/>
      <c r="H14" s="67"/>
      <c r="I14" s="67"/>
      <c r="J14" s="67"/>
    </row>
    <row r="15" spans="1:10">
      <c r="A15" s="23"/>
      <c r="B15" s="74"/>
    </row>
    <row r="16" spans="1:10">
      <c r="A16" s="21" t="s">
        <v>60</v>
      </c>
      <c r="B16" s="25" t="s">
        <v>131</v>
      </c>
      <c r="D16" s="65" t="s">
        <v>128</v>
      </c>
      <c r="F16" s="67" t="s">
        <v>132</v>
      </c>
      <c r="G16" s="67"/>
      <c r="H16" s="67"/>
      <c r="I16" s="67"/>
      <c r="J16" s="67"/>
    </row>
    <row r="17" spans="1:10">
      <c r="A17" s="54" t="s">
        <v>94</v>
      </c>
      <c r="B17" s="71" t="s">
        <v>101</v>
      </c>
      <c r="F17" s="67"/>
      <c r="G17" s="67"/>
      <c r="H17" s="67"/>
      <c r="I17" s="67"/>
      <c r="J17" s="67"/>
    </row>
    <row r="18" spans="1:10">
      <c r="A18" s="53" t="s">
        <v>95</v>
      </c>
      <c r="B18" s="71" t="s">
        <v>90</v>
      </c>
      <c r="F18" s="67"/>
      <c r="G18" s="67"/>
      <c r="H18" s="67"/>
      <c r="I18" s="67"/>
      <c r="J18" s="67"/>
    </row>
    <row r="19" spans="1:10">
      <c r="A19" s="53" t="s">
        <v>96</v>
      </c>
      <c r="B19" s="71" t="s">
        <v>91</v>
      </c>
      <c r="F19" s="67"/>
      <c r="G19" s="67"/>
      <c r="H19" s="67"/>
      <c r="I19" s="67"/>
      <c r="J19" s="67"/>
    </row>
    <row r="20" spans="1:10">
      <c r="B20" s="68"/>
    </row>
    <row r="37" spans="1:8" outlineLevel="1"/>
    <row r="38" spans="1:8" outlineLevel="1">
      <c r="A38" s="51" t="s">
        <v>124</v>
      </c>
      <c r="B38" s="51"/>
      <c r="C38" s="51"/>
      <c r="D38" s="51"/>
      <c r="E38" s="51"/>
      <c r="F38" s="51"/>
    </row>
    <row r="39" spans="1:8" outlineLevel="2">
      <c r="A39" s="55"/>
      <c r="B39" s="55"/>
      <c r="C39" s="55"/>
      <c r="D39" s="55"/>
      <c r="E39" s="55"/>
      <c r="F39" s="55"/>
    </row>
    <row r="40" spans="1:8" outlineLevel="2">
      <c r="A40" s="55" t="s">
        <v>128</v>
      </c>
      <c r="B40" s="56" t="s">
        <v>63</v>
      </c>
      <c r="C40" s="55" t="s">
        <v>66</v>
      </c>
      <c r="D40" s="55" t="s">
        <v>69</v>
      </c>
      <c r="E40" s="55" t="s">
        <v>117</v>
      </c>
      <c r="F40" s="55" t="s">
        <v>110</v>
      </c>
      <c r="G40" t="s">
        <v>113</v>
      </c>
      <c r="H40" t="s">
        <v>116</v>
      </c>
    </row>
    <row r="41" spans="1:8" outlineLevel="2">
      <c r="A41" s="55" t="s">
        <v>129</v>
      </c>
      <c r="B41" s="55" t="s">
        <v>64</v>
      </c>
      <c r="C41" s="55" t="s">
        <v>67</v>
      </c>
      <c r="D41" s="55" t="s">
        <v>70</v>
      </c>
      <c r="E41" s="55" t="s">
        <v>118</v>
      </c>
      <c r="F41" s="55" t="s">
        <v>111</v>
      </c>
      <c r="G41" t="s">
        <v>114</v>
      </c>
    </row>
    <row r="42" spans="1:8" outlineLevel="2">
      <c r="A42" s="55"/>
      <c r="B42" s="55" t="s">
        <v>65</v>
      </c>
      <c r="C42" s="55" t="s">
        <v>68</v>
      </c>
      <c r="D42" s="55" t="s">
        <v>71</v>
      </c>
      <c r="E42" s="55" t="s">
        <v>119</v>
      </c>
      <c r="F42" s="55" t="s">
        <v>112</v>
      </c>
      <c r="G42" t="s">
        <v>115</v>
      </c>
    </row>
    <row r="43" spans="1:8" outlineLevel="2">
      <c r="A43" s="55"/>
      <c r="B43" s="55" t="s">
        <v>76</v>
      </c>
      <c r="C43" s="55"/>
      <c r="D43" s="55" t="s">
        <v>72</v>
      </c>
      <c r="E43" s="55" t="s">
        <v>120</v>
      </c>
      <c r="F43" s="55"/>
    </row>
    <row r="44" spans="1:8" outlineLevel="2">
      <c r="A44" s="55"/>
      <c r="B44" s="55"/>
      <c r="C44" s="55"/>
      <c r="D44" s="55" t="s">
        <v>73</v>
      </c>
      <c r="E44" s="55" t="s">
        <v>121</v>
      </c>
      <c r="F44" s="55"/>
    </row>
    <row r="45" spans="1:8" outlineLevel="2">
      <c r="A45" s="55"/>
      <c r="B45" s="55"/>
      <c r="C45" s="55"/>
      <c r="D45" s="55"/>
      <c r="E45" s="55" t="s">
        <v>122</v>
      </c>
      <c r="F45" s="55"/>
    </row>
    <row r="46" spans="1:8" outlineLevel="2">
      <c r="A46" s="55"/>
      <c r="B46" s="57" t="str">
        <f>"сц" &amp;B43</f>
        <v>сцповышен.</v>
      </c>
      <c r="C46" s="55"/>
      <c r="D46" s="55"/>
      <c r="E46" s="55"/>
      <c r="F46" s="55"/>
    </row>
    <row r="47" spans="1:8" outlineLevel="2">
      <c r="A47" s="55" t="s">
        <v>87</v>
      </c>
      <c r="B47" s="75" t="str">
        <f>IF(D2=A40,CONCATENATE(B2," ",A1,A3,B3," уд. ",A4,B4," ",A5,"-",B5," Эл. ось ",B6," ",A7,B7,B8,C8,D8),F2)</f>
        <v>15.01.13 ЭКГ ЧСС: 100 уд. Вольтаж сохранен. Ритм-синусовый. Эл. ось не отклонена. Позиция полувертикальная. Неполная блокада ЛНПГ.Гипертрофия левого желудочка.С-м укороченого PQ.</v>
      </c>
      <c r="C47" s="55"/>
      <c r="D47" s="55"/>
      <c r="E47" s="55"/>
      <c r="F47" s="55"/>
    </row>
    <row r="48" spans="1:8" outlineLevel="2">
      <c r="A48" s="55"/>
      <c r="B48" s="55"/>
      <c r="C48" s="55"/>
      <c r="D48" s="55"/>
      <c r="E48" s="55"/>
      <c r="F48" s="55"/>
    </row>
    <row r="49" spans="1:6" outlineLevel="1">
      <c r="A49" s="51" t="s">
        <v>77</v>
      </c>
      <c r="B49" s="51"/>
      <c r="C49" s="51"/>
      <c r="D49" s="51"/>
      <c r="E49" s="51"/>
      <c r="F49" s="51"/>
    </row>
    <row r="50" spans="1:6" ht="18.75" outlineLevel="2">
      <c r="A50" s="55"/>
      <c r="B50" s="58" t="s">
        <v>123</v>
      </c>
      <c r="C50" s="55" t="s">
        <v>81</v>
      </c>
      <c r="D50" s="55" t="s">
        <v>78</v>
      </c>
      <c r="E50" s="55" t="s">
        <v>90</v>
      </c>
      <c r="F50" s="55"/>
    </row>
    <row r="51" spans="1:6" outlineLevel="2">
      <c r="A51" s="55"/>
      <c r="B51" s="55" t="s">
        <v>85</v>
      </c>
      <c r="C51" s="55" t="s">
        <v>82</v>
      </c>
      <c r="D51" s="55" t="s">
        <v>79</v>
      </c>
      <c r="E51" s="55" t="s">
        <v>91</v>
      </c>
      <c r="F51" s="55"/>
    </row>
    <row r="52" spans="1:6" ht="18.75" outlineLevel="2">
      <c r="A52" s="55"/>
      <c r="B52" s="58" t="s">
        <v>83</v>
      </c>
      <c r="C52" s="55"/>
      <c r="D52" s="55" t="s">
        <v>80</v>
      </c>
      <c r="E52" s="55" t="s">
        <v>92</v>
      </c>
      <c r="F52" s="55"/>
    </row>
    <row r="53" spans="1:6" outlineLevel="2">
      <c r="A53" s="55"/>
      <c r="B53" s="55" t="s">
        <v>84</v>
      </c>
      <c r="C53" s="55"/>
      <c r="D53" s="55"/>
      <c r="E53" s="55" t="s">
        <v>86</v>
      </c>
      <c r="F53" s="55"/>
    </row>
    <row r="54" spans="1:6" outlineLevel="2">
      <c r="A54" s="55"/>
      <c r="B54" s="55"/>
      <c r="C54" s="55"/>
      <c r="D54" s="55"/>
      <c r="E54" s="55"/>
      <c r="F54" s="55"/>
    </row>
    <row r="55" spans="1:6" s="22" customFormat="1" ht="17.25" customHeight="1" outlineLevel="2">
      <c r="A55" s="59" t="s">
        <v>88</v>
      </c>
      <c r="B55" s="60" t="str">
        <f>IF(B11=B50,CONCATENATE(B11,B14),CONCATENATE(B11, " справа ",B12,", слева - ",B13,", ",B14))</f>
        <v xml:space="preserve">Нарушение кровообращения справа , слева - , тонус  сосудов N. </v>
      </c>
      <c r="C55" s="61" t="str">
        <f>IF(OR(B11=B50,B11=B51),CONCATENATE(B11,B14)," ")</f>
        <v xml:space="preserve">Нарушение кровообращениятонус  сосудов N. </v>
      </c>
      <c r="D55" s="62" t="str">
        <f>IF(B11=B52,CONCATENATE(B11,B14)," ")</f>
        <v xml:space="preserve"> </v>
      </c>
      <c r="E55" s="63" t="str">
        <f>IF(B11=B53,CONCATENATE(B11,B14)," ")</f>
        <v xml:space="preserve"> </v>
      </c>
      <c r="F55" s="60"/>
    </row>
    <row r="56" spans="1:6" ht="75" outlineLevel="2">
      <c r="A56" s="55"/>
      <c r="B56" s="55"/>
      <c r="C56" s="64" t="str">
        <f>CONCATENATE(C55,D55,E55)</f>
        <v xml:space="preserve">Нарушение кровообращениятонус  сосудов N.   </v>
      </c>
      <c r="D56" s="55"/>
      <c r="E56" s="55"/>
      <c r="F56" s="55"/>
    </row>
    <row r="57" spans="1:6" outlineLevel="2">
      <c r="A57" s="55" t="s">
        <v>89</v>
      </c>
      <c r="B57" s="15" t="str">
        <f>IF(D10=A40,D57,F10)</f>
        <v xml:space="preserve">15.01.13 РВГ Нарушение кровообращения спава-, слева-, тонус  сосудов N. </v>
      </c>
      <c r="C57" s="55" t="str">
        <f>IF(OR(B11=B50,B11=B52,B11=B53),CONCATENATE(B11,B14),CONCATENATE(B11, " спава-",B12,", слева-",B13,", ",B14))</f>
        <v xml:space="preserve">Нарушение кровообращения спава-, слева-, тонус  сосудов N. </v>
      </c>
      <c r="D57" s="55" t="str">
        <f>CONCATENATE(B10, " ",A11," ",C57)</f>
        <v xml:space="preserve">15.01.13 РВГ Нарушение кровообращения спава-, слева-, тонус  сосудов N. </v>
      </c>
      <c r="E57" s="55"/>
      <c r="F57" s="55"/>
    </row>
    <row r="58" spans="1:6" ht="17.25" outlineLevel="1">
      <c r="A58" s="52" t="s">
        <v>97</v>
      </c>
      <c r="B58" s="52"/>
      <c r="C58" s="52"/>
      <c r="D58" s="52"/>
      <c r="E58" s="52"/>
      <c r="F58" s="52"/>
    </row>
    <row r="59" spans="1:6" outlineLevel="2">
      <c r="B59" t="s">
        <v>98</v>
      </c>
      <c r="E59" t="s">
        <v>90</v>
      </c>
    </row>
    <row r="60" spans="1:6" outlineLevel="2">
      <c r="B60" t="s">
        <v>102</v>
      </c>
      <c r="E60" t="s">
        <v>91</v>
      </c>
    </row>
    <row r="61" spans="1:6" outlineLevel="2">
      <c r="B61" t="s">
        <v>101</v>
      </c>
      <c r="E61" t="s">
        <v>92</v>
      </c>
    </row>
    <row r="62" spans="1:6" outlineLevel="2">
      <c r="B62" t="s">
        <v>100</v>
      </c>
      <c r="E62" t="s">
        <v>86</v>
      </c>
    </row>
    <row r="63" spans="1:6" outlineLevel="2">
      <c r="B63" t="s">
        <v>99</v>
      </c>
    </row>
    <row r="64" spans="1:6" outlineLevel="2"/>
    <row r="65" spans="1:4" outlineLevel="2">
      <c r="A65" t="s">
        <v>103</v>
      </c>
      <c r="B65" s="15" t="str">
        <f>IF(D16=A40,D65,F16)</f>
        <v xml:space="preserve">7.03 Допплерография: Нарушение кровообращения по а. tibialis  роst I ст. с обеих сторон. </v>
      </c>
      <c r="C65" s="26" t="str">
        <f>IF(OR(B17=B59,B17=B61,B17=B62,B17=B63),B17,CONCATENATE(B17," справа -",B18,", слева-",B19))</f>
        <v xml:space="preserve">Нарушение кровообращения по а. tibialis  роst I ст. с обеих сторон. </v>
      </c>
      <c r="D65" t="str">
        <f>CONCATENATE(B16," Допплерография: ",C65)</f>
        <v xml:space="preserve">7.03 Допплерография: Нарушение кровообращения по а. tibialis  роst I ст. с обеих сторон. </v>
      </c>
    </row>
    <row r="66" spans="1:4" outlineLevel="1"/>
  </sheetData>
  <dataConsolidate function="var"/>
  <mergeCells count="6">
    <mergeCell ref="A49:F49"/>
    <mergeCell ref="A58:F58"/>
    <mergeCell ref="A38:F38"/>
    <mergeCell ref="F2:J8"/>
    <mergeCell ref="F10:J14"/>
    <mergeCell ref="F16:J19"/>
  </mergeCells>
  <dataValidations count="15">
    <dataValidation type="list" allowBlank="1" showInputMessage="1" showErrorMessage="1" sqref="D2 D16 D10">
      <formula1>$A$40:$A$41</formula1>
    </dataValidation>
    <dataValidation type="list" allowBlank="1" showInputMessage="1" showErrorMessage="1" sqref="B18:B19">
      <formula1>$E$59:$E$62</formula1>
    </dataValidation>
    <dataValidation type="list" allowBlank="1" showInputMessage="1" showErrorMessage="1" sqref="B17">
      <formula1>$B$59:$B$63</formula1>
    </dataValidation>
    <dataValidation type="list" allowBlank="1" showInputMessage="1" showErrorMessage="1" sqref="B4">
      <formula1>$B$40:$B$43</formula1>
    </dataValidation>
    <dataValidation type="list" allowBlank="1" showInputMessage="1" showErrorMessage="1" sqref="B5">
      <formula1>$C$40:$C$42</formula1>
    </dataValidation>
    <dataValidation type="list" allowBlank="1" showInputMessage="1" showErrorMessage="1" sqref="B6">
      <formula1>$D$40:$D$44</formula1>
    </dataValidation>
    <dataValidation type="list" allowBlank="1" showInputMessage="1" showErrorMessage="1" sqref="B7">
      <formula1>$E$40:$E$45</formula1>
    </dataValidation>
    <dataValidation type="list" allowBlank="1" showInputMessage="1" showErrorMessage="1" sqref="B8">
      <formula1>$F$40:$F$43</formula1>
    </dataValidation>
    <dataValidation type="list" showInputMessage="1" showErrorMessage="1" sqref="C8">
      <formula1>$G$40:$G$43</formula1>
    </dataValidation>
    <dataValidation type="list" allowBlank="1" showInputMessage="1" showErrorMessage="1" sqref="B11">
      <formula1>$B$50:$B$53</formula1>
    </dataValidation>
    <dataValidation type="list" showInputMessage="1" showErrorMessage="1" sqref="B13">
      <formula1>$E$50:$E$53</formula1>
    </dataValidation>
    <dataValidation type="list" allowBlank="1" showInputMessage="1" showErrorMessage="1" sqref="B14">
      <formula1>$D$50:$D$53</formula1>
    </dataValidation>
    <dataValidation type="list" showInputMessage="1" showErrorMessage="1" sqref="D8">
      <formula1>$H$40:$H$41</formula1>
    </dataValidation>
    <dataValidation showInputMessage="1" showErrorMessage="1" sqref="C11:D14"/>
    <dataValidation type="list" showInputMessage="1" showErrorMessage="1" sqref="B12">
      <formula1>$E$50:$E$54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</sheetPr>
  <dimension ref="A1:N88"/>
  <sheetViews>
    <sheetView tabSelected="1" topLeftCell="A55" workbookViewId="0">
      <selection activeCell="G67" sqref="G67"/>
    </sheetView>
  </sheetViews>
  <sheetFormatPr defaultRowHeight="15"/>
  <cols>
    <col min="1" max="1" width="9.7109375" customWidth="1"/>
    <col min="2" max="2" width="9.85546875" customWidth="1"/>
    <col min="3" max="3" width="10.140625" customWidth="1"/>
    <col min="4" max="4" width="9" customWidth="1"/>
    <col min="5" max="5" width="9.5703125" customWidth="1"/>
    <col min="6" max="6" width="10.140625" customWidth="1"/>
    <col min="8" max="8" width="10.7109375" customWidth="1"/>
    <col min="10" max="10" width="10.5703125" customWidth="1"/>
    <col min="11" max="11" width="11.5703125" customWidth="1"/>
    <col min="12" max="12" width="10.140625" customWidth="1"/>
  </cols>
  <sheetData>
    <row r="1" spans="1:14" ht="15.75">
      <c r="A1" t="s">
        <v>203</v>
      </c>
      <c r="B1" s="90" t="s">
        <v>144</v>
      </c>
      <c r="C1" s="90" t="s">
        <v>145</v>
      </c>
      <c r="D1" s="90" t="s">
        <v>146</v>
      </c>
      <c r="E1" s="23"/>
      <c r="F1" s="82" t="s">
        <v>147</v>
      </c>
      <c r="G1" s="82">
        <v>1</v>
      </c>
      <c r="H1" s="82">
        <v>2</v>
      </c>
      <c r="I1" s="82">
        <v>3</v>
      </c>
      <c r="J1" s="95"/>
      <c r="K1" s="96" t="s">
        <v>200</v>
      </c>
      <c r="L1" s="96"/>
    </row>
    <row r="2" spans="1:14" ht="15.75">
      <c r="A2" s="77" t="s">
        <v>60</v>
      </c>
      <c r="B2" s="77"/>
      <c r="C2" s="77"/>
      <c r="D2" s="91"/>
      <c r="E2" s="93"/>
      <c r="F2" s="21" t="s">
        <v>60</v>
      </c>
      <c r="G2" s="14">
        <v>1</v>
      </c>
      <c r="H2" s="14">
        <v>1</v>
      </c>
      <c r="I2" s="14">
        <v>1</v>
      </c>
      <c r="J2" s="23"/>
      <c r="K2" s="21" t="s">
        <v>60</v>
      </c>
      <c r="L2" s="14"/>
    </row>
    <row r="3" spans="1:14">
      <c r="A3" s="21" t="s">
        <v>209</v>
      </c>
      <c r="B3" s="14">
        <v>2</v>
      </c>
      <c r="C3" s="14">
        <v>1</v>
      </c>
      <c r="D3" s="14">
        <v>1</v>
      </c>
      <c r="E3" s="23"/>
      <c r="F3" s="21" t="s">
        <v>216</v>
      </c>
      <c r="G3" s="14">
        <v>2</v>
      </c>
      <c r="H3" s="14">
        <v>2</v>
      </c>
      <c r="I3" s="14">
        <v>2</v>
      </c>
      <c r="J3" s="23"/>
      <c r="K3" s="21" t="s">
        <v>187</v>
      </c>
      <c r="L3" s="14"/>
    </row>
    <row r="4" spans="1:14" ht="16.5">
      <c r="A4" s="76" t="s">
        <v>210</v>
      </c>
      <c r="B4" s="14">
        <v>2</v>
      </c>
      <c r="C4" s="14">
        <v>2</v>
      </c>
      <c r="D4" s="14">
        <v>2</v>
      </c>
      <c r="E4" s="94"/>
      <c r="F4" s="21" t="s">
        <v>217</v>
      </c>
      <c r="G4" s="14">
        <v>3</v>
      </c>
      <c r="H4" s="14">
        <v>3</v>
      </c>
      <c r="I4" s="14">
        <v>3</v>
      </c>
      <c r="J4" s="23"/>
      <c r="K4" s="21" t="s">
        <v>188</v>
      </c>
      <c r="L4" s="14"/>
    </row>
    <row r="5" spans="1:14">
      <c r="A5" s="21" t="s">
        <v>136</v>
      </c>
      <c r="B5" s="14">
        <v>2</v>
      </c>
      <c r="C5" s="14">
        <v>3</v>
      </c>
      <c r="D5" s="14">
        <v>3</v>
      </c>
      <c r="E5" s="23"/>
      <c r="F5" s="21" t="s">
        <v>218</v>
      </c>
      <c r="G5" s="14">
        <v>4</v>
      </c>
      <c r="H5" s="14">
        <v>4</v>
      </c>
      <c r="I5" s="14">
        <v>4</v>
      </c>
      <c r="J5" s="23"/>
      <c r="K5" s="21" t="s">
        <v>189</v>
      </c>
      <c r="L5" s="14"/>
    </row>
    <row r="6" spans="1:14">
      <c r="A6" s="21" t="s">
        <v>211</v>
      </c>
      <c r="B6" s="14">
        <v>2</v>
      </c>
      <c r="C6" s="14">
        <v>4</v>
      </c>
      <c r="D6" s="14">
        <v>4</v>
      </c>
      <c r="E6" s="23"/>
      <c r="F6" s="21" t="s">
        <v>151</v>
      </c>
      <c r="G6" s="14">
        <v>5</v>
      </c>
      <c r="H6" s="14">
        <v>5</v>
      </c>
      <c r="I6" s="14">
        <v>5</v>
      </c>
      <c r="J6" s="23"/>
      <c r="K6" s="21" t="s">
        <v>190</v>
      </c>
      <c r="L6" s="14"/>
    </row>
    <row r="7" spans="1:14">
      <c r="A7" s="21" t="s">
        <v>215</v>
      </c>
      <c r="B7" s="14">
        <v>2</v>
      </c>
      <c r="C7" s="14"/>
      <c r="D7" s="14">
        <v>5</v>
      </c>
      <c r="E7" s="23"/>
      <c r="F7" s="21" t="s">
        <v>219</v>
      </c>
      <c r="G7" s="14">
        <v>6</v>
      </c>
      <c r="H7" s="14">
        <v>6</v>
      </c>
      <c r="I7" s="14">
        <v>6</v>
      </c>
      <c r="J7" s="23"/>
      <c r="K7" s="21" t="s">
        <v>191</v>
      </c>
      <c r="L7" s="14"/>
    </row>
    <row r="8" spans="1:14">
      <c r="A8" s="21" t="s">
        <v>139</v>
      </c>
      <c r="B8" s="14">
        <v>2</v>
      </c>
      <c r="C8" s="14">
        <v>6</v>
      </c>
      <c r="D8" s="14">
        <v>6</v>
      </c>
      <c r="E8" s="23"/>
      <c r="F8" s="21" t="s">
        <v>220</v>
      </c>
      <c r="G8" s="14">
        <v>7</v>
      </c>
      <c r="H8" s="14">
        <v>7</v>
      </c>
      <c r="I8" s="14">
        <v>7</v>
      </c>
      <c r="J8" s="23"/>
      <c r="K8" s="21" t="s">
        <v>192</v>
      </c>
      <c r="L8" s="14"/>
    </row>
    <row r="9" spans="1:14">
      <c r="A9" s="21" t="s">
        <v>140</v>
      </c>
      <c r="B9" s="14">
        <v>2</v>
      </c>
      <c r="C9" s="14">
        <v>7</v>
      </c>
      <c r="D9" s="14">
        <v>7</v>
      </c>
      <c r="E9" s="23"/>
      <c r="F9" s="21" t="s">
        <v>221</v>
      </c>
      <c r="G9" s="14">
        <v>8</v>
      </c>
      <c r="H9" s="14"/>
      <c r="I9" s="14">
        <v>8</v>
      </c>
      <c r="J9" s="23"/>
      <c r="K9" s="21" t="s">
        <v>193</v>
      </c>
      <c r="L9" s="14"/>
    </row>
    <row r="10" spans="1:14">
      <c r="A10" s="21" t="s">
        <v>212</v>
      </c>
      <c r="B10" s="14">
        <v>2</v>
      </c>
      <c r="C10" s="14">
        <v>8</v>
      </c>
      <c r="D10" s="14">
        <v>8</v>
      </c>
      <c r="E10" s="23"/>
      <c r="F10" s="21" t="s">
        <v>154</v>
      </c>
      <c r="G10" s="14">
        <v>9</v>
      </c>
      <c r="H10" s="14">
        <v>9</v>
      </c>
      <c r="I10" s="14">
        <v>9</v>
      </c>
      <c r="J10" s="23"/>
      <c r="K10" s="96" t="s">
        <v>199</v>
      </c>
      <c r="L10" s="96"/>
      <c r="M10" s="96"/>
    </row>
    <row r="11" spans="1:14">
      <c r="A11" s="21" t="s">
        <v>213</v>
      </c>
      <c r="B11" s="14">
        <v>2</v>
      </c>
      <c r="C11" s="14">
        <v>9</v>
      </c>
      <c r="D11" s="14">
        <v>9</v>
      </c>
      <c r="E11" s="23"/>
      <c r="F11" s="21" t="s">
        <v>222</v>
      </c>
      <c r="G11" s="14">
        <v>10</v>
      </c>
      <c r="H11" s="14">
        <v>10</v>
      </c>
      <c r="I11" s="14">
        <v>10</v>
      </c>
      <c r="J11" s="23"/>
      <c r="K11" s="21" t="s">
        <v>60</v>
      </c>
      <c r="L11" s="14"/>
      <c r="M11" s="14"/>
      <c r="N11" s="14"/>
    </row>
    <row r="12" spans="1:14">
      <c r="A12" s="21" t="s">
        <v>214</v>
      </c>
      <c r="B12" s="14">
        <v>2</v>
      </c>
      <c r="C12" s="14">
        <v>10</v>
      </c>
      <c r="D12" s="14">
        <v>10</v>
      </c>
      <c r="E12" s="23"/>
      <c r="F12" s="21" t="s">
        <v>156</v>
      </c>
      <c r="G12" s="14">
        <v>11</v>
      </c>
      <c r="H12" s="14">
        <v>11</v>
      </c>
      <c r="I12" s="14">
        <v>11</v>
      </c>
      <c r="J12" s="23"/>
      <c r="K12" s="21" t="s">
        <v>136</v>
      </c>
      <c r="L12" s="14"/>
      <c r="M12" s="14"/>
      <c r="N12" s="14"/>
    </row>
    <row r="13" spans="1:14">
      <c r="E13" s="23"/>
      <c r="F13" s="21" t="s">
        <v>223</v>
      </c>
      <c r="G13" s="14">
        <v>12</v>
      </c>
      <c r="H13" s="14">
        <v>12</v>
      </c>
      <c r="I13" s="14"/>
      <c r="J13" s="23"/>
      <c r="K13" s="21" t="s">
        <v>194</v>
      </c>
      <c r="L13" s="14"/>
      <c r="M13" s="14"/>
      <c r="N13" s="14"/>
    </row>
    <row r="14" spans="1:14">
      <c r="E14" s="23"/>
      <c r="F14" s="21" t="s">
        <v>225</v>
      </c>
      <c r="G14" s="14">
        <v>13</v>
      </c>
      <c r="H14" s="14">
        <v>13</v>
      </c>
      <c r="I14" s="14">
        <v>13</v>
      </c>
      <c r="J14" s="23"/>
      <c r="K14" s="21" t="s">
        <v>195</v>
      </c>
      <c r="L14" s="14"/>
      <c r="M14" s="14"/>
      <c r="N14" s="14"/>
    </row>
    <row r="15" spans="1:14">
      <c r="A15" s="21" t="s">
        <v>60</v>
      </c>
      <c r="B15" s="14"/>
      <c r="C15" s="14"/>
      <c r="D15" s="92"/>
      <c r="E15" s="23"/>
      <c r="F15" s="21" t="s">
        <v>224</v>
      </c>
      <c r="G15" s="14">
        <v>14</v>
      </c>
      <c r="H15" s="14">
        <v>14</v>
      </c>
      <c r="I15" s="14">
        <v>14</v>
      </c>
      <c r="J15" s="23"/>
      <c r="K15" s="97" t="s">
        <v>201</v>
      </c>
      <c r="L15" s="98"/>
    </row>
    <row r="16" spans="1:14">
      <c r="A16" s="21" t="s">
        <v>161</v>
      </c>
      <c r="B16" s="14"/>
      <c r="C16" s="14"/>
      <c r="D16" s="92"/>
      <c r="E16" s="23"/>
      <c r="F16" s="99" t="s">
        <v>202</v>
      </c>
      <c r="G16" s="99"/>
      <c r="H16" s="99"/>
      <c r="I16" s="99"/>
      <c r="J16" s="24"/>
      <c r="K16" s="21" t="s">
        <v>60</v>
      </c>
      <c r="L16" s="14"/>
    </row>
    <row r="17" spans="1:14">
      <c r="A17" s="21" t="s">
        <v>162</v>
      </c>
      <c r="B17" s="14"/>
      <c r="C17" s="14"/>
      <c r="D17" s="92"/>
      <c r="E17" s="23"/>
      <c r="F17" s="21" t="s">
        <v>60</v>
      </c>
      <c r="G17" s="14"/>
      <c r="H17" s="14"/>
      <c r="I17" s="14"/>
      <c r="K17" s="21" t="s">
        <v>196</v>
      </c>
      <c r="L17" s="14"/>
    </row>
    <row r="18" spans="1:14">
      <c r="E18" s="23"/>
      <c r="F18" s="21" t="s">
        <v>168</v>
      </c>
      <c r="G18" s="14"/>
      <c r="H18" s="14"/>
      <c r="I18" s="14"/>
      <c r="K18" s="21" t="s">
        <v>197</v>
      </c>
      <c r="L18" s="14"/>
    </row>
    <row r="19" spans="1:14">
      <c r="A19" s="21" t="s">
        <v>60</v>
      </c>
      <c r="B19" s="14"/>
      <c r="C19" s="14"/>
      <c r="D19" s="92"/>
      <c r="E19" s="23"/>
      <c r="F19" s="21" t="s">
        <v>169</v>
      </c>
      <c r="G19" s="14"/>
      <c r="H19" s="14"/>
      <c r="I19" s="14"/>
      <c r="K19" s="21" t="s">
        <v>198</v>
      </c>
      <c r="L19" s="14"/>
    </row>
    <row r="20" spans="1:14">
      <c r="A20" s="21" t="s">
        <v>163</v>
      </c>
      <c r="B20" s="14"/>
      <c r="C20" s="14"/>
      <c r="D20" s="92"/>
      <c r="E20" s="23"/>
      <c r="F20" s="21" t="s">
        <v>170</v>
      </c>
      <c r="G20" s="14"/>
      <c r="H20" s="14"/>
      <c r="I20" s="14"/>
      <c r="K20" s="100" t="s">
        <v>204</v>
      </c>
      <c r="L20" s="101"/>
      <c r="M20" s="101"/>
      <c r="N20" s="101"/>
    </row>
    <row r="21" spans="1:14">
      <c r="A21" s="21" t="s">
        <v>186</v>
      </c>
      <c r="B21" s="14"/>
      <c r="C21" s="14"/>
      <c r="D21" s="92"/>
      <c r="E21" s="23"/>
      <c r="F21" s="21" t="s">
        <v>171</v>
      </c>
      <c r="G21" s="14"/>
      <c r="H21" s="14"/>
      <c r="I21" s="14"/>
      <c r="K21" s="21" t="s">
        <v>60</v>
      </c>
      <c r="L21" s="14"/>
      <c r="M21" s="14"/>
      <c r="N21" s="14"/>
    </row>
    <row r="22" spans="1:14">
      <c r="A22" s="21" t="s">
        <v>164</v>
      </c>
      <c r="B22" s="14"/>
      <c r="C22" s="14"/>
      <c r="D22" s="92"/>
      <c r="E22" s="23"/>
      <c r="F22" s="21" t="s">
        <v>172</v>
      </c>
      <c r="G22" s="14"/>
      <c r="H22" s="14"/>
      <c r="I22" s="14"/>
      <c r="K22" s="21" t="s">
        <v>205</v>
      </c>
      <c r="L22" s="14"/>
      <c r="M22" s="14"/>
      <c r="N22" s="14"/>
    </row>
    <row r="23" spans="1:14">
      <c r="A23" s="21" t="s">
        <v>165</v>
      </c>
      <c r="B23" s="14"/>
      <c r="C23" s="14"/>
      <c r="D23" s="92"/>
      <c r="E23" s="23"/>
      <c r="F23" s="21" t="s">
        <v>173</v>
      </c>
      <c r="G23" s="14"/>
      <c r="H23" s="14"/>
      <c r="I23" s="14"/>
      <c r="K23" s="21" t="s">
        <v>136</v>
      </c>
      <c r="L23" s="14"/>
      <c r="M23" s="14"/>
      <c r="N23" s="14"/>
    </row>
    <row r="24" spans="1:14">
      <c r="A24" s="21" t="s">
        <v>166</v>
      </c>
      <c r="B24" s="14"/>
      <c r="C24" s="14"/>
      <c r="D24" s="92"/>
      <c r="E24" s="23"/>
      <c r="K24" s="21" t="s">
        <v>194</v>
      </c>
      <c r="L24" s="14"/>
      <c r="M24" s="14"/>
      <c r="N24" s="14"/>
    </row>
    <row r="25" spans="1:14">
      <c r="A25" s="21" t="s">
        <v>167</v>
      </c>
      <c r="B25" s="14"/>
      <c r="C25" s="14"/>
      <c r="D25" s="92"/>
      <c r="E25" s="23"/>
      <c r="K25" s="21" t="s">
        <v>195</v>
      </c>
      <c r="L25" s="14"/>
      <c r="M25" s="14"/>
      <c r="N25" s="14"/>
    </row>
    <row r="26" spans="1:14">
      <c r="E26" s="23"/>
      <c r="K26" s="21" t="s">
        <v>206</v>
      </c>
      <c r="L26" s="14"/>
      <c r="M26" s="14"/>
      <c r="N26" s="14"/>
    </row>
    <row r="27" spans="1:14">
      <c r="K27" s="21" t="s">
        <v>207</v>
      </c>
      <c r="L27" s="14"/>
      <c r="M27" s="14"/>
      <c r="N27" s="14"/>
    </row>
    <row r="28" spans="1:14">
      <c r="K28" s="21" t="s">
        <v>208</v>
      </c>
      <c r="L28" s="14"/>
      <c r="M28" s="14"/>
      <c r="N28" s="14"/>
    </row>
    <row r="32" spans="1:14">
      <c r="J32" s="55"/>
      <c r="K32" s="55"/>
    </row>
    <row r="33" spans="1:12">
      <c r="J33" s="79"/>
      <c r="K33" s="55"/>
    </row>
    <row r="34" spans="1:12">
      <c r="A34" s="50" t="s">
        <v>174</v>
      </c>
      <c r="B34" s="50" t="s">
        <v>175</v>
      </c>
      <c r="C34" s="50" t="s">
        <v>176</v>
      </c>
      <c r="D34" s="50" t="s">
        <v>177</v>
      </c>
      <c r="E34" s="50" t="s">
        <v>182</v>
      </c>
      <c r="G34" s="50" t="s">
        <v>174</v>
      </c>
      <c r="H34" s="50" t="s">
        <v>178</v>
      </c>
      <c r="I34" s="50" t="s">
        <v>179</v>
      </c>
      <c r="J34" s="78" t="s">
        <v>180</v>
      </c>
      <c r="K34" s="50" t="s">
        <v>181</v>
      </c>
      <c r="L34" s="81" t="s">
        <v>183</v>
      </c>
    </row>
    <row r="35" spans="1:12">
      <c r="A35" s="85" t="s">
        <v>185</v>
      </c>
      <c r="B35" s="85"/>
      <c r="C35" s="85"/>
      <c r="D35" s="85"/>
      <c r="E35" s="85"/>
      <c r="F35" s="86"/>
      <c r="G35" s="85"/>
      <c r="H35" s="85"/>
      <c r="I35" s="85"/>
      <c r="J35" s="85"/>
      <c r="K35" s="85"/>
      <c r="L35" s="85"/>
    </row>
    <row r="36" spans="1:12">
      <c r="A36" s="85"/>
      <c r="B36" s="85"/>
      <c r="C36" s="85"/>
      <c r="D36" s="85"/>
      <c r="E36" s="85"/>
      <c r="F36" s="86"/>
      <c r="G36" s="85"/>
      <c r="H36" s="85"/>
      <c r="I36" s="85"/>
      <c r="J36" s="85"/>
      <c r="K36" s="85"/>
      <c r="L36" s="85"/>
    </row>
    <row r="37" spans="1:12">
      <c r="A37" s="85"/>
      <c r="B37" s="85"/>
      <c r="C37" s="87"/>
      <c r="D37" s="85"/>
      <c r="E37" s="85"/>
      <c r="F37" s="86"/>
      <c r="G37" s="85"/>
      <c r="H37" s="85"/>
      <c r="I37" s="85"/>
      <c r="J37" s="85"/>
      <c r="K37" s="85"/>
      <c r="L37" s="85"/>
    </row>
    <row r="38" spans="1:12">
      <c r="A38" s="85"/>
      <c r="B38" s="85"/>
      <c r="C38" s="87"/>
      <c r="D38" s="85"/>
      <c r="E38" s="85"/>
      <c r="F38" s="86"/>
      <c r="G38" s="85"/>
      <c r="H38" s="85"/>
      <c r="I38" s="85"/>
      <c r="J38" s="85"/>
      <c r="K38" s="85"/>
      <c r="L38" s="85"/>
    </row>
    <row r="39" spans="1:12">
      <c r="A39" s="85"/>
      <c r="B39" s="85"/>
      <c r="C39" s="88"/>
      <c r="D39" s="85"/>
      <c r="E39" s="85"/>
      <c r="F39" s="86"/>
      <c r="G39" s="85"/>
      <c r="H39" s="85"/>
      <c r="I39" s="85"/>
      <c r="J39" s="85"/>
      <c r="K39" s="85"/>
      <c r="L39" s="85"/>
    </row>
    <row r="40" spans="1:12">
      <c r="A40" s="85"/>
      <c r="B40" s="85"/>
      <c r="C40" s="88"/>
      <c r="D40" s="85"/>
      <c r="E40" s="85"/>
      <c r="F40" s="86"/>
      <c r="G40" s="85"/>
      <c r="H40" s="85"/>
      <c r="I40" s="85"/>
      <c r="J40" s="85"/>
      <c r="K40" s="85"/>
      <c r="L40" s="85"/>
    </row>
    <row r="41" spans="1:12">
      <c r="A41" s="85"/>
      <c r="B41" s="85"/>
      <c r="C41" s="88"/>
      <c r="D41" s="85"/>
      <c r="E41" s="85"/>
      <c r="F41" s="86"/>
      <c r="G41" s="85"/>
      <c r="H41" s="85"/>
      <c r="I41" s="85"/>
      <c r="J41" s="85"/>
      <c r="K41" s="85"/>
      <c r="L41" s="85"/>
    </row>
    <row r="42" spans="1:12">
      <c r="A42" s="85"/>
      <c r="B42" s="85"/>
      <c r="C42" s="88"/>
      <c r="D42" s="85"/>
      <c r="E42" s="85"/>
      <c r="F42" s="86"/>
      <c r="G42" s="85"/>
      <c r="H42" s="85"/>
      <c r="I42" s="85"/>
      <c r="J42" s="85"/>
      <c r="K42" s="85"/>
      <c r="L42" s="85"/>
    </row>
    <row r="43" spans="1:12">
      <c r="A43" s="85"/>
      <c r="B43" s="85"/>
      <c r="C43" s="87"/>
      <c r="D43" s="85"/>
      <c r="E43" s="85"/>
      <c r="F43" s="86"/>
      <c r="G43" s="85"/>
      <c r="H43" s="85"/>
      <c r="I43" s="85"/>
      <c r="J43" s="85"/>
      <c r="K43" s="85"/>
      <c r="L43" s="85"/>
    </row>
    <row r="44" spans="1:12">
      <c r="A44" s="85">
        <v>12</v>
      </c>
      <c r="B44" s="85"/>
      <c r="C44" s="85"/>
      <c r="D44" s="85"/>
      <c r="E44" s="85"/>
      <c r="F44" s="86"/>
      <c r="G44" s="85"/>
      <c r="H44" s="85"/>
      <c r="I44" s="85"/>
      <c r="J44" s="89"/>
      <c r="K44" s="85"/>
      <c r="L44" s="85"/>
    </row>
    <row r="45" spans="1:12">
      <c r="J45" s="80"/>
      <c r="K45" s="55"/>
    </row>
    <row r="46" spans="1:12">
      <c r="A46" s="50" t="s">
        <v>184</v>
      </c>
      <c r="B46" s="50" t="s">
        <v>175</v>
      </c>
      <c r="C46" s="50" t="s">
        <v>178</v>
      </c>
      <c r="D46" s="50" t="s">
        <v>179</v>
      </c>
      <c r="E46" s="50" t="s">
        <v>176</v>
      </c>
      <c r="F46" s="50" t="s">
        <v>180</v>
      </c>
      <c r="G46" s="50" t="s">
        <v>177</v>
      </c>
      <c r="H46" s="50" t="s">
        <v>181</v>
      </c>
      <c r="I46" s="50" t="s">
        <v>182</v>
      </c>
      <c r="J46" s="50" t="s">
        <v>183</v>
      </c>
    </row>
    <row r="47" spans="1:12">
      <c r="A47" s="21" t="str">
        <f>IF(A35=0,G35,A35)</f>
        <v>12</v>
      </c>
      <c r="B47" s="83" t="str">
        <f>IF(B35=0," ",B35)</f>
        <v xml:space="preserve"> </v>
      </c>
      <c r="C47" s="83" t="str">
        <f>IF(H35=0," ",H35)</f>
        <v xml:space="preserve"> </v>
      </c>
      <c r="D47" s="83" t="str">
        <f>IF(I35=0," ",I35)</f>
        <v xml:space="preserve"> </v>
      </c>
      <c r="E47" s="83" t="str">
        <f>IF(C35=0," ",C35)</f>
        <v xml:space="preserve"> </v>
      </c>
      <c r="F47" s="83" t="str">
        <f>IF(J35=0," ",J35)</f>
        <v xml:space="preserve"> </v>
      </c>
      <c r="G47" s="83" t="str">
        <f>IF(D35=0," ",D35)</f>
        <v xml:space="preserve"> </v>
      </c>
      <c r="H47" s="83" t="str">
        <f>IF(K35=0," ",K35)</f>
        <v xml:space="preserve"> </v>
      </c>
      <c r="I47" s="83" t="str">
        <f>IF(E35=0," ",E35)</f>
        <v xml:space="preserve"> </v>
      </c>
      <c r="J47" s="83" t="str">
        <f>IF(L35=0," ",L35)</f>
        <v xml:space="preserve"> </v>
      </c>
    </row>
    <row r="48" spans="1:12">
      <c r="A48" s="21">
        <f>IF(A36=0,G36,A36)</f>
        <v>0</v>
      </c>
      <c r="B48" s="83" t="str">
        <f>IF(B36=0," ",B36)</f>
        <v xml:space="preserve"> </v>
      </c>
      <c r="C48" s="83" t="str">
        <f>IF(H36=0," ",H36)</f>
        <v xml:space="preserve"> </v>
      </c>
      <c r="D48" s="83" t="str">
        <f>IF(I36=0," ",I36)</f>
        <v xml:space="preserve"> </v>
      </c>
      <c r="E48" s="83" t="str">
        <f>IF(C36=0," ",C36)</f>
        <v xml:space="preserve"> </v>
      </c>
      <c r="F48" s="83" t="str">
        <f>IF(J36=0," ",J36)</f>
        <v xml:space="preserve"> </v>
      </c>
      <c r="G48" s="83" t="str">
        <f>IF(D36=0," ",D36)</f>
        <v xml:space="preserve"> </v>
      </c>
      <c r="H48" s="83" t="str">
        <f>IF(K36=0," ",K36)</f>
        <v xml:space="preserve"> </v>
      </c>
      <c r="I48" s="83" t="str">
        <f>IF(E36=0," ",E36)</f>
        <v xml:space="preserve"> </v>
      </c>
      <c r="J48" s="83" t="str">
        <f>IF(L36=0," ",L36)</f>
        <v xml:space="preserve"> </v>
      </c>
    </row>
    <row r="49" spans="1:12">
      <c r="A49" s="21">
        <f>IF(A37=0,G37,A37)</f>
        <v>0</v>
      </c>
      <c r="B49" s="83" t="str">
        <f>IF(B37=0," ",B37)</f>
        <v xml:space="preserve"> </v>
      </c>
      <c r="C49" s="83" t="str">
        <f>IF(H37=0," ",H37)</f>
        <v xml:space="preserve"> </v>
      </c>
      <c r="D49" s="83" t="str">
        <f>IF(I37=0," ",I37)</f>
        <v xml:space="preserve"> </v>
      </c>
      <c r="E49" s="83" t="str">
        <f>IF(C37=0," ",C37)</f>
        <v xml:space="preserve"> </v>
      </c>
      <c r="F49" s="83" t="str">
        <f>IF(J37=0," ",J37)</f>
        <v xml:space="preserve"> </v>
      </c>
      <c r="G49" s="83" t="str">
        <f>IF(D37=0," ",D37)</f>
        <v xml:space="preserve"> </v>
      </c>
      <c r="H49" s="83" t="str">
        <f>IF(K37=0," ",K37)</f>
        <v xml:space="preserve"> </v>
      </c>
      <c r="I49" s="83" t="str">
        <f>IF(E37=0," ",E37)</f>
        <v xml:space="preserve"> </v>
      </c>
      <c r="J49" s="83" t="str">
        <f>IF(L37=0," ",L37)</f>
        <v xml:space="preserve"> </v>
      </c>
    </row>
    <row r="50" spans="1:12">
      <c r="A50" s="21">
        <f>IF(A38=0,G38,A38)</f>
        <v>0</v>
      </c>
      <c r="B50" s="83" t="str">
        <f>IF(B38=0," ",B38)</f>
        <v xml:space="preserve"> </v>
      </c>
      <c r="C50" s="83" t="str">
        <f>IF(H38=0," ",H38)</f>
        <v xml:space="preserve"> </v>
      </c>
      <c r="D50" s="83" t="str">
        <f>IF(I38=0," ",I38)</f>
        <v xml:space="preserve"> </v>
      </c>
      <c r="E50" s="84" t="str">
        <f>IF(C38=0," ",C38)</f>
        <v xml:space="preserve"> </v>
      </c>
      <c r="F50" s="83" t="str">
        <f>IF(J38=0," ",J38)</f>
        <v xml:space="preserve"> </v>
      </c>
      <c r="G50" s="83" t="str">
        <f>IF(D38=0," ",D38)</f>
        <v xml:space="preserve"> </v>
      </c>
      <c r="H50" s="83" t="str">
        <f>IF(K38=0," ",K38)</f>
        <v xml:space="preserve"> </v>
      </c>
      <c r="I50" s="83" t="str">
        <f>IF(E38=0," ",E38)</f>
        <v xml:space="preserve"> </v>
      </c>
      <c r="J50" s="83" t="str">
        <f>IF(L38=0," ",L38)</f>
        <v xml:space="preserve"> </v>
      </c>
    </row>
    <row r="51" spans="1:12">
      <c r="A51" s="21">
        <f>IF(A39=0,G39,A39)</f>
        <v>0</v>
      </c>
      <c r="B51" s="83" t="str">
        <f>IF(B39=0," ",B39)</f>
        <v xml:space="preserve"> </v>
      </c>
      <c r="C51" s="83" t="str">
        <f>IF(H39=0," ",H39)</f>
        <v xml:space="preserve"> </v>
      </c>
      <c r="D51" s="83" t="str">
        <f>IF(I39=0," ",I39)</f>
        <v xml:space="preserve"> </v>
      </c>
      <c r="E51" s="84" t="str">
        <f>IF(C39=0," ",C39)</f>
        <v xml:space="preserve"> </v>
      </c>
      <c r="F51" s="83" t="str">
        <f>IF(J39=0," ",J39)</f>
        <v xml:space="preserve"> </v>
      </c>
      <c r="G51" s="83" t="str">
        <f>IF(D39=0," ",D39)</f>
        <v xml:space="preserve"> </v>
      </c>
      <c r="H51" s="83" t="str">
        <f>IF(K39=0," ",K39)</f>
        <v xml:space="preserve"> </v>
      </c>
      <c r="I51" s="83" t="str">
        <f>IF(E39=0," ",E39)</f>
        <v xml:space="preserve"> </v>
      </c>
      <c r="J51" s="83" t="str">
        <f>IF(L39=0," ",L39)</f>
        <v xml:space="preserve"> </v>
      </c>
    </row>
    <row r="52" spans="1:12">
      <c r="A52" s="21">
        <f>IF(A40=0,G40,A40)</f>
        <v>0</v>
      </c>
      <c r="B52" s="83" t="str">
        <f>IF(B40=0," ",B40)</f>
        <v xml:space="preserve"> </v>
      </c>
      <c r="C52" s="83" t="str">
        <f>IF(H40=0," ",H40)</f>
        <v xml:space="preserve"> </v>
      </c>
      <c r="D52" s="83" t="str">
        <f>IF(I40=0," ",I40)</f>
        <v xml:space="preserve"> </v>
      </c>
      <c r="E52" s="84" t="str">
        <f>IF(C40=0," ",C40)</f>
        <v xml:space="preserve"> </v>
      </c>
      <c r="F52" s="83" t="str">
        <f>IF(J40=0," ",J40)</f>
        <v xml:space="preserve"> </v>
      </c>
      <c r="G52" s="83" t="str">
        <f>IF(D40=0," ",D40)</f>
        <v xml:space="preserve"> </v>
      </c>
      <c r="H52" s="83" t="str">
        <f>IF(K40=0," ",K40)</f>
        <v xml:space="preserve"> </v>
      </c>
      <c r="I52" s="83" t="str">
        <f>IF(E40=0," ",E40)</f>
        <v xml:space="preserve"> </v>
      </c>
      <c r="J52" s="83" t="str">
        <f>IF(L40=0," ",L40)</f>
        <v xml:space="preserve"> </v>
      </c>
    </row>
    <row r="53" spans="1:12">
      <c r="A53" s="21">
        <f>IF(A41=0,G41,A41)</f>
        <v>0</v>
      </c>
      <c r="B53" s="83" t="str">
        <f>IF(B41=0," ",B41)</f>
        <v xml:space="preserve"> </v>
      </c>
      <c r="C53" s="83" t="str">
        <f>IF(H41=0," ",H41)</f>
        <v xml:space="preserve"> </v>
      </c>
      <c r="D53" s="83" t="str">
        <f>IF(I41=0," ",I41)</f>
        <v xml:space="preserve"> </v>
      </c>
      <c r="E53" s="84" t="str">
        <f>IF(C41=0," ",C41)</f>
        <v xml:space="preserve"> </v>
      </c>
      <c r="F53" s="83" t="str">
        <f>IF(J41=0," ",J41)</f>
        <v xml:space="preserve"> </v>
      </c>
      <c r="G53" s="83" t="str">
        <f>IF(D41=0," ",D41)</f>
        <v xml:space="preserve"> </v>
      </c>
      <c r="H53" s="83" t="str">
        <f>IF(K41=0," ",K41)</f>
        <v xml:space="preserve"> </v>
      </c>
      <c r="I53" s="83" t="str">
        <f>IF(E41=0," ",E41)</f>
        <v xml:space="preserve"> </v>
      </c>
      <c r="J53" s="83" t="str">
        <f>IF(L41=0," ",L41)</f>
        <v xml:space="preserve"> </v>
      </c>
    </row>
    <row r="54" spans="1:12">
      <c r="A54" s="21">
        <f>IF(A42=0,G42,A42)</f>
        <v>0</v>
      </c>
      <c r="B54" s="83" t="str">
        <f>IF(B42=0," ",B42)</f>
        <v xml:space="preserve"> </v>
      </c>
      <c r="C54" s="83" t="str">
        <f>IF(H42=0," ",H42)</f>
        <v xml:space="preserve"> </v>
      </c>
      <c r="D54" s="83" t="str">
        <f>IF(I42=0," ",I42)</f>
        <v xml:space="preserve"> </v>
      </c>
      <c r="E54" s="84" t="str">
        <f>IF(C42=0," ",C42)</f>
        <v xml:space="preserve"> </v>
      </c>
      <c r="F54" s="83" t="str">
        <f>IF(J42=0," ",J42)</f>
        <v xml:space="preserve"> </v>
      </c>
      <c r="G54" s="83" t="str">
        <f>IF(D42=0," ",D42)</f>
        <v xml:space="preserve"> </v>
      </c>
      <c r="H54" s="83" t="str">
        <f>IF(K42=0," ",K42)</f>
        <v xml:space="preserve"> </v>
      </c>
      <c r="I54" s="83" t="str">
        <f>IF(E42=0," ",E42)</f>
        <v xml:space="preserve"> </v>
      </c>
      <c r="J54" s="83" t="str">
        <f>IF(L42=0," ",L42)</f>
        <v xml:space="preserve"> </v>
      </c>
    </row>
    <row r="55" spans="1:12">
      <c r="A55" s="21">
        <f>IF(A43=0,G43,A43)</f>
        <v>0</v>
      </c>
      <c r="B55" s="83" t="str">
        <f>IF(B43=0," ",B43)</f>
        <v xml:space="preserve"> </v>
      </c>
      <c r="C55" s="83" t="str">
        <f>IF(H43=0," ",H43)</f>
        <v xml:space="preserve"> </v>
      </c>
      <c r="D55" s="83" t="str">
        <f>IF(I43=0," ",I43)</f>
        <v xml:space="preserve"> </v>
      </c>
      <c r="E55" s="83" t="str">
        <f>IF(C43=0," ",C43)</f>
        <v xml:space="preserve"> </v>
      </c>
      <c r="F55" s="83" t="str">
        <f>IF(J43=0," ",J43)</f>
        <v xml:space="preserve"> </v>
      </c>
      <c r="G55" s="83" t="str">
        <f>IF(D43=0," ",D43)</f>
        <v xml:space="preserve"> </v>
      </c>
      <c r="H55" s="83" t="str">
        <f>IF(K43=0," ",K43)</f>
        <v xml:space="preserve"> </v>
      </c>
      <c r="I55" s="83" t="str">
        <f>IF(E43=0," ",E43)</f>
        <v xml:space="preserve"> </v>
      </c>
      <c r="J55" s="83" t="str">
        <f>IF(L43=0," ",L43)</f>
        <v xml:space="preserve"> </v>
      </c>
    </row>
    <row r="56" spans="1:12">
      <c r="A56" s="21">
        <f>IF(A44=0,G44,A44)</f>
        <v>12</v>
      </c>
      <c r="B56" s="83" t="str">
        <f>IF(B44=0," ",B44)</f>
        <v xml:space="preserve"> </v>
      </c>
      <c r="C56" s="83" t="str">
        <f>IF(H44=0," ",H44)</f>
        <v xml:space="preserve"> </v>
      </c>
      <c r="D56" s="83" t="str">
        <f>IF(I44=0," ",I44)</f>
        <v xml:space="preserve"> </v>
      </c>
      <c r="E56" s="83" t="str">
        <f>IF(C44=0," ",C44)</f>
        <v xml:space="preserve"> </v>
      </c>
      <c r="F56" s="83" t="str">
        <f>IF(J44=0," ",J44)</f>
        <v xml:space="preserve"> </v>
      </c>
      <c r="G56" s="83" t="str">
        <f>IF(D44=0," ",D44)</f>
        <v xml:space="preserve"> </v>
      </c>
      <c r="H56" s="83" t="str">
        <f>IF(K44=0," ",K44)</f>
        <v xml:space="preserve"> </v>
      </c>
      <c r="I56" s="83" t="str">
        <f>IF(E44=0," ",E44)</f>
        <v xml:space="preserve"> </v>
      </c>
      <c r="J56" s="83" t="str">
        <f>IF(L44=0," ",L44)</f>
        <v xml:space="preserve"> </v>
      </c>
    </row>
    <row r="60" spans="1:12">
      <c r="A60" s="49" t="s">
        <v>203</v>
      </c>
      <c r="B60" s="49"/>
      <c r="C60" s="49"/>
      <c r="D60" s="49"/>
      <c r="E60" s="49"/>
      <c r="F60" s="49"/>
      <c r="G60" s="49"/>
      <c r="H60" s="49"/>
      <c r="I60" s="49"/>
      <c r="J60" s="49"/>
    </row>
    <row r="61" spans="1:12" ht="15.75">
      <c r="A61" t="s">
        <v>203</v>
      </c>
      <c r="B61" s="90" t="s">
        <v>144</v>
      </c>
      <c r="C61" s="90" t="s">
        <v>145</v>
      </c>
      <c r="D61" s="90" t="s">
        <v>146</v>
      </c>
      <c r="E61" s="23"/>
      <c r="F61" s="82" t="s">
        <v>147</v>
      </c>
      <c r="G61" s="82">
        <v>1</v>
      </c>
      <c r="H61" s="82">
        <v>2</v>
      </c>
      <c r="I61" s="82">
        <v>3</v>
      </c>
      <c r="J61" s="95"/>
      <c r="K61" s="96" t="s">
        <v>200</v>
      </c>
      <c r="L61" s="96"/>
    </row>
    <row r="62" spans="1:12" ht="15.75">
      <c r="A62" s="77" t="s">
        <v>60</v>
      </c>
      <c r="B62" s="77"/>
      <c r="C62" s="77"/>
      <c r="D62" s="91"/>
      <c r="E62" s="93"/>
      <c r="F62" s="21" t="s">
        <v>60</v>
      </c>
      <c r="G62" s="14"/>
      <c r="H62" s="14"/>
      <c r="I62" s="14"/>
      <c r="J62" s="23"/>
      <c r="K62" s="21" t="s">
        <v>60</v>
      </c>
      <c r="L62" s="14"/>
    </row>
    <row r="63" spans="1:12">
      <c r="A63" s="21" t="s">
        <v>134</v>
      </c>
      <c r="B63" s="14" t="str">
        <f>IF(B3=0," ",CONCATENATE(A3,B3," г/л "))</f>
        <v xml:space="preserve">Нв 2 г/л </v>
      </c>
      <c r="C63" s="14" t="str">
        <f t="shared" ref="C63:D63" si="0">IF(C3=0," ",CONCATENATE(B3,C3," г/л "))</f>
        <v xml:space="preserve">21 г/л </v>
      </c>
      <c r="D63" s="14" t="str">
        <f t="shared" si="0"/>
        <v xml:space="preserve">11 г/л </v>
      </c>
      <c r="E63" s="23"/>
      <c r="F63" s="21" t="s">
        <v>148</v>
      </c>
      <c r="G63" s="14" t="str">
        <f>IF(G3=0," ",CONCATENATE(F3,G3," мм/час "))</f>
        <v xml:space="preserve">СКФ 2 мм/час </v>
      </c>
      <c r="H63" s="14" t="str">
        <f>IF(H3=0," ",CONCATENATE(F3,H3," мм/час "))</f>
        <v xml:space="preserve">СКФ 2 мм/час </v>
      </c>
      <c r="I63" s="14" t="str">
        <f>IF(I3=0," ",CONCATENATE(F3,I3," мм/час "))</f>
        <v xml:space="preserve">СКФ 2 мм/час </v>
      </c>
      <c r="J63" s="23"/>
      <c r="K63" s="21" t="s">
        <v>187</v>
      </c>
      <c r="L63" s="14"/>
    </row>
    <row r="64" spans="1:12" ht="16.5">
      <c r="A64" s="76" t="s">
        <v>135</v>
      </c>
      <c r="B64" s="14" t="str">
        <f>IF(B4=0," ",CONCATENATE(A4,B4," "))</f>
        <v xml:space="preserve">эритр 2 </v>
      </c>
      <c r="C64" s="14" t="str">
        <f t="shared" ref="C64:D64" si="1">IF(C4=0," ",CONCATENATE(B4,C4," "))</f>
        <v xml:space="preserve">22 </v>
      </c>
      <c r="D64" s="14" t="str">
        <f t="shared" si="1"/>
        <v xml:space="preserve">22 </v>
      </c>
      <c r="E64" s="94"/>
      <c r="F64" s="21" t="s">
        <v>149</v>
      </c>
      <c r="G64" s="14" t="str">
        <f>IF(G4=0," ",CONCATENATE(F4,G4," "))</f>
        <v xml:space="preserve">хол 3 </v>
      </c>
      <c r="H64" s="14" t="str">
        <f>IF(H4=0," ",CONCATENATE(F4,H4," "))</f>
        <v xml:space="preserve">хол 3 </v>
      </c>
      <c r="I64" s="14" t="str">
        <f>IF(I4=0," ",CONCATENATE(F4,I4," "))</f>
        <v xml:space="preserve">хол 3 </v>
      </c>
      <c r="J64" s="23"/>
      <c r="K64" s="21" t="s">
        <v>188</v>
      </c>
      <c r="L64" s="14"/>
    </row>
    <row r="65" spans="1:14">
      <c r="A65" s="21" t="s">
        <v>136</v>
      </c>
      <c r="B65" s="14" t="str">
        <f>IF(B5=0," ",CONCATENATE(A5,B5," "))</f>
        <v xml:space="preserve">лейк2 </v>
      </c>
      <c r="C65" s="14" t="str">
        <f t="shared" ref="C65:D65" si="2">IF(C5=0," ",CONCATENATE(B5,C5," "))</f>
        <v xml:space="preserve">23 </v>
      </c>
      <c r="D65" s="14" t="str">
        <f t="shared" si="2"/>
        <v xml:space="preserve">33 </v>
      </c>
      <c r="E65" s="23"/>
      <c r="F65" s="21" t="s">
        <v>150</v>
      </c>
      <c r="G65" s="14" t="str">
        <f t="shared" ref="G65:G75" si="3">IF(G5=0," ",CONCATENATE(F5,G5," "))</f>
        <v xml:space="preserve">тригл 4 </v>
      </c>
      <c r="H65" s="14" t="str">
        <f t="shared" ref="H65:H75" si="4">IF(H5=0," ",CONCATENATE(F5,H5," "))</f>
        <v xml:space="preserve">тригл 4 </v>
      </c>
      <c r="I65" s="14" t="str">
        <f t="shared" ref="I65:I75" si="5">IF(I5=0," ",CONCATENATE(F5,I5," "))</f>
        <v xml:space="preserve">тригл 4 </v>
      </c>
      <c r="J65" s="23"/>
      <c r="K65" s="21" t="s">
        <v>189</v>
      </c>
      <c r="L65" s="14"/>
    </row>
    <row r="66" spans="1:14">
      <c r="A66" s="21" t="s">
        <v>137</v>
      </c>
      <c r="B66" s="14" t="str">
        <f>IF(B6=0," ",CONCATENATE(A6,B6," мм/час "))</f>
        <v xml:space="preserve">СОЭ 2 мм/час </v>
      </c>
      <c r="C66" s="14" t="str">
        <f>IF(C6=0," ",CONCATENATE(A6,C6," мм/час "))</f>
        <v xml:space="preserve">СОЭ 4 мм/час </v>
      </c>
      <c r="D66" s="14" t="str">
        <f>IF(D6=0," ",CONCATENATE(A6,D6," мм/час "))</f>
        <v xml:space="preserve">СОЭ 4 мм/час </v>
      </c>
      <c r="E66" s="23"/>
      <c r="F66" s="21" t="s">
        <v>151</v>
      </c>
      <c r="G66" s="14" t="str">
        <f t="shared" si="3"/>
        <v xml:space="preserve">ХСЛПВП5 </v>
      </c>
      <c r="H66" s="14" t="str">
        <f t="shared" si="4"/>
        <v xml:space="preserve">ХСЛПВП5 </v>
      </c>
      <c r="I66" s="14" t="str">
        <f t="shared" si="5"/>
        <v xml:space="preserve">ХСЛПВП5 </v>
      </c>
      <c r="J66" s="23"/>
      <c r="K66" s="21" t="s">
        <v>190</v>
      </c>
      <c r="L66" s="14"/>
    </row>
    <row r="67" spans="1:14">
      <c r="A67" s="21" t="s">
        <v>138</v>
      </c>
      <c r="B67" s="14" t="str">
        <f>IF(B7=0," ",CONCATENATE(A7,B7," "))</f>
        <v xml:space="preserve">тромб 2 </v>
      </c>
      <c r="C67" s="14" t="str">
        <f>IF(C7=0," ",CONCATENATE(A7,C7," "))</f>
        <v xml:space="preserve"> </v>
      </c>
      <c r="D67" s="14" t="str">
        <f>IF(D7=0," ",CONCATENATE(A7,D7,"  "))</f>
        <v xml:space="preserve">тромб 5  </v>
      </c>
      <c r="E67" s="23"/>
      <c r="F67" s="21" t="s">
        <v>152</v>
      </c>
      <c r="G67" s="14" t="str">
        <f t="shared" si="3"/>
        <v xml:space="preserve">ХСЛПНП 6 </v>
      </c>
      <c r="H67" s="14" t="str">
        <f t="shared" si="4"/>
        <v xml:space="preserve">ХСЛПНП 6 </v>
      </c>
      <c r="I67" s="14" t="str">
        <f t="shared" si="5"/>
        <v xml:space="preserve">ХСЛПНП 6 </v>
      </c>
      <c r="J67" s="23"/>
      <c r="K67" s="21" t="s">
        <v>191</v>
      </c>
      <c r="L67" s="14"/>
    </row>
    <row r="68" spans="1:14">
      <c r="A68" s="21" t="s">
        <v>139</v>
      </c>
      <c r="B68" s="14" t="str">
        <f>IF(B8=0," ",CONCATENATE(A8,B8," % "))</f>
        <v xml:space="preserve">э- 2 % </v>
      </c>
      <c r="C68" s="14" t="str">
        <f t="shared" ref="C68:C71" si="6">IF(C8=0," ",CONCATENATE(A8,C8," % "))</f>
        <v xml:space="preserve">э- 6 % </v>
      </c>
      <c r="D68" s="14" t="str">
        <f t="shared" ref="D67:D71" si="7">IF(D8=0," ",CONCATENATE(A8,D8," % "))</f>
        <v xml:space="preserve">э- 6 % </v>
      </c>
      <c r="E68" s="23"/>
      <c r="F68" s="21" t="s">
        <v>153</v>
      </c>
      <c r="G68" s="14" t="str">
        <f t="shared" si="3"/>
        <v xml:space="preserve">катер 7 </v>
      </c>
      <c r="H68" s="14" t="str">
        <f t="shared" si="4"/>
        <v xml:space="preserve">катер 7 </v>
      </c>
      <c r="I68" s="14" t="str">
        <f t="shared" si="5"/>
        <v xml:space="preserve">катер 7 </v>
      </c>
      <c r="J68" s="23"/>
      <c r="K68" s="21" t="s">
        <v>192</v>
      </c>
      <c r="L68" s="14"/>
    </row>
    <row r="69" spans="1:14">
      <c r="A69" s="21" t="s">
        <v>140</v>
      </c>
      <c r="B69" s="14" t="str">
        <f t="shared" ref="B69:D72" si="8">IF(B9=0," ",CONCATENATE(A9,B9," % "))</f>
        <v xml:space="preserve">п-2 % </v>
      </c>
      <c r="C69" s="14" t="str">
        <f t="shared" si="6"/>
        <v xml:space="preserve">п-7 % </v>
      </c>
      <c r="D69" s="14" t="str">
        <f t="shared" si="7"/>
        <v xml:space="preserve">п-7 % </v>
      </c>
      <c r="E69" s="23"/>
      <c r="F69" s="21" t="s">
        <v>159</v>
      </c>
      <c r="G69" s="14" t="str">
        <f t="shared" si="3"/>
        <v xml:space="preserve">мочевина 8 </v>
      </c>
      <c r="H69" s="14" t="str">
        <f t="shared" si="4"/>
        <v xml:space="preserve"> </v>
      </c>
      <c r="I69" s="14" t="str">
        <f t="shared" si="5"/>
        <v xml:space="preserve">мочевина 8 </v>
      </c>
      <c r="J69" s="23"/>
      <c r="K69" s="21" t="s">
        <v>193</v>
      </c>
      <c r="L69" s="14"/>
    </row>
    <row r="70" spans="1:14">
      <c r="A70" s="21" t="s">
        <v>141</v>
      </c>
      <c r="B70" s="14" t="str">
        <f t="shared" si="8"/>
        <v xml:space="preserve">с- 2 % </v>
      </c>
      <c r="C70" s="14" t="str">
        <f t="shared" si="6"/>
        <v xml:space="preserve">с- 8 % </v>
      </c>
      <c r="D70" s="14" t="str">
        <f t="shared" si="7"/>
        <v xml:space="preserve">с- 8 % </v>
      </c>
      <c r="E70" s="23"/>
      <c r="F70" s="21" t="s">
        <v>154</v>
      </c>
      <c r="G70" s="14" t="str">
        <f t="shared" si="3"/>
        <v xml:space="preserve">креатинин9 </v>
      </c>
      <c r="H70" s="14" t="str">
        <f t="shared" si="4"/>
        <v xml:space="preserve">креатинин9 </v>
      </c>
      <c r="I70" s="14" t="str">
        <f t="shared" si="5"/>
        <v xml:space="preserve">креатинин9 </v>
      </c>
      <c r="J70" s="23"/>
      <c r="K70" s="96" t="s">
        <v>199</v>
      </c>
      <c r="L70" s="96"/>
      <c r="M70" s="96"/>
    </row>
    <row r="71" spans="1:14">
      <c r="A71" s="21" t="s">
        <v>142</v>
      </c>
      <c r="B71" s="14" t="str">
        <f t="shared" si="8"/>
        <v xml:space="preserve">л- 2 % </v>
      </c>
      <c r="C71" s="14" t="str">
        <f t="shared" si="6"/>
        <v xml:space="preserve">л- 9 % </v>
      </c>
      <c r="D71" s="14" t="str">
        <f t="shared" si="7"/>
        <v xml:space="preserve">л- 9 % </v>
      </c>
      <c r="E71" s="23"/>
      <c r="F71" s="21" t="s">
        <v>155</v>
      </c>
      <c r="G71" s="14" t="str">
        <f t="shared" si="3"/>
        <v xml:space="preserve">бил общ 10 </v>
      </c>
      <c r="H71" s="14" t="str">
        <f t="shared" si="4"/>
        <v xml:space="preserve">бил общ 10 </v>
      </c>
      <c r="I71" s="14" t="str">
        <f t="shared" si="5"/>
        <v xml:space="preserve">бил общ 10 </v>
      </c>
      <c r="J71" s="23"/>
      <c r="K71" s="21" t="s">
        <v>60</v>
      </c>
      <c r="L71" s="14"/>
      <c r="M71" s="14"/>
      <c r="N71" s="14"/>
    </row>
    <row r="72" spans="1:14">
      <c r="A72" s="21" t="s">
        <v>143</v>
      </c>
      <c r="B72" s="14" t="str">
        <f t="shared" si="8"/>
        <v xml:space="preserve">м- 2 % </v>
      </c>
      <c r="C72" s="14" t="str">
        <f>IF(C12=0," ",CONCATENATE(A12,C12," % "))</f>
        <v xml:space="preserve">м- 10 % </v>
      </c>
      <c r="D72" s="14" t="str">
        <f>IF(D12=0," ",CONCATENATE(A12,D12," % "))</f>
        <v xml:space="preserve">м- 10 % </v>
      </c>
      <c r="E72" s="23"/>
      <c r="F72" s="21" t="s">
        <v>156</v>
      </c>
      <c r="G72" s="14" t="str">
        <f t="shared" si="3"/>
        <v xml:space="preserve">бил пр11 </v>
      </c>
      <c r="H72" s="14" t="str">
        <f t="shared" si="4"/>
        <v xml:space="preserve">бил пр11 </v>
      </c>
      <c r="I72" s="14" t="str">
        <f t="shared" si="5"/>
        <v xml:space="preserve">бил пр11 </v>
      </c>
      <c r="J72" s="23"/>
      <c r="K72" s="21" t="s">
        <v>136</v>
      </c>
      <c r="L72" s="14"/>
      <c r="M72" s="14"/>
      <c r="N72" s="14"/>
    </row>
    <row r="73" spans="1:14">
      <c r="E73" s="23"/>
      <c r="F73" s="21" t="s">
        <v>157</v>
      </c>
      <c r="G73" s="14" t="str">
        <f t="shared" si="3"/>
        <v xml:space="preserve">тим 12 </v>
      </c>
      <c r="H73" s="14" t="str">
        <f t="shared" si="4"/>
        <v xml:space="preserve">тим 12 </v>
      </c>
      <c r="I73" s="14" t="str">
        <f t="shared" si="5"/>
        <v xml:space="preserve"> </v>
      </c>
      <c r="J73" s="23"/>
      <c r="K73" s="21" t="s">
        <v>194</v>
      </c>
      <c r="L73" s="14"/>
      <c r="M73" s="14"/>
      <c r="N73" s="14"/>
    </row>
    <row r="74" spans="1:14">
      <c r="E74" s="23"/>
      <c r="F74" s="21" t="s">
        <v>158</v>
      </c>
      <c r="G74" s="14" t="str">
        <f t="shared" si="3"/>
        <v xml:space="preserve">АСТ 13 </v>
      </c>
      <c r="H74" s="14" t="str">
        <f t="shared" si="4"/>
        <v xml:space="preserve">АСТ 13 </v>
      </c>
      <c r="I74" s="14" t="str">
        <f t="shared" si="5"/>
        <v xml:space="preserve">АСТ 13 </v>
      </c>
      <c r="J74" s="23"/>
      <c r="K74" s="21" t="s">
        <v>195</v>
      </c>
      <c r="L74" s="14"/>
      <c r="M74" s="14"/>
      <c r="N74" s="14"/>
    </row>
    <row r="75" spans="1:14">
      <c r="A75" s="21" t="s">
        <v>60</v>
      </c>
      <c r="B75" s="14"/>
      <c r="C75" s="14"/>
      <c r="D75" s="92"/>
      <c r="E75" s="23"/>
      <c r="F75" s="21" t="s">
        <v>160</v>
      </c>
      <c r="G75" s="14" t="str">
        <f>IF(G15=0," ",CONCATENATE(F15,G15," мм/л"))</f>
        <v>АЛТ 14 мм/л</v>
      </c>
      <c r="H75" s="14" t="str">
        <f>IF(H15=0," ",CONCATENATE(F15,H15," ммоль/л"))</f>
        <v>АЛТ 14 ммоль/л</v>
      </c>
      <c r="I75" s="14" t="str">
        <f>IF(I15=0," ",CONCATENATE(F15,I15," ммоль/л"))</f>
        <v>АЛТ 14 ммоль/л</v>
      </c>
      <c r="J75" s="23"/>
      <c r="K75" s="97" t="s">
        <v>201</v>
      </c>
      <c r="L75" s="98"/>
    </row>
    <row r="76" spans="1:14">
      <c r="A76" s="21" t="s">
        <v>161</v>
      </c>
      <c r="B76" s="14"/>
      <c r="C76" s="14"/>
      <c r="D76" s="92"/>
      <c r="E76" s="23"/>
      <c r="F76" s="99" t="s">
        <v>202</v>
      </c>
      <c r="G76" s="99"/>
      <c r="H76" s="99"/>
      <c r="I76" s="99"/>
      <c r="J76" s="24"/>
      <c r="K76" s="21" t="s">
        <v>60</v>
      </c>
      <c r="L76" s="14"/>
    </row>
    <row r="77" spans="1:14">
      <c r="A77" s="21" t="s">
        <v>162</v>
      </c>
      <c r="B77" s="14"/>
      <c r="C77" s="14"/>
      <c r="D77" s="92"/>
      <c r="E77" s="23"/>
      <c r="F77" s="21" t="s">
        <v>60</v>
      </c>
      <c r="G77" s="14"/>
      <c r="H77" s="14"/>
      <c r="I77" s="14"/>
      <c r="K77" s="21" t="s">
        <v>196</v>
      </c>
      <c r="L77" s="14"/>
    </row>
    <row r="78" spans="1:14">
      <c r="E78" s="23"/>
      <c r="F78" s="21" t="s">
        <v>168</v>
      </c>
      <c r="G78" s="14"/>
      <c r="H78" s="14"/>
      <c r="I78" s="14"/>
      <c r="K78" s="21" t="s">
        <v>197</v>
      </c>
      <c r="L78" s="14"/>
    </row>
    <row r="79" spans="1:14">
      <c r="A79" s="21" t="s">
        <v>60</v>
      </c>
      <c r="B79" s="14"/>
      <c r="C79" s="14"/>
      <c r="D79" s="92"/>
      <c r="E79" s="23"/>
      <c r="F79" s="21" t="s">
        <v>169</v>
      </c>
      <c r="G79" s="14"/>
      <c r="H79" s="14"/>
      <c r="I79" s="14"/>
      <c r="K79" s="21" t="s">
        <v>198</v>
      </c>
      <c r="L79" s="14"/>
    </row>
    <row r="80" spans="1:14">
      <c r="A80" s="21" t="s">
        <v>163</v>
      </c>
      <c r="B80" s="14"/>
      <c r="C80" s="14"/>
      <c r="D80" s="92"/>
      <c r="E80" s="23"/>
      <c r="F80" s="21" t="s">
        <v>170</v>
      </c>
      <c r="G80" s="14"/>
      <c r="H80" s="14"/>
      <c r="I80" s="14"/>
      <c r="K80" s="100" t="s">
        <v>204</v>
      </c>
      <c r="L80" s="101"/>
      <c r="M80" s="101"/>
      <c r="N80" s="101"/>
    </row>
    <row r="81" spans="1:14">
      <c r="A81" s="21" t="s">
        <v>186</v>
      </c>
      <c r="B81" s="14"/>
      <c r="C81" s="14"/>
      <c r="D81" s="92"/>
      <c r="E81" s="23"/>
      <c r="F81" s="21" t="s">
        <v>171</v>
      </c>
      <c r="G81" s="14"/>
      <c r="H81" s="14"/>
      <c r="I81" s="14"/>
      <c r="K81" s="21" t="s">
        <v>60</v>
      </c>
      <c r="L81" s="14"/>
      <c r="M81" s="14"/>
      <c r="N81" s="14"/>
    </row>
    <row r="82" spans="1:14">
      <c r="A82" s="21" t="s">
        <v>164</v>
      </c>
      <c r="B82" s="14"/>
      <c r="C82" s="14"/>
      <c r="D82" s="92"/>
      <c r="E82" s="23"/>
      <c r="F82" s="21" t="s">
        <v>172</v>
      </c>
      <c r="G82" s="14"/>
      <c r="H82" s="14"/>
      <c r="I82" s="14"/>
      <c r="K82" s="21" t="s">
        <v>205</v>
      </c>
      <c r="L82" s="14"/>
      <c r="M82" s="14"/>
      <c r="N82" s="14"/>
    </row>
    <row r="83" spans="1:14">
      <c r="A83" s="21" t="s">
        <v>165</v>
      </c>
      <c r="B83" s="14"/>
      <c r="C83" s="14"/>
      <c r="D83" s="92"/>
      <c r="E83" s="23"/>
      <c r="F83" s="21" t="s">
        <v>173</v>
      </c>
      <c r="G83" s="14"/>
      <c r="H83" s="14"/>
      <c r="I83" s="14"/>
      <c r="K83" s="21" t="s">
        <v>136</v>
      </c>
      <c r="L83" s="14"/>
      <c r="M83" s="14"/>
      <c r="N83" s="14"/>
    </row>
    <row r="84" spans="1:14">
      <c r="A84" s="21" t="s">
        <v>166</v>
      </c>
      <c r="B84" s="14"/>
      <c r="C84" s="14"/>
      <c r="D84" s="92"/>
      <c r="E84" s="23"/>
      <c r="K84" s="21" t="s">
        <v>194</v>
      </c>
      <c r="L84" s="14"/>
      <c r="M84" s="14"/>
      <c r="N84" s="14"/>
    </row>
    <row r="85" spans="1:14">
      <c r="A85" s="21" t="s">
        <v>167</v>
      </c>
      <c r="B85" s="14"/>
      <c r="C85" s="14"/>
      <c r="D85" s="92"/>
      <c r="E85" s="23"/>
      <c r="K85" s="21" t="s">
        <v>195</v>
      </c>
      <c r="L85" s="14"/>
      <c r="M85" s="14"/>
      <c r="N85" s="14"/>
    </row>
    <row r="86" spans="1:14">
      <c r="E86" s="23"/>
      <c r="K86" s="21" t="s">
        <v>206</v>
      </c>
      <c r="L86" s="14"/>
      <c r="M86" s="14"/>
      <c r="N86" s="14"/>
    </row>
    <row r="87" spans="1:14">
      <c r="K87" s="21" t="s">
        <v>207</v>
      </c>
      <c r="L87" s="14"/>
      <c r="M87" s="14"/>
      <c r="N87" s="14"/>
    </row>
    <row r="88" spans="1:14">
      <c r="K88" s="21" t="s">
        <v>208</v>
      </c>
      <c r="L88" s="14"/>
      <c r="M88" s="14"/>
      <c r="N88" s="14"/>
    </row>
  </sheetData>
  <mergeCells count="11">
    <mergeCell ref="A60:J60"/>
    <mergeCell ref="K61:L61"/>
    <mergeCell ref="K70:M70"/>
    <mergeCell ref="K75:L75"/>
    <mergeCell ref="K80:N80"/>
    <mergeCell ref="F76:I76"/>
    <mergeCell ref="K10:M10"/>
    <mergeCell ref="K1:L1"/>
    <mergeCell ref="K15:L15"/>
    <mergeCell ref="F16:I16"/>
    <mergeCell ref="K20:N20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J109"/>
  <sheetViews>
    <sheetView view="pageBreakPreview" zoomScale="70" zoomScaleSheetLayoutView="70" workbookViewId="0">
      <selection activeCell="F26" sqref="F26:F37"/>
    </sheetView>
  </sheetViews>
  <sheetFormatPr defaultRowHeight="8.1" customHeight="1"/>
  <cols>
    <col min="1" max="1" width="13.85546875" customWidth="1"/>
    <col min="2" max="2" width="9.85546875" customWidth="1"/>
    <col min="3" max="3" width="34.140625" customWidth="1"/>
    <col min="4" max="4" width="10.140625" customWidth="1"/>
    <col min="5" max="5" width="32.140625" customWidth="1"/>
    <col min="6" max="6" width="14.42578125" customWidth="1"/>
    <col min="7" max="7" width="12.28515625" customWidth="1"/>
    <col min="8" max="8" width="32" customWidth="1"/>
    <col min="9" max="9" width="10.140625" customWidth="1"/>
    <col min="10" max="10" width="35" customWidth="1"/>
  </cols>
  <sheetData>
    <row r="1" spans="1:10" s="4" customFormat="1" ht="30" customHeight="1" thickBot="1">
      <c r="A1" s="2" t="s">
        <v>7</v>
      </c>
      <c r="B1" s="7" t="s">
        <v>15</v>
      </c>
      <c r="C1" s="6" t="s">
        <v>16</v>
      </c>
      <c r="D1" s="3" t="s">
        <v>14</v>
      </c>
      <c r="E1" s="3" t="s">
        <v>17</v>
      </c>
      <c r="F1" s="2" t="s">
        <v>7</v>
      </c>
      <c r="G1" s="5" t="s">
        <v>15</v>
      </c>
      <c r="H1" s="3" t="s">
        <v>16</v>
      </c>
      <c r="I1" s="3" t="s">
        <v>14</v>
      </c>
      <c r="J1" s="3" t="s">
        <v>17</v>
      </c>
    </row>
    <row r="2" spans="1:10" ht="8.1" customHeight="1">
      <c r="A2" s="27"/>
      <c r="B2" s="30" t="s">
        <v>12</v>
      </c>
      <c r="C2" s="32"/>
      <c r="D2" s="35" t="s">
        <v>10</v>
      </c>
      <c r="E2" s="38"/>
      <c r="F2" s="27"/>
      <c r="G2" s="30" t="s">
        <v>12</v>
      </c>
      <c r="H2" s="32"/>
      <c r="I2" s="35" t="s">
        <v>10</v>
      </c>
      <c r="J2" s="38"/>
    </row>
    <row r="3" spans="1:10" ht="8.1" customHeight="1">
      <c r="A3" s="28"/>
      <c r="B3" s="31"/>
      <c r="C3" s="33"/>
      <c r="D3" s="36"/>
      <c r="E3" s="39"/>
      <c r="F3" s="28"/>
      <c r="G3" s="31"/>
      <c r="H3" s="33"/>
      <c r="I3" s="36"/>
      <c r="J3" s="39"/>
    </row>
    <row r="4" spans="1:10" ht="8.1" customHeight="1">
      <c r="A4" s="28"/>
      <c r="B4" s="31"/>
      <c r="C4" s="34"/>
      <c r="D4" s="36"/>
      <c r="E4" s="39"/>
      <c r="F4" s="28"/>
      <c r="G4" s="31"/>
      <c r="H4" s="34"/>
      <c r="I4" s="36"/>
      <c r="J4" s="39"/>
    </row>
    <row r="5" spans="1:10" ht="8.1" customHeight="1">
      <c r="A5" s="28"/>
      <c r="B5" s="41" t="s">
        <v>13</v>
      </c>
      <c r="C5" s="42"/>
      <c r="D5" s="37"/>
      <c r="E5" s="40"/>
      <c r="F5" s="28"/>
      <c r="G5" s="41" t="s">
        <v>13</v>
      </c>
      <c r="H5" s="42"/>
      <c r="I5" s="37"/>
      <c r="J5" s="40"/>
    </row>
    <row r="6" spans="1:10" ht="8.1" customHeight="1">
      <c r="A6" s="28"/>
      <c r="B6" s="41"/>
      <c r="C6" s="33"/>
      <c r="D6" s="43" t="s">
        <v>11</v>
      </c>
      <c r="E6" s="44"/>
      <c r="F6" s="28"/>
      <c r="G6" s="41"/>
      <c r="H6" s="33"/>
      <c r="I6" s="43" t="s">
        <v>11</v>
      </c>
      <c r="J6" s="44"/>
    </row>
    <row r="7" spans="1:10" ht="8.1" customHeight="1">
      <c r="A7" s="28"/>
      <c r="B7" s="41"/>
      <c r="C7" s="34"/>
      <c r="D7" s="36"/>
      <c r="E7" s="39"/>
      <c r="F7" s="28"/>
      <c r="G7" s="41"/>
      <c r="H7" s="34"/>
      <c r="I7" s="36"/>
      <c r="J7" s="39"/>
    </row>
    <row r="8" spans="1:10" ht="8.1" customHeight="1">
      <c r="A8" s="28"/>
      <c r="B8" s="41" t="s">
        <v>8</v>
      </c>
      <c r="C8" s="42"/>
      <c r="D8" s="36"/>
      <c r="E8" s="39"/>
      <c r="F8" s="28"/>
      <c r="G8" s="41" t="s">
        <v>8</v>
      </c>
      <c r="H8" s="42"/>
      <c r="I8" s="36"/>
      <c r="J8" s="39"/>
    </row>
    <row r="9" spans="1:10" ht="8.1" customHeight="1">
      <c r="A9" s="28"/>
      <c r="B9" s="41"/>
      <c r="C9" s="33"/>
      <c r="D9" s="37"/>
      <c r="E9" s="40"/>
      <c r="F9" s="28"/>
      <c r="G9" s="41"/>
      <c r="H9" s="33"/>
      <c r="I9" s="37"/>
      <c r="J9" s="40"/>
    </row>
    <row r="10" spans="1:10" ht="8.1" customHeight="1">
      <c r="A10" s="28"/>
      <c r="B10" s="41"/>
      <c r="C10" s="34"/>
      <c r="D10" s="43" t="s">
        <v>18</v>
      </c>
      <c r="E10" s="44"/>
      <c r="F10" s="28"/>
      <c r="G10" s="41"/>
      <c r="H10" s="34"/>
      <c r="I10" s="43" t="s">
        <v>18</v>
      </c>
      <c r="J10" s="44"/>
    </row>
    <row r="11" spans="1:10" ht="8.1" customHeight="1">
      <c r="A11" s="28"/>
      <c r="B11" s="41" t="s">
        <v>9</v>
      </c>
      <c r="C11" s="42"/>
      <c r="D11" s="36"/>
      <c r="E11" s="39"/>
      <c r="F11" s="28"/>
      <c r="G11" s="41" t="s">
        <v>9</v>
      </c>
      <c r="H11" s="42"/>
      <c r="I11" s="36"/>
      <c r="J11" s="39"/>
    </row>
    <row r="12" spans="1:10" ht="8.1" customHeight="1">
      <c r="A12" s="28"/>
      <c r="B12" s="41"/>
      <c r="C12" s="33"/>
      <c r="D12" s="36"/>
      <c r="E12" s="39"/>
      <c r="F12" s="28"/>
      <c r="G12" s="41"/>
      <c r="H12" s="33"/>
      <c r="I12" s="36"/>
      <c r="J12" s="39"/>
    </row>
    <row r="13" spans="1:10" ht="8.1" customHeight="1" thickBot="1">
      <c r="A13" s="29"/>
      <c r="B13" s="47"/>
      <c r="C13" s="48"/>
      <c r="D13" s="45"/>
      <c r="E13" s="46"/>
      <c r="F13" s="29"/>
      <c r="G13" s="47"/>
      <c r="H13" s="48"/>
      <c r="I13" s="45"/>
      <c r="J13" s="46"/>
    </row>
    <row r="14" spans="1:10" ht="8.1" customHeight="1">
      <c r="A14" s="27"/>
      <c r="B14" s="30" t="s">
        <v>12</v>
      </c>
      <c r="C14" s="32"/>
      <c r="D14" s="35" t="s">
        <v>10</v>
      </c>
      <c r="E14" s="38"/>
      <c r="F14" s="27"/>
      <c r="G14" s="30" t="s">
        <v>12</v>
      </c>
      <c r="H14" s="32"/>
      <c r="I14" s="35" t="s">
        <v>10</v>
      </c>
      <c r="J14" s="38"/>
    </row>
    <row r="15" spans="1:10" ht="8.1" customHeight="1">
      <c r="A15" s="28"/>
      <c r="B15" s="31"/>
      <c r="C15" s="33"/>
      <c r="D15" s="36"/>
      <c r="E15" s="39"/>
      <c r="F15" s="28"/>
      <c r="G15" s="31"/>
      <c r="H15" s="33"/>
      <c r="I15" s="36"/>
      <c r="J15" s="39"/>
    </row>
    <row r="16" spans="1:10" ht="8.1" customHeight="1">
      <c r="A16" s="28"/>
      <c r="B16" s="31"/>
      <c r="C16" s="34"/>
      <c r="D16" s="36"/>
      <c r="E16" s="39"/>
      <c r="F16" s="28"/>
      <c r="G16" s="31"/>
      <c r="H16" s="34"/>
      <c r="I16" s="36"/>
      <c r="J16" s="39"/>
    </row>
    <row r="17" spans="1:10" ht="8.1" customHeight="1">
      <c r="A17" s="28"/>
      <c r="B17" s="41" t="s">
        <v>13</v>
      </c>
      <c r="C17" s="42"/>
      <c r="D17" s="37"/>
      <c r="E17" s="40"/>
      <c r="F17" s="28"/>
      <c r="G17" s="41" t="s">
        <v>13</v>
      </c>
      <c r="H17" s="42"/>
      <c r="I17" s="37"/>
      <c r="J17" s="40"/>
    </row>
    <row r="18" spans="1:10" ht="8.1" customHeight="1">
      <c r="A18" s="28"/>
      <c r="B18" s="41"/>
      <c r="C18" s="33"/>
      <c r="D18" s="43" t="s">
        <v>11</v>
      </c>
      <c r="E18" s="44"/>
      <c r="F18" s="28"/>
      <c r="G18" s="41"/>
      <c r="H18" s="33"/>
      <c r="I18" s="43" t="s">
        <v>11</v>
      </c>
      <c r="J18" s="44"/>
    </row>
    <row r="19" spans="1:10" ht="8.1" customHeight="1">
      <c r="A19" s="28"/>
      <c r="B19" s="41"/>
      <c r="C19" s="34"/>
      <c r="D19" s="36"/>
      <c r="E19" s="39"/>
      <c r="F19" s="28"/>
      <c r="G19" s="41"/>
      <c r="H19" s="34"/>
      <c r="I19" s="36"/>
      <c r="J19" s="39"/>
    </row>
    <row r="20" spans="1:10" ht="8.1" customHeight="1">
      <c r="A20" s="28"/>
      <c r="B20" s="41" t="s">
        <v>8</v>
      </c>
      <c r="C20" s="42"/>
      <c r="D20" s="36"/>
      <c r="E20" s="39"/>
      <c r="F20" s="28"/>
      <c r="G20" s="41" t="s">
        <v>8</v>
      </c>
      <c r="H20" s="42"/>
      <c r="I20" s="36"/>
      <c r="J20" s="39"/>
    </row>
    <row r="21" spans="1:10" ht="8.1" customHeight="1">
      <c r="A21" s="28"/>
      <c r="B21" s="41"/>
      <c r="C21" s="33"/>
      <c r="D21" s="37"/>
      <c r="E21" s="40"/>
      <c r="F21" s="28"/>
      <c r="G21" s="41"/>
      <c r="H21" s="33"/>
      <c r="I21" s="37"/>
      <c r="J21" s="40"/>
    </row>
    <row r="22" spans="1:10" ht="8.1" customHeight="1">
      <c r="A22" s="28"/>
      <c r="B22" s="41"/>
      <c r="C22" s="34"/>
      <c r="D22" s="43" t="s">
        <v>18</v>
      </c>
      <c r="E22" s="44"/>
      <c r="F22" s="28"/>
      <c r="G22" s="41"/>
      <c r="H22" s="34"/>
      <c r="I22" s="43" t="s">
        <v>18</v>
      </c>
      <c r="J22" s="44"/>
    </row>
    <row r="23" spans="1:10" ht="8.1" customHeight="1">
      <c r="A23" s="28"/>
      <c r="B23" s="41" t="s">
        <v>9</v>
      </c>
      <c r="C23" s="42"/>
      <c r="D23" s="36"/>
      <c r="E23" s="39"/>
      <c r="F23" s="28"/>
      <c r="G23" s="41" t="s">
        <v>9</v>
      </c>
      <c r="H23" s="42"/>
      <c r="I23" s="36"/>
      <c r="J23" s="39"/>
    </row>
    <row r="24" spans="1:10" ht="8.1" customHeight="1">
      <c r="A24" s="28"/>
      <c r="B24" s="41"/>
      <c r="C24" s="33"/>
      <c r="D24" s="36"/>
      <c r="E24" s="39"/>
      <c r="F24" s="28"/>
      <c r="G24" s="41"/>
      <c r="H24" s="33"/>
      <c r="I24" s="36"/>
      <c r="J24" s="39"/>
    </row>
    <row r="25" spans="1:10" ht="8.1" customHeight="1" thickBot="1">
      <c r="A25" s="29"/>
      <c r="B25" s="47"/>
      <c r="C25" s="48"/>
      <c r="D25" s="45"/>
      <c r="E25" s="46"/>
      <c r="F25" s="29"/>
      <c r="G25" s="47"/>
      <c r="H25" s="48"/>
      <c r="I25" s="45"/>
      <c r="J25" s="46"/>
    </row>
    <row r="26" spans="1:10" ht="8.1" customHeight="1">
      <c r="A26" s="27"/>
      <c r="B26" s="30" t="s">
        <v>12</v>
      </c>
      <c r="C26" s="32"/>
      <c r="D26" s="35" t="s">
        <v>19</v>
      </c>
      <c r="E26" s="38"/>
      <c r="F26" s="27"/>
      <c r="G26" s="30" t="s">
        <v>12</v>
      </c>
      <c r="H26" s="32"/>
      <c r="I26" s="35" t="s">
        <v>19</v>
      </c>
      <c r="J26" s="38"/>
    </row>
    <row r="27" spans="1:10" ht="8.1" customHeight="1">
      <c r="A27" s="28"/>
      <c r="B27" s="31"/>
      <c r="C27" s="33"/>
      <c r="D27" s="36"/>
      <c r="E27" s="39"/>
      <c r="F27" s="28"/>
      <c r="G27" s="31"/>
      <c r="H27" s="33"/>
      <c r="I27" s="36"/>
      <c r="J27" s="39"/>
    </row>
    <row r="28" spans="1:10" ht="8.1" customHeight="1">
      <c r="A28" s="28"/>
      <c r="B28" s="31"/>
      <c r="C28" s="34"/>
      <c r="D28" s="36"/>
      <c r="E28" s="39"/>
      <c r="F28" s="28"/>
      <c r="G28" s="31"/>
      <c r="H28" s="34"/>
      <c r="I28" s="36"/>
      <c r="J28" s="39"/>
    </row>
    <row r="29" spans="1:10" ht="8.1" customHeight="1">
      <c r="A29" s="28"/>
      <c r="B29" s="41" t="s">
        <v>13</v>
      </c>
      <c r="C29" s="42"/>
      <c r="D29" s="37"/>
      <c r="E29" s="40"/>
      <c r="F29" s="28"/>
      <c r="G29" s="41" t="s">
        <v>13</v>
      </c>
      <c r="H29" s="42"/>
      <c r="I29" s="37"/>
      <c r="J29" s="40"/>
    </row>
    <row r="30" spans="1:10" ht="8.1" customHeight="1">
      <c r="A30" s="28"/>
      <c r="B30" s="41"/>
      <c r="C30" s="33"/>
      <c r="D30" s="43" t="s">
        <v>20</v>
      </c>
      <c r="E30" s="44"/>
      <c r="F30" s="28"/>
      <c r="G30" s="41"/>
      <c r="H30" s="33"/>
      <c r="I30" s="43" t="s">
        <v>20</v>
      </c>
      <c r="J30" s="44"/>
    </row>
    <row r="31" spans="1:10" ht="8.1" customHeight="1">
      <c r="A31" s="28"/>
      <c r="B31" s="41"/>
      <c r="C31" s="34"/>
      <c r="D31" s="36"/>
      <c r="E31" s="39"/>
      <c r="F31" s="28"/>
      <c r="G31" s="41"/>
      <c r="H31" s="34"/>
      <c r="I31" s="36"/>
      <c r="J31" s="39"/>
    </row>
    <row r="32" spans="1:10" ht="8.1" customHeight="1">
      <c r="A32" s="28"/>
      <c r="B32" s="41" t="s">
        <v>8</v>
      </c>
      <c r="C32" s="42"/>
      <c r="D32" s="36"/>
      <c r="E32" s="39"/>
      <c r="F32" s="28"/>
      <c r="G32" s="41" t="s">
        <v>8</v>
      </c>
      <c r="H32" s="42"/>
      <c r="I32" s="36"/>
      <c r="J32" s="39"/>
    </row>
    <row r="33" spans="1:10" ht="8.1" customHeight="1">
      <c r="A33" s="28"/>
      <c r="B33" s="41"/>
      <c r="C33" s="33"/>
      <c r="D33" s="37"/>
      <c r="E33" s="40"/>
      <c r="F33" s="28"/>
      <c r="G33" s="41"/>
      <c r="H33" s="33"/>
      <c r="I33" s="37"/>
      <c r="J33" s="40"/>
    </row>
    <row r="34" spans="1:10" ht="8.1" customHeight="1">
      <c r="A34" s="28"/>
      <c r="B34" s="41"/>
      <c r="C34" s="34"/>
      <c r="D34" s="43" t="s">
        <v>18</v>
      </c>
      <c r="E34" s="44"/>
      <c r="F34" s="28"/>
      <c r="G34" s="41"/>
      <c r="H34" s="34"/>
      <c r="I34" s="43" t="s">
        <v>18</v>
      </c>
      <c r="J34" s="44"/>
    </row>
    <row r="35" spans="1:10" ht="8.1" customHeight="1">
      <c r="A35" s="28"/>
      <c r="B35" s="41" t="s">
        <v>9</v>
      </c>
      <c r="C35" s="42"/>
      <c r="D35" s="36"/>
      <c r="E35" s="39"/>
      <c r="F35" s="28"/>
      <c r="G35" s="41" t="s">
        <v>9</v>
      </c>
      <c r="H35" s="42"/>
      <c r="I35" s="36"/>
      <c r="J35" s="39"/>
    </row>
    <row r="36" spans="1:10" ht="8.1" customHeight="1">
      <c r="A36" s="28"/>
      <c r="B36" s="41"/>
      <c r="C36" s="33"/>
      <c r="D36" s="36"/>
      <c r="E36" s="39"/>
      <c r="F36" s="28"/>
      <c r="G36" s="41"/>
      <c r="H36" s="33"/>
      <c r="I36" s="36"/>
      <c r="J36" s="39"/>
    </row>
    <row r="37" spans="1:10" ht="8.1" customHeight="1" thickBot="1">
      <c r="A37" s="29"/>
      <c r="B37" s="47"/>
      <c r="C37" s="48"/>
      <c r="D37" s="45"/>
      <c r="E37" s="46"/>
      <c r="F37" s="29"/>
      <c r="G37" s="47"/>
      <c r="H37" s="48"/>
      <c r="I37" s="45"/>
      <c r="J37" s="46"/>
    </row>
    <row r="38" spans="1:10" ht="8.1" customHeight="1">
      <c r="A38" s="27"/>
      <c r="B38" s="30" t="s">
        <v>12</v>
      </c>
      <c r="C38" s="32"/>
      <c r="D38" s="35" t="s">
        <v>19</v>
      </c>
      <c r="E38" s="38"/>
      <c r="F38" s="27"/>
      <c r="G38" s="30" t="s">
        <v>12</v>
      </c>
      <c r="H38" s="32"/>
      <c r="I38" s="35" t="s">
        <v>19</v>
      </c>
      <c r="J38" s="38"/>
    </row>
    <row r="39" spans="1:10" ht="8.1" customHeight="1">
      <c r="A39" s="28"/>
      <c r="B39" s="31"/>
      <c r="C39" s="33"/>
      <c r="D39" s="36"/>
      <c r="E39" s="39"/>
      <c r="F39" s="28"/>
      <c r="G39" s="31"/>
      <c r="H39" s="33"/>
      <c r="I39" s="36"/>
      <c r="J39" s="39"/>
    </row>
    <row r="40" spans="1:10" ht="8.1" customHeight="1">
      <c r="A40" s="28"/>
      <c r="B40" s="31"/>
      <c r="C40" s="34"/>
      <c r="D40" s="36"/>
      <c r="E40" s="39"/>
      <c r="F40" s="28"/>
      <c r="G40" s="31"/>
      <c r="H40" s="34"/>
      <c r="I40" s="36"/>
      <c r="J40" s="39"/>
    </row>
    <row r="41" spans="1:10" ht="8.1" customHeight="1">
      <c r="A41" s="28"/>
      <c r="B41" s="41" t="s">
        <v>13</v>
      </c>
      <c r="C41" s="42"/>
      <c r="D41" s="37"/>
      <c r="E41" s="40"/>
      <c r="F41" s="28"/>
      <c r="G41" s="41" t="s">
        <v>13</v>
      </c>
      <c r="H41" s="42"/>
      <c r="I41" s="37"/>
      <c r="J41" s="40"/>
    </row>
    <row r="42" spans="1:10" ht="8.1" customHeight="1">
      <c r="A42" s="28"/>
      <c r="B42" s="41"/>
      <c r="C42" s="33"/>
      <c r="D42" s="43" t="s">
        <v>20</v>
      </c>
      <c r="E42" s="44"/>
      <c r="F42" s="28"/>
      <c r="G42" s="41"/>
      <c r="H42" s="33"/>
      <c r="I42" s="43" t="s">
        <v>20</v>
      </c>
      <c r="J42" s="44"/>
    </row>
    <row r="43" spans="1:10" ht="8.1" customHeight="1">
      <c r="A43" s="28"/>
      <c r="B43" s="41"/>
      <c r="C43" s="34"/>
      <c r="D43" s="36"/>
      <c r="E43" s="39"/>
      <c r="F43" s="28"/>
      <c r="G43" s="41"/>
      <c r="H43" s="34"/>
      <c r="I43" s="36"/>
      <c r="J43" s="39"/>
    </row>
    <row r="44" spans="1:10" ht="8.1" customHeight="1">
      <c r="A44" s="28"/>
      <c r="B44" s="41" t="s">
        <v>8</v>
      </c>
      <c r="C44" s="42"/>
      <c r="D44" s="36"/>
      <c r="E44" s="39"/>
      <c r="F44" s="28"/>
      <c r="G44" s="41" t="s">
        <v>8</v>
      </c>
      <c r="H44" s="42"/>
      <c r="I44" s="36"/>
      <c r="J44" s="39"/>
    </row>
    <row r="45" spans="1:10" ht="8.1" customHeight="1">
      <c r="A45" s="28"/>
      <c r="B45" s="41"/>
      <c r="C45" s="33"/>
      <c r="D45" s="37"/>
      <c r="E45" s="40"/>
      <c r="F45" s="28"/>
      <c r="G45" s="41"/>
      <c r="H45" s="33"/>
      <c r="I45" s="37"/>
      <c r="J45" s="40"/>
    </row>
    <row r="46" spans="1:10" ht="8.1" customHeight="1">
      <c r="A46" s="28"/>
      <c r="B46" s="41"/>
      <c r="C46" s="34"/>
      <c r="D46" s="43" t="s">
        <v>18</v>
      </c>
      <c r="E46" s="44"/>
      <c r="F46" s="28"/>
      <c r="G46" s="41"/>
      <c r="H46" s="34"/>
      <c r="I46" s="43" t="s">
        <v>18</v>
      </c>
      <c r="J46" s="44"/>
    </row>
    <row r="47" spans="1:10" ht="8.1" customHeight="1">
      <c r="A47" s="28"/>
      <c r="B47" s="41" t="s">
        <v>9</v>
      </c>
      <c r="C47" s="42"/>
      <c r="D47" s="36"/>
      <c r="E47" s="39"/>
      <c r="F47" s="28"/>
      <c r="G47" s="41" t="s">
        <v>9</v>
      </c>
      <c r="H47" s="42"/>
      <c r="I47" s="36"/>
      <c r="J47" s="39"/>
    </row>
    <row r="48" spans="1:10" ht="8.1" customHeight="1">
      <c r="A48" s="28"/>
      <c r="B48" s="41"/>
      <c r="C48" s="33"/>
      <c r="D48" s="36"/>
      <c r="E48" s="39"/>
      <c r="F48" s="28"/>
      <c r="G48" s="41"/>
      <c r="H48" s="33"/>
      <c r="I48" s="36"/>
      <c r="J48" s="39"/>
    </row>
    <row r="49" spans="1:10" ht="8.1" customHeight="1" thickBot="1">
      <c r="A49" s="29"/>
      <c r="B49" s="47"/>
      <c r="C49" s="48"/>
      <c r="D49" s="45"/>
      <c r="E49" s="46"/>
      <c r="F49" s="29"/>
      <c r="G49" s="47"/>
      <c r="H49" s="48"/>
      <c r="I49" s="45"/>
      <c r="J49" s="46"/>
    </row>
    <row r="50" spans="1:10" ht="8.1" customHeight="1">
      <c r="A50" s="27"/>
      <c r="B50" s="30" t="s">
        <v>12</v>
      </c>
      <c r="C50" s="32"/>
      <c r="D50" s="35" t="s">
        <v>21</v>
      </c>
      <c r="E50" s="38"/>
      <c r="F50" s="27"/>
      <c r="G50" s="30" t="s">
        <v>12</v>
      </c>
      <c r="H50" s="32"/>
      <c r="I50" s="35" t="s">
        <v>21</v>
      </c>
      <c r="J50" s="38"/>
    </row>
    <row r="51" spans="1:10" ht="8.1" customHeight="1">
      <c r="A51" s="28"/>
      <c r="B51" s="31"/>
      <c r="C51" s="33"/>
      <c r="D51" s="36"/>
      <c r="E51" s="39"/>
      <c r="F51" s="28"/>
      <c r="G51" s="31"/>
      <c r="H51" s="33"/>
      <c r="I51" s="36"/>
      <c r="J51" s="39"/>
    </row>
    <row r="52" spans="1:10" ht="8.1" customHeight="1">
      <c r="A52" s="28"/>
      <c r="B52" s="31"/>
      <c r="C52" s="34"/>
      <c r="D52" s="36"/>
      <c r="E52" s="39"/>
      <c r="F52" s="28"/>
      <c r="G52" s="31"/>
      <c r="H52" s="34"/>
      <c r="I52" s="36"/>
      <c r="J52" s="39"/>
    </row>
    <row r="53" spans="1:10" ht="8.1" customHeight="1">
      <c r="A53" s="28"/>
      <c r="B53" s="41" t="s">
        <v>13</v>
      </c>
      <c r="C53" s="42"/>
      <c r="D53" s="37"/>
      <c r="E53" s="40"/>
      <c r="F53" s="28"/>
      <c r="G53" s="41" t="s">
        <v>13</v>
      </c>
      <c r="H53" s="42"/>
      <c r="I53" s="37"/>
      <c r="J53" s="40"/>
    </row>
    <row r="54" spans="1:10" ht="8.1" customHeight="1">
      <c r="A54" s="28"/>
      <c r="B54" s="41"/>
      <c r="C54" s="33"/>
      <c r="D54" s="43" t="s">
        <v>22</v>
      </c>
      <c r="E54" s="44"/>
      <c r="F54" s="28"/>
      <c r="G54" s="41"/>
      <c r="H54" s="33"/>
      <c r="I54" s="43" t="s">
        <v>22</v>
      </c>
      <c r="J54" s="44"/>
    </row>
    <row r="55" spans="1:10" ht="8.1" customHeight="1">
      <c r="A55" s="28"/>
      <c r="B55" s="41"/>
      <c r="C55" s="34"/>
      <c r="D55" s="36"/>
      <c r="E55" s="39"/>
      <c r="F55" s="28"/>
      <c r="G55" s="41"/>
      <c r="H55" s="34"/>
      <c r="I55" s="36"/>
      <c r="J55" s="39"/>
    </row>
    <row r="56" spans="1:10" ht="8.1" customHeight="1">
      <c r="A56" s="28"/>
      <c r="B56" s="41" t="s">
        <v>8</v>
      </c>
      <c r="C56" s="42"/>
      <c r="D56" s="36"/>
      <c r="E56" s="39"/>
      <c r="F56" s="28"/>
      <c r="G56" s="41" t="s">
        <v>8</v>
      </c>
      <c r="H56" s="42"/>
      <c r="I56" s="36"/>
      <c r="J56" s="39"/>
    </row>
    <row r="57" spans="1:10" ht="8.1" customHeight="1">
      <c r="A57" s="28"/>
      <c r="B57" s="41"/>
      <c r="C57" s="33"/>
      <c r="D57" s="37"/>
      <c r="E57" s="40"/>
      <c r="F57" s="28"/>
      <c r="G57" s="41"/>
      <c r="H57" s="33"/>
      <c r="I57" s="37"/>
      <c r="J57" s="40"/>
    </row>
    <row r="58" spans="1:10" ht="8.1" customHeight="1">
      <c r="A58" s="28"/>
      <c r="B58" s="41"/>
      <c r="C58" s="34"/>
      <c r="D58" s="43" t="s">
        <v>18</v>
      </c>
      <c r="E58" s="44"/>
      <c r="F58" s="28"/>
      <c r="G58" s="41"/>
      <c r="H58" s="34"/>
      <c r="I58" s="43" t="s">
        <v>18</v>
      </c>
      <c r="J58" s="44"/>
    </row>
    <row r="59" spans="1:10" ht="8.1" customHeight="1">
      <c r="A59" s="28"/>
      <c r="B59" s="41" t="s">
        <v>9</v>
      </c>
      <c r="C59" s="42"/>
      <c r="D59" s="36"/>
      <c r="E59" s="39"/>
      <c r="F59" s="28"/>
      <c r="G59" s="41" t="s">
        <v>9</v>
      </c>
      <c r="H59" s="42"/>
      <c r="I59" s="36"/>
      <c r="J59" s="39"/>
    </row>
    <row r="60" spans="1:10" ht="8.1" customHeight="1">
      <c r="A60" s="28"/>
      <c r="B60" s="41"/>
      <c r="C60" s="33"/>
      <c r="D60" s="36"/>
      <c r="E60" s="39"/>
      <c r="F60" s="28"/>
      <c r="G60" s="41"/>
      <c r="H60" s="33"/>
      <c r="I60" s="36"/>
      <c r="J60" s="39"/>
    </row>
    <row r="61" spans="1:10" ht="8.1" customHeight="1" thickBot="1">
      <c r="A61" s="29"/>
      <c r="B61" s="47"/>
      <c r="C61" s="48"/>
      <c r="D61" s="45"/>
      <c r="E61" s="46"/>
      <c r="F61" s="29"/>
      <c r="G61" s="47"/>
      <c r="H61" s="48"/>
      <c r="I61" s="45"/>
      <c r="J61" s="46"/>
    </row>
    <row r="62" spans="1:10" ht="8.1" customHeight="1">
      <c r="A62" s="27"/>
      <c r="B62" s="30" t="s">
        <v>12</v>
      </c>
      <c r="C62" s="32"/>
      <c r="D62" s="35" t="s">
        <v>21</v>
      </c>
      <c r="E62" s="38"/>
      <c r="F62" s="27"/>
      <c r="G62" s="30" t="s">
        <v>12</v>
      </c>
      <c r="H62" s="32"/>
      <c r="I62" s="35" t="s">
        <v>21</v>
      </c>
      <c r="J62" s="38"/>
    </row>
    <row r="63" spans="1:10" ht="8.1" customHeight="1">
      <c r="A63" s="28"/>
      <c r="B63" s="31"/>
      <c r="C63" s="33"/>
      <c r="D63" s="36"/>
      <c r="E63" s="39"/>
      <c r="F63" s="28"/>
      <c r="G63" s="31"/>
      <c r="H63" s="33"/>
      <c r="I63" s="36"/>
      <c r="J63" s="39"/>
    </row>
    <row r="64" spans="1:10" ht="8.1" customHeight="1">
      <c r="A64" s="28"/>
      <c r="B64" s="31"/>
      <c r="C64" s="34"/>
      <c r="D64" s="36"/>
      <c r="E64" s="39"/>
      <c r="F64" s="28"/>
      <c r="G64" s="31"/>
      <c r="H64" s="34"/>
      <c r="I64" s="36"/>
      <c r="J64" s="39"/>
    </row>
    <row r="65" spans="1:10" ht="8.1" customHeight="1">
      <c r="A65" s="28"/>
      <c r="B65" s="41" t="s">
        <v>13</v>
      </c>
      <c r="C65" s="42"/>
      <c r="D65" s="37"/>
      <c r="E65" s="40"/>
      <c r="F65" s="28"/>
      <c r="G65" s="41" t="s">
        <v>13</v>
      </c>
      <c r="H65" s="42"/>
      <c r="I65" s="37"/>
      <c r="J65" s="40"/>
    </row>
    <row r="66" spans="1:10" ht="8.1" customHeight="1">
      <c r="A66" s="28"/>
      <c r="B66" s="41"/>
      <c r="C66" s="33"/>
      <c r="D66" s="43" t="s">
        <v>22</v>
      </c>
      <c r="E66" s="44"/>
      <c r="F66" s="28"/>
      <c r="G66" s="41"/>
      <c r="H66" s="33"/>
      <c r="I66" s="43" t="s">
        <v>22</v>
      </c>
      <c r="J66" s="44"/>
    </row>
    <row r="67" spans="1:10" ht="8.1" customHeight="1">
      <c r="A67" s="28"/>
      <c r="B67" s="41"/>
      <c r="C67" s="34"/>
      <c r="D67" s="36"/>
      <c r="E67" s="39"/>
      <c r="F67" s="28"/>
      <c r="G67" s="41"/>
      <c r="H67" s="34"/>
      <c r="I67" s="36"/>
      <c r="J67" s="39"/>
    </row>
    <row r="68" spans="1:10" ht="8.1" customHeight="1">
      <c r="A68" s="28"/>
      <c r="B68" s="41" t="s">
        <v>8</v>
      </c>
      <c r="C68" s="42"/>
      <c r="D68" s="36"/>
      <c r="E68" s="39"/>
      <c r="F68" s="28"/>
      <c r="G68" s="41" t="s">
        <v>8</v>
      </c>
      <c r="H68" s="42"/>
      <c r="I68" s="36"/>
      <c r="J68" s="39"/>
    </row>
    <row r="69" spans="1:10" ht="8.1" customHeight="1">
      <c r="A69" s="28"/>
      <c r="B69" s="41"/>
      <c r="C69" s="33"/>
      <c r="D69" s="37"/>
      <c r="E69" s="40"/>
      <c r="F69" s="28"/>
      <c r="G69" s="41"/>
      <c r="H69" s="33"/>
      <c r="I69" s="37"/>
      <c r="J69" s="40"/>
    </row>
    <row r="70" spans="1:10" ht="8.1" customHeight="1">
      <c r="A70" s="28"/>
      <c r="B70" s="41"/>
      <c r="C70" s="34"/>
      <c r="D70" s="43" t="s">
        <v>18</v>
      </c>
      <c r="E70" s="44"/>
      <c r="F70" s="28"/>
      <c r="G70" s="41"/>
      <c r="H70" s="34"/>
      <c r="I70" s="43" t="s">
        <v>18</v>
      </c>
      <c r="J70" s="44"/>
    </row>
    <row r="71" spans="1:10" ht="8.1" customHeight="1">
      <c r="A71" s="28"/>
      <c r="B71" s="41" t="s">
        <v>9</v>
      </c>
      <c r="C71" s="42"/>
      <c r="D71" s="36"/>
      <c r="E71" s="39"/>
      <c r="F71" s="28"/>
      <c r="G71" s="41" t="s">
        <v>9</v>
      </c>
      <c r="H71" s="42"/>
      <c r="I71" s="36"/>
      <c r="J71" s="39"/>
    </row>
    <row r="72" spans="1:10" ht="8.1" customHeight="1">
      <c r="A72" s="28"/>
      <c r="B72" s="41"/>
      <c r="C72" s="33"/>
      <c r="D72" s="36"/>
      <c r="E72" s="39"/>
      <c r="F72" s="28"/>
      <c r="G72" s="41"/>
      <c r="H72" s="33"/>
      <c r="I72" s="36"/>
      <c r="J72" s="39"/>
    </row>
    <row r="73" spans="1:10" ht="8.1" customHeight="1" thickBot="1">
      <c r="A73" s="29"/>
      <c r="B73" s="47"/>
      <c r="C73" s="48"/>
      <c r="D73" s="45"/>
      <c r="E73" s="46"/>
      <c r="F73" s="29"/>
      <c r="G73" s="47"/>
      <c r="H73" s="48"/>
      <c r="I73" s="45"/>
      <c r="J73" s="46"/>
    </row>
    <row r="74" spans="1:10" ht="8.1" customHeight="1">
      <c r="A74" s="27"/>
      <c r="B74" s="30" t="s">
        <v>12</v>
      </c>
      <c r="C74" s="32"/>
      <c r="D74" s="35" t="s">
        <v>23</v>
      </c>
      <c r="E74" s="38"/>
      <c r="F74" s="27"/>
      <c r="G74" s="30" t="s">
        <v>12</v>
      </c>
      <c r="H74" s="32"/>
      <c r="I74" s="35" t="s">
        <v>23</v>
      </c>
      <c r="J74" s="38"/>
    </row>
    <row r="75" spans="1:10" ht="8.1" customHeight="1">
      <c r="A75" s="28"/>
      <c r="B75" s="31"/>
      <c r="C75" s="33"/>
      <c r="D75" s="36"/>
      <c r="E75" s="39"/>
      <c r="F75" s="28"/>
      <c r="G75" s="31"/>
      <c r="H75" s="33"/>
      <c r="I75" s="36"/>
      <c r="J75" s="39"/>
    </row>
    <row r="76" spans="1:10" ht="8.1" customHeight="1">
      <c r="A76" s="28"/>
      <c r="B76" s="31"/>
      <c r="C76" s="34"/>
      <c r="D76" s="36"/>
      <c r="E76" s="39"/>
      <c r="F76" s="28"/>
      <c r="G76" s="31"/>
      <c r="H76" s="34"/>
      <c r="I76" s="36"/>
      <c r="J76" s="39"/>
    </row>
    <row r="77" spans="1:10" ht="8.1" customHeight="1">
      <c r="A77" s="28"/>
      <c r="B77" s="41" t="s">
        <v>13</v>
      </c>
      <c r="C77" s="42"/>
      <c r="D77" s="37"/>
      <c r="E77" s="40"/>
      <c r="F77" s="28"/>
      <c r="G77" s="41" t="s">
        <v>13</v>
      </c>
      <c r="H77" s="42"/>
      <c r="I77" s="37"/>
      <c r="J77" s="40"/>
    </row>
    <row r="78" spans="1:10" ht="8.1" customHeight="1">
      <c r="A78" s="28"/>
      <c r="B78" s="41"/>
      <c r="C78" s="33"/>
      <c r="D78" s="43" t="s">
        <v>24</v>
      </c>
      <c r="E78" s="44"/>
      <c r="F78" s="28"/>
      <c r="G78" s="41"/>
      <c r="H78" s="33"/>
      <c r="I78" s="43" t="s">
        <v>24</v>
      </c>
      <c r="J78" s="44"/>
    </row>
    <row r="79" spans="1:10" ht="8.1" customHeight="1">
      <c r="A79" s="28"/>
      <c r="B79" s="41"/>
      <c r="C79" s="34"/>
      <c r="D79" s="36"/>
      <c r="E79" s="39"/>
      <c r="F79" s="28"/>
      <c r="G79" s="41"/>
      <c r="H79" s="34"/>
      <c r="I79" s="36"/>
      <c r="J79" s="39"/>
    </row>
    <row r="80" spans="1:10" ht="8.1" customHeight="1">
      <c r="A80" s="28"/>
      <c r="B80" s="41" t="s">
        <v>8</v>
      </c>
      <c r="C80" s="42"/>
      <c r="D80" s="36"/>
      <c r="E80" s="39"/>
      <c r="F80" s="28"/>
      <c r="G80" s="41" t="s">
        <v>8</v>
      </c>
      <c r="H80" s="42"/>
      <c r="I80" s="36"/>
      <c r="J80" s="39"/>
    </row>
    <row r="81" spans="1:10" ht="8.1" customHeight="1">
      <c r="A81" s="28"/>
      <c r="B81" s="41"/>
      <c r="C81" s="33"/>
      <c r="D81" s="37"/>
      <c r="E81" s="40"/>
      <c r="F81" s="28"/>
      <c r="G81" s="41"/>
      <c r="H81" s="33"/>
      <c r="I81" s="37"/>
      <c r="J81" s="40"/>
    </row>
    <row r="82" spans="1:10" ht="8.1" customHeight="1">
      <c r="A82" s="28"/>
      <c r="B82" s="41"/>
      <c r="C82" s="34"/>
      <c r="D82" s="43" t="s">
        <v>18</v>
      </c>
      <c r="E82" s="44"/>
      <c r="F82" s="28"/>
      <c r="G82" s="41"/>
      <c r="H82" s="34"/>
      <c r="I82" s="43" t="s">
        <v>18</v>
      </c>
      <c r="J82" s="44"/>
    </row>
    <row r="83" spans="1:10" ht="8.1" customHeight="1">
      <c r="A83" s="28"/>
      <c r="B83" s="41" t="s">
        <v>9</v>
      </c>
      <c r="C83" s="42"/>
      <c r="D83" s="36"/>
      <c r="E83" s="39"/>
      <c r="F83" s="28"/>
      <c r="G83" s="41" t="s">
        <v>9</v>
      </c>
      <c r="H83" s="42"/>
      <c r="I83" s="36"/>
      <c r="J83" s="39"/>
    </row>
    <row r="84" spans="1:10" ht="8.1" customHeight="1">
      <c r="A84" s="28"/>
      <c r="B84" s="41"/>
      <c r="C84" s="33"/>
      <c r="D84" s="36"/>
      <c r="E84" s="39"/>
      <c r="F84" s="28"/>
      <c r="G84" s="41"/>
      <c r="H84" s="33"/>
      <c r="I84" s="36"/>
      <c r="J84" s="39"/>
    </row>
    <row r="85" spans="1:10" ht="8.1" customHeight="1" thickBot="1">
      <c r="A85" s="29"/>
      <c r="B85" s="47"/>
      <c r="C85" s="48"/>
      <c r="D85" s="45"/>
      <c r="E85" s="46"/>
      <c r="F85" s="29"/>
      <c r="G85" s="47"/>
      <c r="H85" s="48"/>
      <c r="I85" s="45"/>
      <c r="J85" s="46"/>
    </row>
    <row r="86" spans="1:10" ht="8.1" customHeight="1">
      <c r="A86" s="27"/>
      <c r="B86" s="30" t="s">
        <v>12</v>
      </c>
      <c r="C86" s="32"/>
      <c r="D86" s="35" t="s">
        <v>23</v>
      </c>
      <c r="E86" s="38"/>
      <c r="F86" s="27"/>
      <c r="G86" s="30" t="s">
        <v>12</v>
      </c>
      <c r="H86" s="32"/>
      <c r="I86" s="35" t="s">
        <v>23</v>
      </c>
      <c r="J86" s="38"/>
    </row>
    <row r="87" spans="1:10" ht="8.1" customHeight="1">
      <c r="A87" s="28"/>
      <c r="B87" s="31"/>
      <c r="C87" s="33"/>
      <c r="D87" s="36"/>
      <c r="E87" s="39"/>
      <c r="F87" s="28"/>
      <c r="G87" s="31"/>
      <c r="H87" s="33"/>
      <c r="I87" s="36"/>
      <c r="J87" s="39"/>
    </row>
    <row r="88" spans="1:10" ht="8.1" customHeight="1">
      <c r="A88" s="28"/>
      <c r="B88" s="31"/>
      <c r="C88" s="34"/>
      <c r="D88" s="36"/>
      <c r="E88" s="39"/>
      <c r="F88" s="28"/>
      <c r="G88" s="31"/>
      <c r="H88" s="34"/>
      <c r="I88" s="36"/>
      <c r="J88" s="39"/>
    </row>
    <row r="89" spans="1:10" ht="8.1" customHeight="1">
      <c r="A89" s="28"/>
      <c r="B89" s="41" t="s">
        <v>13</v>
      </c>
      <c r="C89" s="42"/>
      <c r="D89" s="37"/>
      <c r="E89" s="40"/>
      <c r="F89" s="28"/>
      <c r="G89" s="41" t="s">
        <v>13</v>
      </c>
      <c r="H89" s="42"/>
      <c r="I89" s="37"/>
      <c r="J89" s="40"/>
    </row>
    <row r="90" spans="1:10" ht="8.1" customHeight="1">
      <c r="A90" s="28"/>
      <c r="B90" s="41"/>
      <c r="C90" s="33"/>
      <c r="D90" s="43" t="s">
        <v>24</v>
      </c>
      <c r="E90" s="44"/>
      <c r="F90" s="28"/>
      <c r="G90" s="41"/>
      <c r="H90" s="33"/>
      <c r="I90" s="43" t="s">
        <v>24</v>
      </c>
      <c r="J90" s="44"/>
    </row>
    <row r="91" spans="1:10" ht="8.1" customHeight="1">
      <c r="A91" s="28"/>
      <c r="B91" s="41"/>
      <c r="C91" s="34"/>
      <c r="D91" s="36"/>
      <c r="E91" s="39"/>
      <c r="F91" s="28"/>
      <c r="G91" s="41"/>
      <c r="H91" s="34"/>
      <c r="I91" s="36"/>
      <c r="J91" s="39"/>
    </row>
    <row r="92" spans="1:10" ht="8.1" customHeight="1">
      <c r="A92" s="28"/>
      <c r="B92" s="41" t="s">
        <v>8</v>
      </c>
      <c r="C92" s="42"/>
      <c r="D92" s="36"/>
      <c r="E92" s="39"/>
      <c r="F92" s="28"/>
      <c r="G92" s="41" t="s">
        <v>8</v>
      </c>
      <c r="H92" s="42"/>
      <c r="I92" s="36"/>
      <c r="J92" s="39"/>
    </row>
    <row r="93" spans="1:10" ht="8.1" customHeight="1">
      <c r="A93" s="28"/>
      <c r="B93" s="41"/>
      <c r="C93" s="33"/>
      <c r="D93" s="37"/>
      <c r="E93" s="40"/>
      <c r="F93" s="28"/>
      <c r="G93" s="41"/>
      <c r="H93" s="33"/>
      <c r="I93" s="37"/>
      <c r="J93" s="40"/>
    </row>
    <row r="94" spans="1:10" ht="8.1" customHeight="1">
      <c r="A94" s="28"/>
      <c r="B94" s="41"/>
      <c r="C94" s="34"/>
      <c r="D94" s="43" t="s">
        <v>18</v>
      </c>
      <c r="E94" s="44"/>
      <c r="F94" s="28"/>
      <c r="G94" s="41"/>
      <c r="H94" s="34"/>
      <c r="I94" s="43" t="s">
        <v>18</v>
      </c>
      <c r="J94" s="44"/>
    </row>
    <row r="95" spans="1:10" ht="8.1" customHeight="1">
      <c r="A95" s="28"/>
      <c r="B95" s="41" t="s">
        <v>9</v>
      </c>
      <c r="C95" s="42"/>
      <c r="D95" s="36"/>
      <c r="E95" s="39"/>
      <c r="F95" s="28"/>
      <c r="G95" s="41" t="s">
        <v>9</v>
      </c>
      <c r="H95" s="42"/>
      <c r="I95" s="36"/>
      <c r="J95" s="39"/>
    </row>
    <row r="96" spans="1:10" ht="8.1" customHeight="1">
      <c r="A96" s="28"/>
      <c r="B96" s="41"/>
      <c r="C96" s="33"/>
      <c r="D96" s="36"/>
      <c r="E96" s="39"/>
      <c r="F96" s="28"/>
      <c r="G96" s="41"/>
      <c r="H96" s="33"/>
      <c r="I96" s="36"/>
      <c r="J96" s="39"/>
    </row>
    <row r="97" spans="1:10" ht="8.1" customHeight="1" thickBot="1">
      <c r="A97" s="29"/>
      <c r="B97" s="47"/>
      <c r="C97" s="48"/>
      <c r="D97" s="45"/>
      <c r="E97" s="46"/>
      <c r="F97" s="29"/>
      <c r="G97" s="47"/>
      <c r="H97" s="48"/>
      <c r="I97" s="45"/>
      <c r="J97" s="46"/>
    </row>
    <row r="98" spans="1:10" ht="8.1" customHeight="1">
      <c r="A98" s="27"/>
      <c r="B98" s="30" t="s">
        <v>12</v>
      </c>
      <c r="C98" s="32"/>
      <c r="D98" s="35" t="s">
        <v>25</v>
      </c>
      <c r="E98" s="38"/>
      <c r="F98" s="27"/>
      <c r="G98" s="30" t="s">
        <v>12</v>
      </c>
      <c r="H98" s="32"/>
      <c r="I98" s="35" t="s">
        <v>25</v>
      </c>
      <c r="J98" s="38"/>
    </row>
    <row r="99" spans="1:10" ht="8.1" customHeight="1">
      <c r="A99" s="28"/>
      <c r="B99" s="31"/>
      <c r="C99" s="33"/>
      <c r="D99" s="36"/>
      <c r="E99" s="39"/>
      <c r="F99" s="28"/>
      <c r="G99" s="31"/>
      <c r="H99" s="33"/>
      <c r="I99" s="36"/>
      <c r="J99" s="39"/>
    </row>
    <row r="100" spans="1:10" ht="8.1" customHeight="1">
      <c r="A100" s="28"/>
      <c r="B100" s="31"/>
      <c r="C100" s="34"/>
      <c r="D100" s="36"/>
      <c r="E100" s="39"/>
      <c r="F100" s="28"/>
      <c r="G100" s="31"/>
      <c r="H100" s="34"/>
      <c r="I100" s="36"/>
      <c r="J100" s="39"/>
    </row>
    <row r="101" spans="1:10" ht="8.1" customHeight="1">
      <c r="A101" s="28"/>
      <c r="B101" s="41" t="s">
        <v>13</v>
      </c>
      <c r="C101" s="42"/>
      <c r="D101" s="37"/>
      <c r="E101" s="40"/>
      <c r="F101" s="28"/>
      <c r="G101" s="41" t="s">
        <v>13</v>
      </c>
      <c r="H101" s="42"/>
      <c r="I101" s="37"/>
      <c r="J101" s="40"/>
    </row>
    <row r="102" spans="1:10" ht="8.1" customHeight="1">
      <c r="A102" s="28"/>
      <c r="B102" s="41"/>
      <c r="C102" s="33"/>
      <c r="D102" s="43" t="s">
        <v>26</v>
      </c>
      <c r="E102" s="44"/>
      <c r="F102" s="28"/>
      <c r="G102" s="41"/>
      <c r="H102" s="33"/>
      <c r="I102" s="43" t="s">
        <v>26</v>
      </c>
      <c r="J102" s="44"/>
    </row>
    <row r="103" spans="1:10" ht="8.1" customHeight="1">
      <c r="A103" s="28"/>
      <c r="B103" s="41"/>
      <c r="C103" s="34"/>
      <c r="D103" s="36"/>
      <c r="E103" s="39"/>
      <c r="F103" s="28"/>
      <c r="G103" s="41"/>
      <c r="H103" s="34"/>
      <c r="I103" s="36"/>
      <c r="J103" s="39"/>
    </row>
    <row r="104" spans="1:10" ht="8.1" customHeight="1">
      <c r="A104" s="28"/>
      <c r="B104" s="41" t="s">
        <v>8</v>
      </c>
      <c r="C104" s="42"/>
      <c r="D104" s="36"/>
      <c r="E104" s="39"/>
      <c r="F104" s="28"/>
      <c r="G104" s="41" t="s">
        <v>8</v>
      </c>
      <c r="H104" s="42"/>
      <c r="I104" s="36"/>
      <c r="J104" s="39"/>
    </row>
    <row r="105" spans="1:10" ht="8.1" customHeight="1">
      <c r="A105" s="28"/>
      <c r="B105" s="41"/>
      <c r="C105" s="33"/>
      <c r="D105" s="37"/>
      <c r="E105" s="40"/>
      <c r="F105" s="28"/>
      <c r="G105" s="41"/>
      <c r="H105" s="33"/>
      <c r="I105" s="37"/>
      <c r="J105" s="40"/>
    </row>
    <row r="106" spans="1:10" ht="8.1" customHeight="1">
      <c r="A106" s="28"/>
      <c r="B106" s="41"/>
      <c r="C106" s="34"/>
      <c r="D106" s="43" t="s">
        <v>18</v>
      </c>
      <c r="E106" s="44"/>
      <c r="F106" s="28"/>
      <c r="G106" s="41"/>
      <c r="H106" s="34"/>
      <c r="I106" s="43" t="s">
        <v>18</v>
      </c>
      <c r="J106" s="44"/>
    </row>
    <row r="107" spans="1:10" ht="8.1" customHeight="1">
      <c r="A107" s="28"/>
      <c r="B107" s="41" t="s">
        <v>9</v>
      </c>
      <c r="C107" s="42"/>
      <c r="D107" s="36"/>
      <c r="E107" s="39"/>
      <c r="F107" s="28"/>
      <c r="G107" s="41" t="s">
        <v>9</v>
      </c>
      <c r="H107" s="42"/>
      <c r="I107" s="36"/>
      <c r="J107" s="39"/>
    </row>
    <row r="108" spans="1:10" ht="8.1" customHeight="1">
      <c r="A108" s="28"/>
      <c r="B108" s="41"/>
      <c r="C108" s="33"/>
      <c r="D108" s="36"/>
      <c r="E108" s="39"/>
      <c r="F108" s="28"/>
      <c r="G108" s="41"/>
      <c r="H108" s="33"/>
      <c r="I108" s="36"/>
      <c r="J108" s="39"/>
    </row>
    <row r="109" spans="1:10" ht="8.1" customHeight="1" thickBot="1">
      <c r="A109" s="29"/>
      <c r="B109" s="47"/>
      <c r="C109" s="48"/>
      <c r="D109" s="45"/>
      <c r="E109" s="46"/>
      <c r="F109" s="29"/>
      <c r="G109" s="47"/>
      <c r="H109" s="48"/>
      <c r="I109" s="45"/>
      <c r="J109" s="46"/>
    </row>
  </sheetData>
  <mergeCells count="270">
    <mergeCell ref="C104:C106"/>
    <mergeCell ref="E106:E109"/>
    <mergeCell ref="C107:C109"/>
    <mergeCell ref="A98:A109"/>
    <mergeCell ref="C98:C100"/>
    <mergeCell ref="E98:E101"/>
    <mergeCell ref="C101:C103"/>
    <mergeCell ref="E102:E105"/>
    <mergeCell ref="D98:D101"/>
    <mergeCell ref="D102:D105"/>
    <mergeCell ref="D106:D109"/>
    <mergeCell ref="B98:B100"/>
    <mergeCell ref="B101:B103"/>
    <mergeCell ref="B104:B106"/>
    <mergeCell ref="B107:B109"/>
    <mergeCell ref="C92:C94"/>
    <mergeCell ref="E94:E97"/>
    <mergeCell ref="C95:C97"/>
    <mergeCell ref="A86:A97"/>
    <mergeCell ref="C86:C88"/>
    <mergeCell ref="E86:E89"/>
    <mergeCell ref="C89:C91"/>
    <mergeCell ref="E90:E93"/>
    <mergeCell ref="D86:D89"/>
    <mergeCell ref="D90:D93"/>
    <mergeCell ref="D94:D97"/>
    <mergeCell ref="B86:B88"/>
    <mergeCell ref="B89:B91"/>
    <mergeCell ref="B92:B94"/>
    <mergeCell ref="B95:B97"/>
    <mergeCell ref="C80:C82"/>
    <mergeCell ref="E82:E85"/>
    <mergeCell ref="C83:C85"/>
    <mergeCell ref="A74:A85"/>
    <mergeCell ref="C74:C76"/>
    <mergeCell ref="E74:E77"/>
    <mergeCell ref="C77:C79"/>
    <mergeCell ref="E78:E81"/>
    <mergeCell ref="D74:D77"/>
    <mergeCell ref="D78:D81"/>
    <mergeCell ref="D82:D85"/>
    <mergeCell ref="B74:B76"/>
    <mergeCell ref="B77:B79"/>
    <mergeCell ref="B80:B82"/>
    <mergeCell ref="B83:B85"/>
    <mergeCell ref="C68:C70"/>
    <mergeCell ref="E70:E73"/>
    <mergeCell ref="C71:C73"/>
    <mergeCell ref="A62:A73"/>
    <mergeCell ref="C62:C64"/>
    <mergeCell ref="E62:E65"/>
    <mergeCell ref="C65:C67"/>
    <mergeCell ref="E66:E69"/>
    <mergeCell ref="D62:D65"/>
    <mergeCell ref="D66:D69"/>
    <mergeCell ref="D70:D73"/>
    <mergeCell ref="B62:B64"/>
    <mergeCell ref="B65:B67"/>
    <mergeCell ref="B68:B70"/>
    <mergeCell ref="B71:B73"/>
    <mergeCell ref="C56:C58"/>
    <mergeCell ref="E58:E61"/>
    <mergeCell ref="C59:C61"/>
    <mergeCell ref="A50:A61"/>
    <mergeCell ref="C50:C52"/>
    <mergeCell ref="E50:E53"/>
    <mergeCell ref="C53:C55"/>
    <mergeCell ref="E54:E57"/>
    <mergeCell ref="D50:D53"/>
    <mergeCell ref="D54:D57"/>
    <mergeCell ref="D58:D61"/>
    <mergeCell ref="B50:B52"/>
    <mergeCell ref="B53:B55"/>
    <mergeCell ref="B56:B58"/>
    <mergeCell ref="B59:B61"/>
    <mergeCell ref="C44:C46"/>
    <mergeCell ref="E46:E49"/>
    <mergeCell ref="C47:C49"/>
    <mergeCell ref="A38:A49"/>
    <mergeCell ref="C38:C40"/>
    <mergeCell ref="E38:E41"/>
    <mergeCell ref="C41:C43"/>
    <mergeCell ref="E42:E45"/>
    <mergeCell ref="D38:D41"/>
    <mergeCell ref="D42:D45"/>
    <mergeCell ref="D46:D49"/>
    <mergeCell ref="B38:B40"/>
    <mergeCell ref="B41:B43"/>
    <mergeCell ref="B44:B46"/>
    <mergeCell ref="B47:B49"/>
    <mergeCell ref="C32:C34"/>
    <mergeCell ref="E34:E37"/>
    <mergeCell ref="C35:C37"/>
    <mergeCell ref="A26:A37"/>
    <mergeCell ref="C26:C28"/>
    <mergeCell ref="E26:E29"/>
    <mergeCell ref="C29:C31"/>
    <mergeCell ref="E30:E33"/>
    <mergeCell ref="D26:D29"/>
    <mergeCell ref="D30:D33"/>
    <mergeCell ref="D34:D37"/>
    <mergeCell ref="B26:B28"/>
    <mergeCell ref="B29:B31"/>
    <mergeCell ref="B32:B34"/>
    <mergeCell ref="B35:B37"/>
    <mergeCell ref="A14:A25"/>
    <mergeCell ref="C14:C16"/>
    <mergeCell ref="E14:E17"/>
    <mergeCell ref="C17:C19"/>
    <mergeCell ref="E18:E21"/>
    <mergeCell ref="C20:C22"/>
    <mergeCell ref="E22:E25"/>
    <mergeCell ref="C23:C25"/>
    <mergeCell ref="D14:D17"/>
    <mergeCell ref="D18:D21"/>
    <mergeCell ref="D22:D25"/>
    <mergeCell ref="B14:B16"/>
    <mergeCell ref="B17:B19"/>
    <mergeCell ref="B20:B22"/>
    <mergeCell ref="B23:B25"/>
    <mergeCell ref="A2:A13"/>
    <mergeCell ref="E2:E5"/>
    <mergeCell ref="E6:E9"/>
    <mergeCell ref="E10:E13"/>
    <mergeCell ref="C2:C4"/>
    <mergeCell ref="C5:C7"/>
    <mergeCell ref="C8:C10"/>
    <mergeCell ref="C11:C13"/>
    <mergeCell ref="B2:B4"/>
    <mergeCell ref="B5:B7"/>
    <mergeCell ref="B8:B10"/>
    <mergeCell ref="B11:B13"/>
    <mergeCell ref="D2:D5"/>
    <mergeCell ref="D6:D9"/>
    <mergeCell ref="D10:D13"/>
    <mergeCell ref="H14:H16"/>
    <mergeCell ref="I14:I17"/>
    <mergeCell ref="J14:J17"/>
    <mergeCell ref="H17:H19"/>
    <mergeCell ref="I18:I21"/>
    <mergeCell ref="F2:F13"/>
    <mergeCell ref="G2:G4"/>
    <mergeCell ref="H2:H4"/>
    <mergeCell ref="G5:G7"/>
    <mergeCell ref="G8:G10"/>
    <mergeCell ref="G11:G13"/>
    <mergeCell ref="I2:I5"/>
    <mergeCell ref="J2:J5"/>
    <mergeCell ref="H5:H7"/>
    <mergeCell ref="I6:I9"/>
    <mergeCell ref="J6:J9"/>
    <mergeCell ref="H8:H10"/>
    <mergeCell ref="I10:I13"/>
    <mergeCell ref="J10:J13"/>
    <mergeCell ref="H11:H13"/>
    <mergeCell ref="F14:F25"/>
    <mergeCell ref="G14:G16"/>
    <mergeCell ref="G17:G19"/>
    <mergeCell ref="G20:G22"/>
    <mergeCell ref="J18:J21"/>
    <mergeCell ref="H20:H22"/>
    <mergeCell ref="I22:I25"/>
    <mergeCell ref="J22:J25"/>
    <mergeCell ref="H23:H25"/>
    <mergeCell ref="F26:F37"/>
    <mergeCell ref="G26:G28"/>
    <mergeCell ref="H26:H28"/>
    <mergeCell ref="I26:I29"/>
    <mergeCell ref="J26:J29"/>
    <mergeCell ref="G29:G31"/>
    <mergeCell ref="H29:H31"/>
    <mergeCell ref="I30:I33"/>
    <mergeCell ref="J30:J33"/>
    <mergeCell ref="G32:G34"/>
    <mergeCell ref="H32:H34"/>
    <mergeCell ref="I34:I37"/>
    <mergeCell ref="J34:J37"/>
    <mergeCell ref="G35:G37"/>
    <mergeCell ref="H35:H37"/>
    <mergeCell ref="G23:G25"/>
    <mergeCell ref="F38:F49"/>
    <mergeCell ref="G38:G40"/>
    <mergeCell ref="H38:H40"/>
    <mergeCell ref="I38:I41"/>
    <mergeCell ref="J38:J41"/>
    <mergeCell ref="G41:G43"/>
    <mergeCell ref="H41:H43"/>
    <mergeCell ref="I42:I45"/>
    <mergeCell ref="J42:J45"/>
    <mergeCell ref="G44:G46"/>
    <mergeCell ref="H44:H46"/>
    <mergeCell ref="I46:I49"/>
    <mergeCell ref="J46:J49"/>
    <mergeCell ref="G47:G49"/>
    <mergeCell ref="H47:H49"/>
    <mergeCell ref="F50:F61"/>
    <mergeCell ref="G50:G52"/>
    <mergeCell ref="H50:H52"/>
    <mergeCell ref="I50:I53"/>
    <mergeCell ref="J50:J53"/>
    <mergeCell ref="G53:G55"/>
    <mergeCell ref="H53:H55"/>
    <mergeCell ref="I54:I57"/>
    <mergeCell ref="J54:J57"/>
    <mergeCell ref="G56:G58"/>
    <mergeCell ref="H56:H58"/>
    <mergeCell ref="I58:I61"/>
    <mergeCell ref="J58:J61"/>
    <mergeCell ref="G59:G61"/>
    <mergeCell ref="H59:H61"/>
    <mergeCell ref="F62:F73"/>
    <mergeCell ref="G62:G64"/>
    <mergeCell ref="H62:H64"/>
    <mergeCell ref="I62:I65"/>
    <mergeCell ref="J62:J65"/>
    <mergeCell ref="G65:G67"/>
    <mergeCell ref="H65:H67"/>
    <mergeCell ref="I66:I69"/>
    <mergeCell ref="J66:J69"/>
    <mergeCell ref="G68:G70"/>
    <mergeCell ref="H68:H70"/>
    <mergeCell ref="I70:I73"/>
    <mergeCell ref="J70:J73"/>
    <mergeCell ref="G71:G73"/>
    <mergeCell ref="H71:H73"/>
    <mergeCell ref="F74:F85"/>
    <mergeCell ref="G74:G76"/>
    <mergeCell ref="H74:H76"/>
    <mergeCell ref="I74:I77"/>
    <mergeCell ref="J74:J77"/>
    <mergeCell ref="G77:G79"/>
    <mergeCell ref="H77:H79"/>
    <mergeCell ref="I78:I81"/>
    <mergeCell ref="J78:J81"/>
    <mergeCell ref="G80:G82"/>
    <mergeCell ref="H80:H82"/>
    <mergeCell ref="I82:I85"/>
    <mergeCell ref="J82:J85"/>
    <mergeCell ref="G83:G85"/>
    <mergeCell ref="H83:H85"/>
    <mergeCell ref="F86:F97"/>
    <mergeCell ref="G86:G88"/>
    <mergeCell ref="H86:H88"/>
    <mergeCell ref="I86:I89"/>
    <mergeCell ref="J86:J89"/>
    <mergeCell ref="G89:G91"/>
    <mergeCell ref="H89:H91"/>
    <mergeCell ref="I90:I93"/>
    <mergeCell ref="J90:J93"/>
    <mergeCell ref="G92:G94"/>
    <mergeCell ref="H92:H94"/>
    <mergeCell ref="I94:I97"/>
    <mergeCell ref="J94:J97"/>
    <mergeCell ref="G95:G97"/>
    <mergeCell ref="H95:H97"/>
    <mergeCell ref="F98:F109"/>
    <mergeCell ref="G98:G100"/>
    <mergeCell ref="H98:H100"/>
    <mergeCell ref="I98:I101"/>
    <mergeCell ref="J98:J101"/>
    <mergeCell ref="G101:G103"/>
    <mergeCell ref="H101:H103"/>
    <mergeCell ref="I102:I105"/>
    <mergeCell ref="J102:J105"/>
    <mergeCell ref="G104:G106"/>
    <mergeCell ref="H104:H106"/>
    <mergeCell ref="I106:I109"/>
    <mergeCell ref="J106:J109"/>
    <mergeCell ref="G107:G109"/>
    <mergeCell ref="H107:H109"/>
  </mergeCells>
  <pageMargins left="0.7" right="0.7" top="0.75" bottom="0.75" header="0.3" footer="0.3"/>
  <pageSetup paperSize="9" scale="53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9:A11"/>
  <sheetViews>
    <sheetView workbookViewId="0">
      <selection activeCell="A11" sqref="A11"/>
    </sheetView>
  </sheetViews>
  <sheetFormatPr defaultRowHeight="15"/>
  <sheetData>
    <row r="9" spans="1:1">
      <c r="A9" t="s">
        <v>39</v>
      </c>
    </row>
    <row r="10" spans="1:1">
      <c r="A10" t="s">
        <v>40</v>
      </c>
    </row>
    <row r="11" spans="1:1">
      <c r="A11" t="e">
        <f>ли Из истории болезни №</f>
        <v>#NAME?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Лист1</vt:lpstr>
      <vt:lpstr>ЭКГ</vt:lpstr>
      <vt:lpstr>Лист2</vt:lpstr>
      <vt:lpstr>Лист3</vt:lpstr>
      <vt:lpstr>Лист5</vt:lpstr>
      <vt:lpstr>Лист4</vt:lpstr>
      <vt:lpstr>Лист3!Область_печати</vt:lpstr>
      <vt:lpstr>фрукт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2013-04-16T13:12:51Z</dcterms:modified>
</cp:coreProperties>
</file>