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raw_data\"/>
    </mc:Choice>
  </mc:AlternateContent>
  <xr:revisionPtr revIDLastSave="0" documentId="13_ncr:1_{5DC0AB3B-C423-4CFE-85D8-5F65F93C8E2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87bd短" sheetId="2" r:id="rId1"/>
    <sheet name="Sheet1" sheetId="3" r:id="rId2"/>
    <sheet name="建议 1" sheetId="4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" l="1"/>
  <c r="Y11" i="2"/>
  <c r="Y10" i="2"/>
  <c r="Y9" i="2"/>
  <c r="X11" i="2"/>
  <c r="X9" i="2"/>
  <c r="W12" i="2"/>
  <c r="W9" i="2"/>
  <c r="W10" i="2"/>
  <c r="R4" i="2"/>
  <c r="S4" i="2" s="1"/>
  <c r="R5" i="2"/>
  <c r="R6" i="2"/>
  <c r="X10" i="2" s="1"/>
  <c r="R7" i="2"/>
  <c r="S7" i="2" s="1"/>
  <c r="R8" i="2"/>
  <c r="R9" i="2"/>
  <c r="S9" i="2" s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S30" i="2" s="1"/>
  <c r="R31" i="2"/>
  <c r="R32" i="2"/>
  <c r="R33" i="2"/>
  <c r="S33" i="2" s="1"/>
  <c r="R34" i="2"/>
  <c r="R35" i="2"/>
  <c r="R36" i="2"/>
  <c r="R37" i="2"/>
  <c r="R38" i="2"/>
  <c r="R39" i="2"/>
  <c r="R40" i="2"/>
  <c r="R41" i="2"/>
  <c r="R42" i="2"/>
  <c r="S42" i="2" s="1"/>
  <c r="R43" i="2"/>
  <c r="Q4" i="2"/>
  <c r="Q5" i="2"/>
  <c r="Q6" i="2"/>
  <c r="Q7" i="2"/>
  <c r="Q8" i="2"/>
  <c r="S8" i="2" s="1"/>
  <c r="Q9" i="2"/>
  <c r="Q10" i="2"/>
  <c r="S10" i="2" s="1"/>
  <c r="Q11" i="2"/>
  <c r="Q12" i="2"/>
  <c r="S12" i="2" s="1"/>
  <c r="Q13" i="2"/>
  <c r="S13" i="2" s="1"/>
  <c r="Q14" i="2"/>
  <c r="S14" i="2" s="1"/>
  <c r="Q15" i="2"/>
  <c r="S15" i="2" s="1"/>
  <c r="Q16" i="2"/>
  <c r="Q17" i="2"/>
  <c r="Q18" i="2"/>
  <c r="Q19" i="2"/>
  <c r="Q20" i="2"/>
  <c r="Q21" i="2"/>
  <c r="Q22" i="2"/>
  <c r="Q23" i="2"/>
  <c r="Q24" i="2"/>
  <c r="S24" i="2" s="1"/>
  <c r="Q25" i="2"/>
  <c r="S25" i="2" s="1"/>
  <c r="Q26" i="2"/>
  <c r="S26" i="2" s="1"/>
  <c r="Q27" i="2"/>
  <c r="Q28" i="2"/>
  <c r="Q29" i="2"/>
  <c r="S29" i="2" s="1"/>
  <c r="Q30" i="2"/>
  <c r="Q31" i="2"/>
  <c r="Q32" i="2"/>
  <c r="Q33" i="2"/>
  <c r="Q34" i="2"/>
  <c r="S34" i="2" s="1"/>
  <c r="Q35" i="2"/>
  <c r="Q36" i="2"/>
  <c r="Q37" i="2"/>
  <c r="S37" i="2" s="1"/>
  <c r="Q38" i="2"/>
  <c r="S38" i="2" s="1"/>
  <c r="Q39" i="2"/>
  <c r="S39" i="2" s="1"/>
  <c r="Q40" i="2"/>
  <c r="S40" i="2" s="1"/>
  <c r="Q41" i="2"/>
  <c r="Q43" i="2"/>
  <c r="S16" i="2"/>
  <c r="S20" i="2"/>
  <c r="S28" i="2"/>
  <c r="S32" i="2"/>
  <c r="S3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W11" i="2" s="1"/>
  <c r="S6" i="2"/>
  <c r="S22" i="2"/>
  <c r="S23" i="2"/>
  <c r="R3" i="2"/>
  <c r="Q3" i="2"/>
  <c r="S3" i="2" s="1"/>
  <c r="X12" i="2" l="1"/>
  <c r="S21" i="2"/>
  <c r="S43" i="2"/>
  <c r="S19" i="2"/>
  <c r="S35" i="2"/>
  <c r="S11" i="2"/>
  <c r="S18" i="2"/>
  <c r="S41" i="2"/>
  <c r="S17" i="2"/>
  <c r="S5" i="2"/>
  <c r="S27" i="2"/>
</calcChain>
</file>

<file path=xl/sharedStrings.xml><?xml version="1.0" encoding="utf-8"?>
<sst xmlns="http://schemas.openxmlformats.org/spreadsheetml/2006/main" count="211" uniqueCount="128">
  <si>
    <t>你的姓名</t>
  </si>
  <si>
    <t>提交人</t>
  </si>
  <si>
    <t>你使用的平视显示器为</t>
  </si>
  <si>
    <t>向什么方向变道</t>
  </si>
  <si>
    <t>在实验中你有看到人的存在吗</t>
  </si>
  <si>
    <t>在实验道路的两侧存在什么植物？</t>
  </si>
  <si>
    <t>实验道路中是否存在上下坡路</t>
  </si>
  <si>
    <t>在实验道路中，是否存在信号灯</t>
  </si>
  <si>
    <t>信号灯是什么颜色的</t>
  </si>
  <si>
    <t>在实验道路右侧停止着多少辆车</t>
  </si>
  <si>
    <t>你报的最后一个数是什么</t>
  </si>
  <si>
    <t>实验结束时，你前方最近的车辆类型为</t>
  </si>
  <si>
    <t>评分</t>
  </si>
  <si>
    <t>该风险主要来源于（没有风险填无即可）</t>
  </si>
  <si>
    <t>手动评分</t>
  </si>
  <si>
    <t>标答</t>
  </si>
  <si>
    <t>左</t>
  </si>
  <si>
    <t>有</t>
  </si>
  <si>
    <t>树木</t>
  </si>
  <si>
    <t>是</t>
  </si>
  <si>
    <t>红或绿</t>
  </si>
  <si>
    <t>小轿车</t>
  </si>
  <si>
    <t>路障后车前有人</t>
  </si>
  <si>
    <t>周儒</t>
  </si>
  <si>
    <t>不使用平视显示器</t>
  </si>
  <si>
    <t>无</t>
  </si>
  <si>
    <t>0</t>
  </si>
  <si>
    <t>徐杨丽</t>
  </si>
  <si>
    <t>双风险平视显示器</t>
  </si>
  <si>
    <t>前面的车</t>
  </si>
  <si>
    <t>陈紫甜</t>
  </si>
  <si>
    <t>田锐抒</t>
  </si>
  <si>
    <t>单风险平视显示器</t>
  </si>
  <si>
    <t>交通设施和车辆</t>
  </si>
  <si>
    <t>1</t>
  </si>
  <si>
    <t>金亚霏</t>
  </si>
  <si>
    <t>车辆以及前方施工路段</t>
  </si>
  <si>
    <t>高帅</t>
  </si>
  <si>
    <t>车</t>
  </si>
  <si>
    <t>刘佳</t>
  </si>
  <si>
    <t>行车以及路障</t>
  </si>
  <si>
    <t>周佳</t>
  </si>
  <si>
    <t>光线 车辆</t>
  </si>
  <si>
    <t>段景辉</t>
  </si>
  <si>
    <t>变道</t>
  </si>
  <si>
    <t>刘伟</t>
  </si>
  <si>
    <t>停泊车辆</t>
  </si>
  <si>
    <t>王嘉</t>
  </si>
  <si>
    <t>魏瑜均</t>
  </si>
  <si>
    <t>左转变道</t>
  </si>
  <si>
    <t>宫宇航</t>
  </si>
  <si>
    <t>视野盲区，左侧车道</t>
  </si>
  <si>
    <t>黄惠铭</t>
  </si>
  <si>
    <t>改道，前方有车</t>
  </si>
  <si>
    <t>何嘉好</t>
  </si>
  <si>
    <t>并道</t>
  </si>
  <si>
    <t>达吾列提别克</t>
  </si>
  <si>
    <t>要变道，有标志桶</t>
  </si>
  <si>
    <t>郝思嘉</t>
  </si>
  <si>
    <t>路上汽车较多</t>
  </si>
  <si>
    <t>张煜婷</t>
  </si>
  <si>
    <t>前方前方障碍物需要变道</t>
  </si>
  <si>
    <t>杜力</t>
  </si>
  <si>
    <t>邓子昊</t>
  </si>
  <si>
    <t>前方施工需换道</t>
  </si>
  <si>
    <t>薛嘉涵</t>
  </si>
  <si>
    <t>前方路障</t>
  </si>
  <si>
    <t>陈昕冉</t>
  </si>
  <si>
    <t>前车可能突然刹车</t>
  </si>
  <si>
    <t>黄梦怡</t>
  </si>
  <si>
    <t>前后车间距及变道</t>
  </si>
  <si>
    <t>蒋笑阳</t>
  </si>
  <si>
    <t>前方有车辆阻挡，需要变道</t>
  </si>
  <si>
    <t>姜昕彤</t>
  </si>
  <si>
    <t>前面施工</t>
  </si>
  <si>
    <t>王程业</t>
  </si>
  <si>
    <t>徐盛南</t>
  </si>
  <si>
    <t>施工区路障</t>
  </si>
  <si>
    <t>徐宇凡</t>
  </si>
  <si>
    <t>于紫琪</t>
  </si>
  <si>
    <t>前方车辆 上下坡 前方变道车辆</t>
  </si>
  <si>
    <t>标答</t>
    <phoneticPr fontId="1" type="noConversion"/>
  </si>
  <si>
    <t>有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</si>
  <si>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</si>
  <si>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</si>
  <si>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</si>
  <si>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 xml:space="preserve">侯建华 </t>
  </si>
  <si>
    <t>胡钰婕</t>
  </si>
  <si>
    <t>道路变窄</t>
  </si>
  <si>
    <t>周禾嘉</t>
  </si>
  <si>
    <t>前方有围起来的路段</t>
  </si>
  <si>
    <t>王子宸</t>
  </si>
  <si>
    <t>视野较小</t>
  </si>
  <si>
    <t>朱一铭</t>
  </si>
  <si>
    <t>楼瀚予</t>
  </si>
  <si>
    <t>前面的人</t>
  </si>
  <si>
    <t>刘鹤璐</t>
  </si>
  <si>
    <t>前方有阻挡需要变道</t>
  </si>
  <si>
    <t>汪靖姗</t>
  </si>
  <si>
    <t>需要变道避开障碍</t>
  </si>
  <si>
    <t>吴易轩</t>
  </si>
  <si>
    <t>郭姝含</t>
  </si>
  <si>
    <t>熊文逸</t>
  </si>
  <si>
    <t>2或3</t>
    <phoneticPr fontId="1" type="noConversion"/>
  </si>
  <si>
    <t>除人车</t>
    <phoneticPr fontId="1" type="noConversion"/>
  </si>
  <si>
    <t>实验中己方车辆是否有变道行为</t>
    <phoneticPr fontId="1" type="noConversion"/>
  </si>
  <si>
    <t>单hud</t>
    <phoneticPr fontId="1" type="noConversion"/>
  </si>
  <si>
    <t>双hud</t>
    <phoneticPr fontId="1" type="noConversion"/>
  </si>
  <si>
    <t>无hud(15)</t>
    <phoneticPr fontId="1" type="noConversion"/>
  </si>
  <si>
    <t>姓名</t>
    <phoneticPr fontId="1" type="noConversion"/>
  </si>
  <si>
    <t>id</t>
    <phoneticPr fontId="1" type="noConversion"/>
  </si>
  <si>
    <t>WJ</t>
    <phoneticPr fontId="1" type="noConversion"/>
  </si>
  <si>
    <t>0b14短</t>
    <phoneticPr fontId="1" type="noConversion"/>
  </si>
  <si>
    <t>0b15短</t>
    <phoneticPr fontId="1" type="noConversion"/>
  </si>
  <si>
    <t>0b15长</t>
    <phoneticPr fontId="1" type="noConversion"/>
  </si>
  <si>
    <t>问卷长度</t>
    <phoneticPr fontId="1" type="noConversion"/>
  </si>
  <si>
    <t xml:space="preserve">error rate </t>
    <phoneticPr fontId="1" type="noConversion"/>
  </si>
  <si>
    <t>方差</t>
    <phoneticPr fontId="1" type="noConversion"/>
  </si>
  <si>
    <t>界面</t>
    <phoneticPr fontId="1" type="noConversion"/>
  </si>
  <si>
    <t>风险点的数量</t>
    <phoneticPr fontId="1" type="noConversion"/>
  </si>
  <si>
    <t>不同人的风险判断能力</t>
    <phoneticPr fontId="1" type="noConversion"/>
  </si>
  <si>
    <t>贾玲</t>
    <phoneticPr fontId="1" type="noConversion"/>
  </si>
  <si>
    <t>求和项:人</t>
  </si>
  <si>
    <t>(空白)</t>
  </si>
  <si>
    <t>总计</t>
  </si>
  <si>
    <t>求和项:车</t>
  </si>
  <si>
    <t>求和项:潜在</t>
  </si>
  <si>
    <t>求和项:除人车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</si>
</sst>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4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[实验安排_87bd短完成.xlsx]建议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“你使用的平视显示器为”</a:t>
            </a:r>
            <a:r>
              <a:rPr lang="en-US" altLang="zh-CN"/>
              <a:t>: </a:t>
            </a:r>
            <a:r>
              <a:rPr lang="zh-CN" altLang="en-US">
                <a:solidFill>
                  <a:srgbClr val="DD5A13"/>
                </a:solidFill>
              </a:rPr>
              <a:t>双风险平视显示器</a:t>
            </a:r>
            <a:r>
              <a:rPr lang="zh-CN" altLang="en-US"/>
              <a:t> 具有明显更高的“人”。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求和项:人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7-4E0C-B6A0-336D0E9F24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1'!$A$3:$A$7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1'!$B$3:$B$7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7-4E0C-B6A0-336D0E9F2473}"/>
            </c:ext>
          </c:extLst>
        </c:ser>
        <c:ser>
          <c:idx val="1"/>
          <c:order val="1"/>
          <c:tx>
            <c:strRef>
              <c:f>'建议 1'!$C$2</c:f>
              <c:strCache>
                <c:ptCount val="1"/>
                <c:pt idx="0">
                  <c:v>求和项:车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1'!$A$3:$A$7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1'!$C$3:$C$7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7-4E0C-B6A0-336D0E9F2473}"/>
            </c:ext>
          </c:extLst>
        </c:ser>
        <c:ser>
          <c:idx val="2"/>
          <c:order val="2"/>
          <c:tx>
            <c:strRef>
              <c:f>'建议 1'!$D$2</c:f>
              <c:strCache>
                <c:ptCount val="1"/>
                <c:pt idx="0">
                  <c:v>求和项:潜在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1'!$A$3:$A$7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1'!$D$3:$D$7</c:f>
              <c:numCache>
                <c:formatCode>General</c:formatCode>
                <c:ptCount val="4"/>
                <c:pt idx="0">
                  <c:v>6.75</c:v>
                </c:pt>
                <c:pt idx="1">
                  <c:v>5.75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7-4E0C-B6A0-336D0E9F2473}"/>
            </c:ext>
          </c:extLst>
        </c:ser>
        <c:ser>
          <c:idx val="3"/>
          <c:order val="3"/>
          <c:tx>
            <c:strRef>
              <c:f>'建议 1'!$E$2</c:f>
              <c:strCache>
                <c:ptCount val="1"/>
                <c:pt idx="0">
                  <c:v>求和项:除人车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1'!$A$3:$A$7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1'!$E$3:$E$7</c:f>
              <c:numCache>
                <c:formatCode>General</c:formatCode>
                <c:ptCount val="4"/>
                <c:pt idx="0">
                  <c:v>39</c:v>
                </c:pt>
                <c:pt idx="1">
                  <c:v>56</c:v>
                </c:pt>
                <c:pt idx="2">
                  <c:v>51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7-4E0C-B6A0-336D0E9F2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42966895"/>
        <c:axId val="743564143"/>
      </c:barChart>
      <c:catAx>
        <c:axId val="7429668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你使用的平视显示器为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64143"/>
        <c:crosses val="autoZero"/>
        <c:auto val="1"/>
        <c:lblAlgn val="ctr"/>
        <c:lblOffset val="100"/>
        <c:noMultiLvlLbl val="0"/>
      </c:catAx>
      <c:valAx>
        <c:axId val="7435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966895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图表 1" descr="图表类型: 簇状条形图。 “你使用的平视显示器为”: 双风险平视显示器 具有明显更高的“人”。&#10;&#10;已自动生成说明">
          <a:extLst>
            <a:ext uri="{FF2B5EF4-FFF2-40B4-BE49-F238E27FC236}">
              <a16:creationId xmlns:a16="http://schemas.microsoft.com/office/drawing/2014/main" id="{F622D718-BE1F-1027-2FDA-8BE9B7DC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86828819441" createdVersion="8" refreshedVersion="8" minRefreshableVersion="3" recordCount="42" xr:uid="{2B21A5F3-9CB7-40E2-AB15-2404253168B7}">
  <cacheSource type="worksheet">
    <worksheetSource ref="A1:T43" sheet="87bd短"/>
  </cacheSource>
  <cacheFields count="20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你使用的平视显示器为" numFmtId="0">
      <sharedItems containsBlank="1" count="4">
        <m/>
        <s v="不使用平视显示器"/>
        <s v="双风险平视显示器"/>
        <s v="单风险平视显示器"/>
      </sharedItems>
    </cacheField>
    <cacheField name="实验中己方车辆是否有变道行为" numFmtId="0">
      <sharedItems containsBlank="1" containsMixedTypes="1" containsNumber="1" containsInteger="1" minValue="0" maxValue="1"/>
    </cacheField>
    <cacheField name="向什么方向变道" numFmtId="0">
      <sharedItems containsBlank="1" containsMixedTypes="1" containsNumber="1" containsInteger="1" minValue="0" maxValue="1"/>
    </cacheField>
    <cacheField name="在实验中你有看到人的存在吗" numFmtId="0">
      <sharedItems containsBlank="1" containsMixedTypes="1" containsNumber="1" containsInteger="1" minValue="0" maxValue="1"/>
    </cacheField>
    <cacheField name="在实验道路的两侧存在什么植物？" numFmtId="0">
      <sharedItems containsBlank="1" containsMixedTypes="1" containsNumber="1" containsInteger="1" minValue="0" maxValue="1"/>
    </cacheField>
    <cacheField name="实验道路中是否存在上下坡路" numFmtId="0">
      <sharedItems containsBlank="1" containsMixedTypes="1" containsNumber="1" containsInteger="1" minValue="0" maxValue="1"/>
    </cacheField>
    <cacheField name="在实验道路中，是否存在信号灯" numFmtId="0">
      <sharedItems containsBlank="1" containsMixedTypes="1" containsNumber="1" containsInteger="1" minValue="0" maxValue="1"/>
    </cacheField>
    <cacheField name="信号灯是什么颜色的" numFmtId="0">
      <sharedItems containsBlank="1" containsMixedTypes="1" containsNumber="1" containsInteger="1" minValue="0" maxValue="1"/>
    </cacheField>
    <cacheField name="在实验道路右侧停止着多少辆车" numFmtId="0">
      <sharedItems containsBlank="1" containsMixedTypes="1" containsNumber="1" containsInteger="1" minValue="0" maxValue="1"/>
    </cacheField>
    <cacheField name="你报的最后一个数是什么" numFmtId="0">
      <sharedItems containsString="0" containsBlank="1" containsNumber="1" containsInteger="1" minValue="0" maxValue="10"/>
    </cacheField>
    <cacheField name="实验结束时，你前方最近的车辆类型为" numFmtId="0">
      <sharedItems containsBlank="1" containsMixedTypes="1" containsNumber="1" containsInteger="1" minValue="0" maxValue="1"/>
    </cacheField>
    <cacheField name="评分" numFmtId="0">
      <sharedItems containsString="0" containsBlank="1" containsNumber="1" containsInteger="1" minValue="1" maxValue="7"/>
    </cacheField>
    <cacheField name="该风险主要来源于（没有风险填无即可）" numFmtId="0">
      <sharedItems containsBlank="1"/>
    </cacheField>
    <cacheField name="手动评分" numFmtId="0">
      <sharedItems containsBlank="1" containsMixedTypes="1" containsNumber="1" containsInteger="1" minValue="0" maxValue="1"/>
    </cacheField>
    <cacheField name="人" numFmtId="0">
      <sharedItems containsSemiMixedTypes="0" containsString="0" containsNumber="1" containsInteger="1" minValue="0" maxValue="2"/>
    </cacheField>
    <cacheField name="车" numFmtId="0">
      <sharedItems containsSemiMixedTypes="0" containsString="0" containsNumber="1" containsInteger="1" minValue="0" maxValue="2"/>
    </cacheField>
    <cacheField name="潜在" numFmtId="0">
      <sharedItems containsString="0" containsBlank="1" containsNumber="1" minValue="0" maxValue="4"/>
    </cacheField>
    <cacheField name="除人车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标答"/>
    <s v="标答"/>
    <x v="0"/>
    <s v="有"/>
    <s v="左"/>
    <s v="有"/>
    <s v="树木"/>
    <s v="是"/>
    <s v="是"/>
    <s v="红或绿"/>
    <s v="2或3"/>
    <m/>
    <s v="小轿车"/>
    <m/>
    <m/>
    <s v="路障后车前有人"/>
    <n v="2"/>
    <n v="2"/>
    <n v="4"/>
    <n v="6"/>
  </r>
  <r>
    <n v="1"/>
    <s v="周儒"/>
    <x v="1"/>
    <n v="0"/>
    <n v="0"/>
    <n v="0"/>
    <n v="1"/>
    <n v="0"/>
    <n v="1"/>
    <n v="0"/>
    <n v="0"/>
    <n v="2"/>
    <n v="0"/>
    <n v="1"/>
    <s v="无"/>
    <s v="0"/>
    <n v="0"/>
    <n v="0"/>
    <n v="0"/>
    <n v="2"/>
  </r>
  <r>
    <n v="2"/>
    <s v="徐杨丽"/>
    <x v="2"/>
    <n v="1"/>
    <n v="1"/>
    <n v="0"/>
    <n v="1"/>
    <n v="0"/>
    <n v="1"/>
    <n v="1"/>
    <n v="1"/>
    <n v="7"/>
    <n v="1"/>
    <n v="3"/>
    <s v="前面的车"/>
    <s v="0"/>
    <n v="0"/>
    <n v="2"/>
    <n v="0.5"/>
    <n v="5"/>
  </r>
  <r>
    <n v="3"/>
    <s v="陈紫甜"/>
    <x v="1"/>
    <n v="0"/>
    <n v="0"/>
    <n v="0"/>
    <n v="1"/>
    <n v="0"/>
    <n v="1"/>
    <n v="1"/>
    <n v="1"/>
    <n v="1"/>
    <n v="1"/>
    <n v="4"/>
    <s v="无"/>
    <s v="0"/>
    <n v="0"/>
    <n v="2"/>
    <n v="0.5"/>
    <n v="3"/>
  </r>
  <r>
    <n v="4"/>
    <s v="田锐抒"/>
    <x v="3"/>
    <n v="1"/>
    <n v="0"/>
    <n v="0"/>
    <n v="1"/>
    <n v="1"/>
    <n v="1"/>
    <n v="1"/>
    <n v="1"/>
    <n v="9"/>
    <n v="0"/>
    <n v="2"/>
    <s v="交通设施和车辆"/>
    <s v="1"/>
    <n v="1"/>
    <n v="1"/>
    <n v="0.5"/>
    <n v="5"/>
  </r>
  <r>
    <n v="5"/>
    <s v="金亚霏"/>
    <x v="3"/>
    <n v="0"/>
    <n v="0"/>
    <n v="1"/>
    <n v="1"/>
    <n v="1"/>
    <n v="1"/>
    <n v="1"/>
    <n v="1"/>
    <n v="7"/>
    <n v="1"/>
    <n v="4"/>
    <s v="车辆以及前方施工路段"/>
    <s v="1"/>
    <n v="2"/>
    <n v="2"/>
    <n v="1"/>
    <n v="4"/>
  </r>
  <r>
    <n v="6"/>
    <s v="高帅"/>
    <x v="2"/>
    <n v="0"/>
    <n v="0"/>
    <n v="1"/>
    <n v="1"/>
    <n v="1"/>
    <n v="1"/>
    <n v="0"/>
    <n v="0"/>
    <n v="0"/>
    <n v="1"/>
    <n v="5"/>
    <s v="车"/>
    <s v="0"/>
    <n v="1"/>
    <n v="1"/>
    <n v="0.5"/>
    <n v="3"/>
  </r>
  <r>
    <n v="7"/>
    <s v="刘佳"/>
    <x v="1"/>
    <n v="0"/>
    <n v="0"/>
    <n v="0"/>
    <n v="1"/>
    <n v="0"/>
    <n v="1"/>
    <n v="1"/>
    <n v="0"/>
    <n v="4"/>
    <n v="1"/>
    <n v="4"/>
    <s v="行车以及路障"/>
    <s v="0"/>
    <n v="0"/>
    <n v="1"/>
    <n v="0.25"/>
    <n v="3"/>
  </r>
  <r>
    <n v="8"/>
    <s v="周佳"/>
    <x v="1"/>
    <n v="0"/>
    <n v="0"/>
    <n v="0"/>
    <n v="0"/>
    <n v="1"/>
    <n v="1"/>
    <n v="1"/>
    <n v="1"/>
    <n v="7"/>
    <n v="0"/>
    <n v="4"/>
    <s v="光线 车辆"/>
    <s v="0"/>
    <n v="0"/>
    <n v="1"/>
    <n v="0.25"/>
    <n v="3"/>
  </r>
  <r>
    <n v="9"/>
    <s v="段景辉"/>
    <x v="3"/>
    <n v="1"/>
    <n v="1"/>
    <n v="1"/>
    <n v="1"/>
    <n v="1"/>
    <n v="1"/>
    <n v="1"/>
    <n v="0"/>
    <n v="4"/>
    <n v="0"/>
    <n v="5"/>
    <s v="变道"/>
    <s v="0"/>
    <n v="1"/>
    <n v="0"/>
    <n v="0.25"/>
    <n v="6"/>
  </r>
  <r>
    <n v="10"/>
    <s v="刘伟"/>
    <x v="3"/>
    <n v="0"/>
    <n v="0"/>
    <n v="0"/>
    <n v="1"/>
    <n v="0"/>
    <n v="0"/>
    <n v="0"/>
    <n v="1"/>
    <n v="4"/>
    <n v="1"/>
    <n v="7"/>
    <s v="停泊车辆"/>
    <s v="1"/>
    <n v="1"/>
    <n v="2"/>
    <n v="0.75"/>
    <n v="1"/>
  </r>
  <r>
    <n v="11"/>
    <s v="王嘉"/>
    <x v="2"/>
    <n v="0"/>
    <n v="0"/>
    <n v="1"/>
    <n v="1"/>
    <n v="1"/>
    <n v="0"/>
    <n v="0"/>
    <n v="0"/>
    <n v="0"/>
    <n v="1"/>
    <n v="3"/>
    <s v="变道"/>
    <s v="1"/>
    <n v="2"/>
    <n v="1"/>
    <n v="0.75"/>
    <n v="2"/>
  </r>
  <r>
    <n v="12"/>
    <s v="魏瑜均"/>
    <x v="2"/>
    <n v="0"/>
    <n v="0"/>
    <n v="1"/>
    <n v="1"/>
    <n v="1"/>
    <n v="1"/>
    <n v="1"/>
    <n v="0"/>
    <n v="0"/>
    <n v="1"/>
    <n v="4"/>
    <s v="左转变道"/>
    <s v="1"/>
    <n v="2"/>
    <n v="1"/>
    <n v="0.75"/>
    <n v="4"/>
  </r>
  <r>
    <n v="13"/>
    <s v="宫宇航"/>
    <x v="1"/>
    <n v="0"/>
    <n v="0"/>
    <n v="1"/>
    <n v="1"/>
    <n v="1"/>
    <n v="1"/>
    <n v="1"/>
    <n v="1"/>
    <n v="4"/>
    <n v="0"/>
    <n v="2"/>
    <s v="视野盲区，左侧车道"/>
    <s v="1"/>
    <n v="2"/>
    <n v="1"/>
    <n v="0.75"/>
    <n v="4"/>
  </r>
  <r>
    <n v="14"/>
    <s v="黄惠铭"/>
    <x v="1"/>
    <n v="1"/>
    <n v="1"/>
    <n v="1"/>
    <n v="1"/>
    <n v="1"/>
    <n v="1"/>
    <n v="1"/>
    <n v="0"/>
    <n v="7"/>
    <n v="1"/>
    <n v="6"/>
    <s v="改道，前方有车"/>
    <s v="0"/>
    <n v="1"/>
    <n v="1"/>
    <n v="0.5"/>
    <n v="6"/>
  </r>
  <r>
    <n v="15"/>
    <s v="何嘉好"/>
    <x v="1"/>
    <n v="0"/>
    <n v="0"/>
    <n v="0"/>
    <n v="1"/>
    <n v="1"/>
    <n v="1"/>
    <n v="1"/>
    <n v="1"/>
    <n v="8"/>
    <n v="1"/>
    <n v="5"/>
    <s v="并道"/>
    <s v="0"/>
    <n v="0"/>
    <n v="2"/>
    <n v="0.5"/>
    <n v="4"/>
  </r>
  <r>
    <n v="16"/>
    <s v="达吾列提别克"/>
    <x v="3"/>
    <n v="1"/>
    <n v="1"/>
    <n v="0"/>
    <n v="1"/>
    <n v="0"/>
    <n v="1"/>
    <n v="1"/>
    <n v="0"/>
    <n v="0"/>
    <n v="1"/>
    <n v="1"/>
    <s v="要变道，有标志桶"/>
    <s v="0"/>
    <n v="0"/>
    <n v="1"/>
    <n v="0.25"/>
    <n v="5"/>
  </r>
  <r>
    <n v="17"/>
    <s v="郝思嘉"/>
    <x v="3"/>
    <n v="0"/>
    <n v="0"/>
    <n v="0"/>
    <n v="1"/>
    <n v="1"/>
    <n v="1"/>
    <n v="1"/>
    <n v="0"/>
    <n v="1"/>
    <n v="1"/>
    <n v="4"/>
    <s v="路上汽车较多"/>
    <s v="0"/>
    <n v="0"/>
    <n v="1"/>
    <n v="0.25"/>
    <n v="4"/>
  </r>
  <r>
    <n v="18"/>
    <s v="张煜婷"/>
    <x v="2"/>
    <n v="0"/>
    <n v="0"/>
    <n v="0"/>
    <n v="1"/>
    <n v="1"/>
    <n v="1"/>
    <n v="1"/>
    <n v="1"/>
    <n v="6"/>
    <n v="1"/>
    <n v="4"/>
    <s v="前方前方障碍物需要变道"/>
    <s v="1"/>
    <n v="1"/>
    <n v="2"/>
    <n v="0.75"/>
    <n v="4"/>
  </r>
  <r>
    <n v="19"/>
    <s v="杜力"/>
    <x v="2"/>
    <n v="1"/>
    <n v="0"/>
    <n v="0"/>
    <n v="1"/>
    <n v="1"/>
    <n v="1"/>
    <n v="1"/>
    <n v="0"/>
    <n v="10"/>
    <n v="1"/>
    <n v="1"/>
    <s v="无"/>
    <s v="0"/>
    <n v="0"/>
    <n v="1"/>
    <n v="0.25"/>
    <n v="5"/>
  </r>
  <r>
    <n v="20"/>
    <s v="邓子昊"/>
    <x v="1"/>
    <n v="0"/>
    <n v="0"/>
    <n v="0"/>
    <n v="0"/>
    <n v="0"/>
    <n v="1"/>
    <n v="1"/>
    <n v="0"/>
    <n v="10"/>
    <n v="1"/>
    <n v="4"/>
    <s v="前方施工需换道"/>
    <s v="0"/>
    <n v="0"/>
    <n v="1"/>
    <n v="0.25"/>
    <n v="2"/>
  </r>
  <r>
    <n v="21"/>
    <s v="薛嘉涵"/>
    <x v="1"/>
    <n v="0"/>
    <n v="0"/>
    <n v="0"/>
    <n v="1"/>
    <n v="1"/>
    <n v="1"/>
    <n v="1"/>
    <n v="1"/>
    <n v="10"/>
    <n v="1"/>
    <n v="4"/>
    <s v="前方路障"/>
    <s v="0"/>
    <n v="0"/>
    <n v="2"/>
    <n v="0.5"/>
    <n v="4"/>
  </r>
  <r>
    <n v="22"/>
    <s v="陈昕冉"/>
    <x v="3"/>
    <n v="0"/>
    <n v="0"/>
    <n v="0"/>
    <n v="1"/>
    <n v="1"/>
    <n v="1"/>
    <n v="1"/>
    <n v="1"/>
    <n v="1"/>
    <n v="1"/>
    <n v="2"/>
    <s v="前车可能突然刹车"/>
    <s v="0"/>
    <n v="0"/>
    <n v="2"/>
    <n v="0.5"/>
    <n v="4"/>
  </r>
  <r>
    <n v="23"/>
    <s v="黄梦怡"/>
    <x v="3"/>
    <n v="1"/>
    <n v="1"/>
    <n v="1"/>
    <n v="1"/>
    <n v="1"/>
    <n v="1"/>
    <n v="1"/>
    <n v="0"/>
    <n v="3"/>
    <n v="1"/>
    <n v="4"/>
    <s v="前后车间距及变道"/>
    <s v="1"/>
    <n v="2"/>
    <n v="1"/>
    <n v="0.75"/>
    <n v="6"/>
  </r>
  <r>
    <n v="24"/>
    <s v="蒋笑阳"/>
    <x v="2"/>
    <n v="0"/>
    <n v="0"/>
    <n v="1"/>
    <n v="1"/>
    <n v="0"/>
    <n v="1"/>
    <n v="1"/>
    <n v="1"/>
    <n v="9"/>
    <n v="0"/>
    <n v="4"/>
    <s v="前方有车辆阻挡，需要变道"/>
    <s v="1"/>
    <n v="2"/>
    <n v="1"/>
    <n v="0.75"/>
    <n v="3"/>
  </r>
  <r>
    <n v="25"/>
    <s v="姜昕彤"/>
    <x v="2"/>
    <n v="0"/>
    <n v="0"/>
    <n v="1"/>
    <n v="1"/>
    <n v="1"/>
    <n v="1"/>
    <n v="1"/>
    <n v="0"/>
    <n v="6"/>
    <n v="1"/>
    <n v="4"/>
    <s v="前面施工"/>
    <s v="1"/>
    <n v="2"/>
    <n v="1"/>
    <n v="0.75"/>
    <n v="4"/>
  </r>
  <r>
    <n v="26"/>
    <s v="王程业"/>
    <x v="1"/>
    <n v="0"/>
    <n v="0"/>
    <n v="0"/>
    <n v="1"/>
    <n v="1"/>
    <n v="0"/>
    <n v="0"/>
    <n v="1"/>
    <n v="7"/>
    <n v="0"/>
    <n v="1"/>
    <s v="无"/>
    <s v="0"/>
    <n v="0"/>
    <n v="1"/>
    <n v="0.25"/>
    <n v="2"/>
  </r>
  <r>
    <n v="27"/>
    <s v="徐盛南"/>
    <x v="1"/>
    <n v="0"/>
    <n v="0"/>
    <n v="0"/>
    <n v="1"/>
    <n v="0"/>
    <n v="1"/>
    <n v="1"/>
    <n v="0"/>
    <n v="3"/>
    <n v="1"/>
    <n v="4"/>
    <s v="施工区路障"/>
    <s v="0"/>
    <n v="0"/>
    <n v="1"/>
    <n v="0.25"/>
    <n v="3"/>
  </r>
  <r>
    <n v="28"/>
    <s v="徐宇凡"/>
    <x v="3"/>
    <n v="0"/>
    <n v="0"/>
    <n v="0"/>
    <n v="1"/>
    <n v="0"/>
    <n v="1"/>
    <n v="1"/>
    <n v="0"/>
    <n v="8"/>
    <n v="1"/>
    <n v="1"/>
    <s v="无"/>
    <s v="0"/>
    <n v="0"/>
    <n v="1"/>
    <n v="0.25"/>
    <n v="3"/>
  </r>
  <r>
    <m/>
    <m/>
    <x v="0"/>
    <m/>
    <m/>
    <m/>
    <m/>
    <m/>
    <m/>
    <m/>
    <m/>
    <m/>
    <m/>
    <m/>
    <m/>
    <m/>
    <n v="0"/>
    <n v="0"/>
    <m/>
    <n v="0"/>
  </r>
  <r>
    <n v="30"/>
    <s v="于紫琪"/>
    <x v="3"/>
    <n v="1"/>
    <n v="0"/>
    <n v="0"/>
    <n v="1"/>
    <n v="1"/>
    <n v="1"/>
    <n v="1"/>
    <n v="0"/>
    <n v="1"/>
    <n v="1"/>
    <m/>
    <s v="前方车辆 上下坡 前方变道车辆"/>
    <s v="1"/>
    <n v="1"/>
    <n v="1"/>
    <n v="0.5"/>
    <n v="5"/>
  </r>
  <r>
    <n v="31"/>
    <s v="侯建华 "/>
    <x v="2"/>
    <n v="0"/>
    <n v="0"/>
    <n v="1"/>
    <n v="0"/>
    <n v="1"/>
    <n v="0"/>
    <n v="0"/>
    <n v="1"/>
    <n v="7"/>
    <n v="1"/>
    <n v="1"/>
    <s v="无"/>
    <n v="1"/>
    <n v="2"/>
    <n v="2"/>
    <n v="1"/>
    <n v="1"/>
  </r>
  <r>
    <n v="32"/>
    <s v="胡钰婕"/>
    <x v="1"/>
    <n v="0"/>
    <n v="0"/>
    <n v="0"/>
    <n v="1"/>
    <n v="1"/>
    <n v="1"/>
    <n v="1"/>
    <n v="1"/>
    <n v="5"/>
    <n v="1"/>
    <n v="4"/>
    <s v="道路变窄"/>
    <n v="0"/>
    <n v="0"/>
    <n v="2"/>
    <n v="0.5"/>
    <n v="4"/>
  </r>
  <r>
    <n v="33"/>
    <s v="周禾嘉"/>
    <x v="1"/>
    <n v="0"/>
    <n v="0"/>
    <n v="0"/>
    <n v="1"/>
    <n v="1"/>
    <n v="1"/>
    <n v="1"/>
    <n v="1"/>
    <n v="8"/>
    <n v="1"/>
    <n v="4"/>
    <s v="前方有围起来的路段"/>
    <n v="0"/>
    <n v="0"/>
    <n v="2"/>
    <n v="0.5"/>
    <n v="4"/>
  </r>
  <r>
    <n v="34"/>
    <s v="王子宸"/>
    <x v="3"/>
    <n v="0"/>
    <n v="0"/>
    <n v="0"/>
    <n v="0"/>
    <n v="1"/>
    <n v="1"/>
    <n v="1"/>
    <n v="0"/>
    <n v="3"/>
    <n v="0"/>
    <n v="4"/>
    <s v="视野较小"/>
    <n v="0"/>
    <n v="0"/>
    <n v="0"/>
    <n v="0"/>
    <n v="3"/>
  </r>
  <r>
    <n v="35"/>
    <s v="朱一铭"/>
    <x v="3"/>
    <n v="0"/>
    <n v="0"/>
    <n v="0"/>
    <n v="1"/>
    <n v="1"/>
    <n v="1"/>
    <n v="1"/>
    <n v="1"/>
    <n v="6"/>
    <n v="1"/>
    <n v="1"/>
    <s v="无"/>
    <n v="0"/>
    <n v="0"/>
    <n v="2"/>
    <n v="0.5"/>
    <n v="4"/>
  </r>
  <r>
    <n v="36"/>
    <s v="楼瀚予"/>
    <x v="2"/>
    <n v="0"/>
    <n v="0"/>
    <n v="1"/>
    <n v="1"/>
    <n v="1"/>
    <n v="0"/>
    <n v="0"/>
    <n v="1"/>
    <n v="2"/>
    <n v="1"/>
    <n v="5"/>
    <s v="前面的人"/>
    <n v="0"/>
    <n v="1"/>
    <n v="2"/>
    <n v="0.75"/>
    <n v="2"/>
  </r>
  <r>
    <n v="37"/>
    <s v="刘鹤璐"/>
    <x v="2"/>
    <n v="1"/>
    <n v="1"/>
    <n v="0"/>
    <n v="1"/>
    <n v="1"/>
    <n v="1"/>
    <n v="1"/>
    <n v="0"/>
    <n v="2"/>
    <n v="0"/>
    <n v="5"/>
    <s v="前方有阻挡需要变道"/>
    <n v="0"/>
    <n v="0"/>
    <n v="0"/>
    <n v="0"/>
    <n v="6"/>
  </r>
  <r>
    <n v="38"/>
    <s v="汪靖姗"/>
    <x v="1"/>
    <n v="0"/>
    <n v="0"/>
    <n v="0"/>
    <n v="1"/>
    <n v="1"/>
    <n v="1"/>
    <n v="1"/>
    <n v="1"/>
    <n v="2"/>
    <n v="0"/>
    <n v="4"/>
    <s v="需要变道避开障碍"/>
    <n v="0"/>
    <n v="0"/>
    <n v="1"/>
    <n v="0.25"/>
    <n v="4"/>
  </r>
  <r>
    <n v="39"/>
    <s v="吴易轩"/>
    <x v="1"/>
    <n v="0"/>
    <n v="0"/>
    <n v="1"/>
    <n v="0"/>
    <n v="1"/>
    <n v="1"/>
    <n v="1"/>
    <n v="0"/>
    <n v="1"/>
    <n v="1"/>
    <n v="1"/>
    <s v="无"/>
    <n v="1"/>
    <n v="2"/>
    <n v="1"/>
    <n v="0.75"/>
    <n v="3"/>
  </r>
  <r>
    <n v="40"/>
    <s v="郭姝含"/>
    <x v="3"/>
    <n v="0"/>
    <n v="0"/>
    <n v="0"/>
    <n v="1"/>
    <n v="1"/>
    <n v="1"/>
    <n v="1"/>
    <n v="0"/>
    <n v="2"/>
    <n v="0"/>
    <n v="5"/>
    <s v="变道"/>
    <n v="0"/>
    <n v="0"/>
    <n v="0"/>
    <n v="0"/>
    <n v="4"/>
  </r>
  <r>
    <n v="41"/>
    <s v="熊文逸"/>
    <x v="3"/>
    <n v="0"/>
    <n v="0"/>
    <n v="0"/>
    <n v="1"/>
    <n v="1"/>
    <n v="0"/>
    <n v="0"/>
    <n v="0"/>
    <n v="8"/>
    <n v="1"/>
    <n v="2"/>
    <s v="无"/>
    <n v="0"/>
    <n v="0"/>
    <n v="1"/>
    <n v="0.2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191A9-BC61-4DFA-98B5-B17F410FC479}" name="数据透视表 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4">
  <location ref="A2:E7" firstHeaderRow="0" firstDataRow="1" firstDataCol="1"/>
  <pivotFields count="20"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人" fld="16" baseField="0" baseItem="0"/>
    <dataField name="求和项:车" fld="17" baseField="0" baseItem="0"/>
    <dataField name="求和项:潜在" fld="18" baseField="0" baseItem="0"/>
    <dataField name="求和项:除人车" fld="1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zoomScale="70" zoomScaleNormal="70" workbookViewId="0">
      <selection activeCell="A3" sqref="A3:C11"/>
    </sheetView>
  </sheetViews>
  <sheetFormatPr defaultColWidth="10" defaultRowHeight="12.75" x14ac:dyDescent="0.2"/>
  <cols>
    <col min="1" max="3" width="20" customWidth="1"/>
    <col min="4" max="4" width="43.7109375" customWidth="1"/>
    <col min="5" max="5" width="29.5703125" customWidth="1"/>
    <col min="6" max="6" width="26.42578125" customWidth="1"/>
    <col min="7" max="7" width="35.140625" customWidth="1"/>
    <col min="8" max="8" width="31.85546875" customWidth="1"/>
    <col min="9" max="9" width="32.42578125" customWidth="1"/>
    <col min="10" max="10" width="27" customWidth="1"/>
    <col min="11" max="11" width="22.7109375" customWidth="1"/>
    <col min="12" max="12" width="34.42578125" customWidth="1"/>
    <col min="13" max="13" width="33" customWidth="1"/>
    <col min="14" max="14" width="8.28515625" customWidth="1"/>
    <col min="15" max="15" width="37.85546875" customWidth="1"/>
    <col min="16" max="16" width="21.140625" customWidth="1"/>
    <col min="22" max="22" width="11.7109375" customWidth="1"/>
  </cols>
  <sheetData>
    <row r="1" spans="1:25" ht="12.95" customHeight="1" x14ac:dyDescent="0.2">
      <c r="A1" t="s">
        <v>1</v>
      </c>
      <c r="B1" t="s">
        <v>0</v>
      </c>
      <c r="C1" t="s">
        <v>2</v>
      </c>
      <c r="D1" t="s">
        <v>105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83</v>
      </c>
      <c r="R1" t="s">
        <v>84</v>
      </c>
      <c r="S1" t="s">
        <v>85</v>
      </c>
      <c r="T1" t="s">
        <v>104</v>
      </c>
    </row>
    <row r="2" spans="1:25" ht="12.95" customHeight="1" x14ac:dyDescent="0.2">
      <c r="A2" t="s">
        <v>81</v>
      </c>
      <c r="B2" t="s">
        <v>15</v>
      </c>
      <c r="C2" s="1"/>
      <c r="D2" s="1" t="s">
        <v>82</v>
      </c>
      <c r="E2" s="1" t="s">
        <v>16</v>
      </c>
      <c r="F2" s="3" t="s">
        <v>17</v>
      </c>
      <c r="G2" s="1" t="s">
        <v>18</v>
      </c>
      <c r="H2" s="1" t="s">
        <v>19</v>
      </c>
      <c r="I2" s="1" t="s">
        <v>19</v>
      </c>
      <c r="J2" s="1" t="s">
        <v>20</v>
      </c>
      <c r="K2" s="2" t="s">
        <v>103</v>
      </c>
      <c r="M2" s="2" t="s">
        <v>21</v>
      </c>
      <c r="P2" s="4" t="s">
        <v>22</v>
      </c>
      <c r="Q2">
        <v>2</v>
      </c>
      <c r="R2">
        <v>2</v>
      </c>
      <c r="S2">
        <v>4</v>
      </c>
      <c r="T2">
        <v>6</v>
      </c>
    </row>
    <row r="3" spans="1:25" ht="12.95" customHeight="1" x14ac:dyDescent="0.2">
      <c r="A3">
        <v>1</v>
      </c>
      <c r="B3" t="s">
        <v>23</v>
      </c>
      <c r="C3" s="1" t="s">
        <v>24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>
        <v>2</v>
      </c>
      <c r="M3" s="1">
        <v>0</v>
      </c>
      <c r="N3">
        <v>1</v>
      </c>
      <c r="O3" t="s">
        <v>25</v>
      </c>
      <c r="P3" t="s">
        <v>26</v>
      </c>
      <c r="Q3">
        <f>F:F+P:P</f>
        <v>0</v>
      </c>
      <c r="R3">
        <f>K:K+M:M</f>
        <v>0</v>
      </c>
      <c r="S3">
        <f>(Q:Q+R:R)/4</f>
        <v>0</v>
      </c>
      <c r="T3">
        <f>D:D+E:E+G:G+H:H+I:I+J:J</f>
        <v>2</v>
      </c>
    </row>
    <row r="4" spans="1:25" ht="12.95" customHeight="1" x14ac:dyDescent="0.2">
      <c r="A4" s="5">
        <v>2</v>
      </c>
      <c r="B4" s="5" t="s">
        <v>27</v>
      </c>
      <c r="C4" s="6" t="s">
        <v>28</v>
      </c>
      <c r="D4" s="6">
        <v>1</v>
      </c>
      <c r="E4" s="6">
        <v>1</v>
      </c>
      <c r="F4" s="6">
        <v>0</v>
      </c>
      <c r="G4" s="6">
        <v>1</v>
      </c>
      <c r="H4" s="6">
        <v>0</v>
      </c>
      <c r="I4" s="6">
        <v>1</v>
      </c>
      <c r="J4" s="6">
        <v>1</v>
      </c>
      <c r="K4" s="6">
        <v>1</v>
      </c>
      <c r="L4" s="5">
        <v>7</v>
      </c>
      <c r="M4" s="6">
        <v>1</v>
      </c>
      <c r="N4" s="5">
        <v>3</v>
      </c>
      <c r="O4" s="5" t="s">
        <v>29</v>
      </c>
      <c r="P4" s="5" t="s">
        <v>26</v>
      </c>
      <c r="Q4" s="5">
        <f t="shared" ref="Q4:Q43" si="0">F:F+P:P</f>
        <v>0</v>
      </c>
      <c r="R4" s="5">
        <f t="shared" ref="R4:R43" si="1">K:K+M:M</f>
        <v>2</v>
      </c>
      <c r="S4" s="5">
        <f t="shared" ref="S4:S50" si="2">(Q:Q+R:R)/4</f>
        <v>0.5</v>
      </c>
      <c r="T4">
        <f t="shared" ref="T4:T43" si="3">D:D+E:E+G:G+H:H+I:I+J:J</f>
        <v>5</v>
      </c>
    </row>
    <row r="5" spans="1:25" ht="12.95" customHeight="1" x14ac:dyDescent="0.2">
      <c r="A5">
        <v>3</v>
      </c>
      <c r="B5" t="s">
        <v>30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>
        <v>1</v>
      </c>
      <c r="M5" s="1">
        <v>1</v>
      </c>
      <c r="N5">
        <v>4</v>
      </c>
      <c r="O5" t="s">
        <v>25</v>
      </c>
      <c r="P5" t="s">
        <v>26</v>
      </c>
      <c r="Q5">
        <f t="shared" si="0"/>
        <v>0</v>
      </c>
      <c r="R5">
        <f t="shared" si="1"/>
        <v>2</v>
      </c>
      <c r="S5">
        <f t="shared" si="2"/>
        <v>0.5</v>
      </c>
      <c r="T5">
        <f t="shared" si="3"/>
        <v>3</v>
      </c>
    </row>
    <row r="6" spans="1:25" ht="12.95" customHeight="1" x14ac:dyDescent="0.2">
      <c r="A6" s="7">
        <v>4</v>
      </c>
      <c r="B6" s="7" t="s">
        <v>31</v>
      </c>
      <c r="C6" s="8" t="s">
        <v>32</v>
      </c>
      <c r="D6" s="8">
        <v>1</v>
      </c>
      <c r="E6" s="8">
        <v>0</v>
      </c>
      <c r="F6" s="8">
        <v>0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7">
        <v>9</v>
      </c>
      <c r="M6" s="8">
        <v>0</v>
      </c>
      <c r="N6" s="7">
        <v>2</v>
      </c>
      <c r="O6" s="7" t="s">
        <v>33</v>
      </c>
      <c r="P6" s="7" t="s">
        <v>34</v>
      </c>
      <c r="Q6" s="7">
        <f t="shared" si="0"/>
        <v>1</v>
      </c>
      <c r="R6" s="7">
        <f t="shared" si="1"/>
        <v>1</v>
      </c>
      <c r="S6" s="7">
        <f t="shared" si="2"/>
        <v>0.5</v>
      </c>
      <c r="T6">
        <f t="shared" si="3"/>
        <v>5</v>
      </c>
    </row>
    <row r="7" spans="1:25" ht="12.95" customHeight="1" x14ac:dyDescent="0.2">
      <c r="A7" s="7">
        <v>5</v>
      </c>
      <c r="B7" s="7" t="s">
        <v>35</v>
      </c>
      <c r="C7" s="8" t="s">
        <v>32</v>
      </c>
      <c r="D7" s="8">
        <v>0</v>
      </c>
      <c r="E7" s="8">
        <v>0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7">
        <v>7</v>
      </c>
      <c r="M7" s="8">
        <v>1</v>
      </c>
      <c r="N7" s="7">
        <v>4</v>
      </c>
      <c r="O7" s="7" t="s">
        <v>36</v>
      </c>
      <c r="P7" s="7" t="s">
        <v>34</v>
      </c>
      <c r="Q7" s="7">
        <f t="shared" si="0"/>
        <v>2</v>
      </c>
      <c r="R7" s="7">
        <f t="shared" si="1"/>
        <v>2</v>
      </c>
      <c r="S7" s="7">
        <f t="shared" si="2"/>
        <v>1</v>
      </c>
      <c r="T7">
        <f t="shared" si="3"/>
        <v>4</v>
      </c>
    </row>
    <row r="8" spans="1:25" ht="12.95" customHeight="1" x14ac:dyDescent="0.2">
      <c r="A8" s="5">
        <v>6</v>
      </c>
      <c r="B8" s="5" t="s">
        <v>37</v>
      </c>
      <c r="C8" s="6" t="s">
        <v>28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5">
        <v>0</v>
      </c>
      <c r="M8" s="6">
        <v>1</v>
      </c>
      <c r="N8" s="5">
        <v>5</v>
      </c>
      <c r="O8" s="5" t="s">
        <v>38</v>
      </c>
      <c r="P8" s="5" t="s">
        <v>26</v>
      </c>
      <c r="Q8" s="5">
        <f t="shared" si="0"/>
        <v>1</v>
      </c>
      <c r="R8" s="5">
        <f t="shared" si="1"/>
        <v>1</v>
      </c>
      <c r="S8" s="5">
        <f t="shared" si="2"/>
        <v>0.5</v>
      </c>
      <c r="T8">
        <f t="shared" si="3"/>
        <v>3</v>
      </c>
      <c r="W8" t="s">
        <v>108</v>
      </c>
      <c r="X8" t="s">
        <v>106</v>
      </c>
      <c r="Y8" t="s">
        <v>107</v>
      </c>
    </row>
    <row r="9" spans="1:25" ht="12.95" customHeight="1" x14ac:dyDescent="0.2">
      <c r="A9">
        <v>7</v>
      </c>
      <c r="B9" t="s">
        <v>39</v>
      </c>
      <c r="C9" s="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>
        <v>4</v>
      </c>
      <c r="M9" s="1">
        <v>1</v>
      </c>
      <c r="N9">
        <v>4</v>
      </c>
      <c r="O9" t="s">
        <v>40</v>
      </c>
      <c r="P9" t="s">
        <v>26</v>
      </c>
      <c r="Q9">
        <f t="shared" si="0"/>
        <v>0</v>
      </c>
      <c r="R9">
        <f t="shared" si="1"/>
        <v>1</v>
      </c>
      <c r="S9">
        <f t="shared" si="2"/>
        <v>0.25</v>
      </c>
      <c r="T9">
        <f t="shared" si="3"/>
        <v>3</v>
      </c>
      <c r="V9" t="s">
        <v>83</v>
      </c>
      <c r="W9">
        <f>(Q3+Q5+Q9+Q10+Q15+Q16+Q17+Q22+Q23+Q28+Q29+Q34+Q35+Q40+Q41)/15/2</f>
        <v>0.16666666666666666</v>
      </c>
      <c r="X9">
        <f>(Q6+Q7+Q11+Q12+Q18+Q19+Q24+Q25+Q30+Q32+Q36+Q37+Q42+Q43)/14/2</f>
        <v>0.2857142857142857</v>
      </c>
      <c r="Y9">
        <f>(Q4+Q8+Q13+Q14+Q20+Q21+Q26+Q27+Q33+Q38+Q39)/11/2</f>
        <v>0.59090909090909094</v>
      </c>
    </row>
    <row r="10" spans="1:25" ht="12.95" customHeight="1" x14ac:dyDescent="0.2">
      <c r="A10">
        <v>8</v>
      </c>
      <c r="B10" t="s">
        <v>41</v>
      </c>
      <c r="C10" s="1" t="s">
        <v>24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>
        <v>7</v>
      </c>
      <c r="M10" s="1">
        <v>0</v>
      </c>
      <c r="N10">
        <v>4</v>
      </c>
      <c r="O10" t="s">
        <v>42</v>
      </c>
      <c r="P10" t="s">
        <v>26</v>
      </c>
      <c r="Q10">
        <f t="shared" si="0"/>
        <v>0</v>
      </c>
      <c r="R10">
        <f t="shared" si="1"/>
        <v>1</v>
      </c>
      <c r="S10">
        <f t="shared" si="2"/>
        <v>0.25</v>
      </c>
      <c r="T10">
        <f t="shared" si="3"/>
        <v>3</v>
      </c>
      <c r="V10" t="s">
        <v>84</v>
      </c>
      <c r="W10">
        <f>(R3+R5+R9+R10+R15+R16+R17+R22+R23+R28+R29+R34+R35+R40+R41)/15/2</f>
        <v>0.6333333333333333</v>
      </c>
      <c r="X10">
        <f>(R6+R7+R11+R12+R18+R19+R24+R25+R30+R32+R36+R37+R42+R43)/14/2</f>
        <v>0.5357142857142857</v>
      </c>
      <c r="Y10">
        <f>(R4+R8+R13+R14+R20+R21+R26+R27+R33+R38+R39)/11/2</f>
        <v>0.63636363636363635</v>
      </c>
    </row>
    <row r="11" spans="1:25" ht="12.95" customHeight="1" x14ac:dyDescent="0.2">
      <c r="A11" s="7">
        <v>9</v>
      </c>
      <c r="B11" s="7" t="s">
        <v>43</v>
      </c>
      <c r="C11" s="8" t="s">
        <v>32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7">
        <v>4</v>
      </c>
      <c r="M11" s="8">
        <v>0</v>
      </c>
      <c r="N11" s="7">
        <v>5</v>
      </c>
      <c r="O11" s="7" t="s">
        <v>44</v>
      </c>
      <c r="P11" s="7" t="s">
        <v>26</v>
      </c>
      <c r="Q11" s="7">
        <f t="shared" si="0"/>
        <v>1</v>
      </c>
      <c r="R11" s="7">
        <f t="shared" si="1"/>
        <v>0</v>
      </c>
      <c r="S11" s="7">
        <f t="shared" si="2"/>
        <v>0.25</v>
      </c>
      <c r="T11">
        <f t="shared" si="3"/>
        <v>6</v>
      </c>
      <c r="V11" t="s">
        <v>104</v>
      </c>
      <c r="W11">
        <f>(T3+T5+T9+T10+T15+T16+T17+T22+T23+T28+T29+T34+T35+T40+T41)/15/6</f>
        <v>0.56666666666666665</v>
      </c>
      <c r="X11">
        <f>(T6+T7+T11+T12+T18+T19+T24+T25+T30+T32+T36+T37+T42+T43)/14/6</f>
        <v>0.66666666666666663</v>
      </c>
      <c r="Y11">
        <f>(T4+T8+T13+T14+T20+T21+T26+T27+T33+T38+T39)/11/6</f>
        <v>0.59090909090909094</v>
      </c>
    </row>
    <row r="12" spans="1:25" ht="12.95" customHeight="1" x14ac:dyDescent="0.2">
      <c r="A12" s="7">
        <v>10</v>
      </c>
      <c r="B12" s="7" t="s">
        <v>45</v>
      </c>
      <c r="C12" s="8" t="s">
        <v>32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1</v>
      </c>
      <c r="L12" s="7">
        <v>4</v>
      </c>
      <c r="M12" s="8">
        <v>1</v>
      </c>
      <c r="N12" s="7">
        <v>7</v>
      </c>
      <c r="O12" s="7" t="s">
        <v>46</v>
      </c>
      <c r="P12" s="7" t="s">
        <v>34</v>
      </c>
      <c r="Q12" s="7">
        <f t="shared" si="0"/>
        <v>1</v>
      </c>
      <c r="R12" s="7">
        <f t="shared" si="1"/>
        <v>2</v>
      </c>
      <c r="S12" s="7">
        <f t="shared" si="2"/>
        <v>0.75</v>
      </c>
      <c r="T12">
        <f t="shared" si="3"/>
        <v>1</v>
      </c>
      <c r="V12" t="s">
        <v>85</v>
      </c>
      <c r="W12">
        <f>(W9+W10)/2</f>
        <v>0.39999999999999997</v>
      </c>
      <c r="X12">
        <f>(X9+X10)/2</f>
        <v>0.4107142857142857</v>
      </c>
      <c r="Y12">
        <f>(Y9+Y10)/2</f>
        <v>0.61363636363636365</v>
      </c>
    </row>
    <row r="13" spans="1:25" ht="12.95" customHeight="1" x14ac:dyDescent="0.2">
      <c r="A13" s="5">
        <v>11</v>
      </c>
      <c r="B13" s="5" t="s">
        <v>47</v>
      </c>
      <c r="C13" s="6" t="s">
        <v>28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5">
        <v>0</v>
      </c>
      <c r="M13" s="6">
        <v>1</v>
      </c>
      <c r="N13" s="5">
        <v>3</v>
      </c>
      <c r="O13" s="5" t="s">
        <v>44</v>
      </c>
      <c r="P13" s="5" t="s">
        <v>34</v>
      </c>
      <c r="Q13" s="5">
        <f t="shared" si="0"/>
        <v>2</v>
      </c>
      <c r="R13" s="5">
        <f t="shared" si="1"/>
        <v>1</v>
      </c>
      <c r="S13" s="5">
        <f t="shared" si="2"/>
        <v>0.75</v>
      </c>
      <c r="T13">
        <f t="shared" si="3"/>
        <v>2</v>
      </c>
    </row>
    <row r="14" spans="1:25" ht="12.95" customHeight="1" x14ac:dyDescent="0.2">
      <c r="A14" s="5">
        <v>12</v>
      </c>
      <c r="B14" s="5" t="s">
        <v>48</v>
      </c>
      <c r="C14" s="6" t="s">
        <v>28</v>
      </c>
      <c r="D14" s="6">
        <v>0</v>
      </c>
      <c r="E14" s="6">
        <v>0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0</v>
      </c>
      <c r="L14" s="5">
        <v>0</v>
      </c>
      <c r="M14" s="6">
        <v>1</v>
      </c>
      <c r="N14" s="5">
        <v>4</v>
      </c>
      <c r="O14" s="5" t="s">
        <v>49</v>
      </c>
      <c r="P14" s="5" t="s">
        <v>34</v>
      </c>
      <c r="Q14" s="5">
        <f t="shared" si="0"/>
        <v>2</v>
      </c>
      <c r="R14" s="5">
        <f t="shared" si="1"/>
        <v>1</v>
      </c>
      <c r="S14" s="5">
        <f t="shared" si="2"/>
        <v>0.75</v>
      </c>
      <c r="T14">
        <f t="shared" si="3"/>
        <v>4</v>
      </c>
    </row>
    <row r="15" spans="1:25" ht="12.95" customHeight="1" x14ac:dyDescent="0.2">
      <c r="A15">
        <v>13</v>
      </c>
      <c r="B15" t="s">
        <v>50</v>
      </c>
      <c r="C15" s="1" t="s">
        <v>24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>
        <v>4</v>
      </c>
      <c r="M15" s="1">
        <v>0</v>
      </c>
      <c r="N15">
        <v>2</v>
      </c>
      <c r="O15" t="s">
        <v>51</v>
      </c>
      <c r="P15" t="s">
        <v>34</v>
      </c>
      <c r="Q15">
        <f t="shared" si="0"/>
        <v>2</v>
      </c>
      <c r="R15">
        <f t="shared" si="1"/>
        <v>1</v>
      </c>
      <c r="S15">
        <f t="shared" si="2"/>
        <v>0.75</v>
      </c>
      <c r="T15">
        <f t="shared" si="3"/>
        <v>4</v>
      </c>
    </row>
    <row r="16" spans="1:25" ht="12.95" customHeight="1" x14ac:dyDescent="0.2">
      <c r="A16">
        <v>14</v>
      </c>
      <c r="B16" t="s">
        <v>52</v>
      </c>
      <c r="C16" s="1" t="s">
        <v>24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>
        <v>7</v>
      </c>
      <c r="M16" s="1">
        <v>1</v>
      </c>
      <c r="N16">
        <v>6</v>
      </c>
      <c r="O16" t="s">
        <v>53</v>
      </c>
      <c r="P16" t="s">
        <v>26</v>
      </c>
      <c r="Q16">
        <f t="shared" si="0"/>
        <v>1</v>
      </c>
      <c r="R16">
        <f t="shared" si="1"/>
        <v>1</v>
      </c>
      <c r="S16">
        <f t="shared" si="2"/>
        <v>0.5</v>
      </c>
      <c r="T16">
        <f t="shared" si="3"/>
        <v>6</v>
      </c>
    </row>
    <row r="17" spans="1:20" ht="12.95" customHeight="1" x14ac:dyDescent="0.2">
      <c r="A17">
        <v>15</v>
      </c>
      <c r="B17" t="s">
        <v>54</v>
      </c>
      <c r="C17" s="1" t="s">
        <v>24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>
        <v>8</v>
      </c>
      <c r="M17" s="1">
        <v>1</v>
      </c>
      <c r="N17">
        <v>5</v>
      </c>
      <c r="O17" t="s">
        <v>55</v>
      </c>
      <c r="P17" t="s">
        <v>26</v>
      </c>
      <c r="Q17">
        <f t="shared" si="0"/>
        <v>0</v>
      </c>
      <c r="R17">
        <f t="shared" si="1"/>
        <v>2</v>
      </c>
      <c r="S17">
        <f t="shared" si="2"/>
        <v>0.5</v>
      </c>
      <c r="T17">
        <f t="shared" si="3"/>
        <v>4</v>
      </c>
    </row>
    <row r="18" spans="1:20" ht="12.95" customHeight="1" x14ac:dyDescent="0.2">
      <c r="A18" s="7">
        <v>16</v>
      </c>
      <c r="B18" s="7" t="s">
        <v>56</v>
      </c>
      <c r="C18" s="8" t="s">
        <v>32</v>
      </c>
      <c r="D18" s="8">
        <v>1</v>
      </c>
      <c r="E18" s="8">
        <v>1</v>
      </c>
      <c r="F18" s="8">
        <v>0</v>
      </c>
      <c r="G18" s="8">
        <v>1</v>
      </c>
      <c r="H18" s="8">
        <v>0</v>
      </c>
      <c r="I18" s="8">
        <v>1</v>
      </c>
      <c r="J18" s="8">
        <v>1</v>
      </c>
      <c r="K18" s="8">
        <v>0</v>
      </c>
      <c r="L18" s="7">
        <v>0</v>
      </c>
      <c r="M18" s="8">
        <v>1</v>
      </c>
      <c r="N18" s="7">
        <v>1</v>
      </c>
      <c r="O18" s="7" t="s">
        <v>57</v>
      </c>
      <c r="P18" s="7" t="s">
        <v>26</v>
      </c>
      <c r="Q18" s="7">
        <f t="shared" si="0"/>
        <v>0</v>
      </c>
      <c r="R18" s="7">
        <f t="shared" si="1"/>
        <v>1</v>
      </c>
      <c r="S18" s="7">
        <f t="shared" si="2"/>
        <v>0.25</v>
      </c>
      <c r="T18">
        <f t="shared" si="3"/>
        <v>5</v>
      </c>
    </row>
    <row r="19" spans="1:20" ht="12.95" customHeight="1" x14ac:dyDescent="0.2">
      <c r="A19" s="7">
        <v>17</v>
      </c>
      <c r="B19" s="7" t="s">
        <v>58</v>
      </c>
      <c r="C19" s="8" t="s">
        <v>32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1</v>
      </c>
      <c r="K19" s="8">
        <v>0</v>
      </c>
      <c r="L19" s="7">
        <v>1</v>
      </c>
      <c r="M19" s="8">
        <v>1</v>
      </c>
      <c r="N19" s="7">
        <v>4</v>
      </c>
      <c r="O19" s="7" t="s">
        <v>59</v>
      </c>
      <c r="P19" s="7" t="s">
        <v>26</v>
      </c>
      <c r="Q19" s="7">
        <f t="shared" si="0"/>
        <v>0</v>
      </c>
      <c r="R19" s="7">
        <f t="shared" si="1"/>
        <v>1</v>
      </c>
      <c r="S19" s="7">
        <f t="shared" si="2"/>
        <v>0.25</v>
      </c>
      <c r="T19">
        <f t="shared" si="3"/>
        <v>4</v>
      </c>
    </row>
    <row r="20" spans="1:20" ht="12.95" customHeight="1" x14ac:dyDescent="0.2">
      <c r="A20" s="5">
        <v>18</v>
      </c>
      <c r="B20" s="5" t="s">
        <v>60</v>
      </c>
      <c r="C20" s="6" t="s">
        <v>28</v>
      </c>
      <c r="D20" s="6">
        <v>0</v>
      </c>
      <c r="E20" s="6">
        <v>0</v>
      </c>
      <c r="F20" s="6">
        <v>0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5">
        <v>6</v>
      </c>
      <c r="M20" s="6">
        <v>1</v>
      </c>
      <c r="N20" s="5">
        <v>4</v>
      </c>
      <c r="O20" s="5" t="s">
        <v>61</v>
      </c>
      <c r="P20" s="5" t="s">
        <v>34</v>
      </c>
      <c r="Q20" s="5">
        <f t="shared" si="0"/>
        <v>1</v>
      </c>
      <c r="R20" s="5">
        <f t="shared" si="1"/>
        <v>2</v>
      </c>
      <c r="S20" s="5">
        <f t="shared" si="2"/>
        <v>0.75</v>
      </c>
      <c r="T20">
        <f t="shared" si="3"/>
        <v>4</v>
      </c>
    </row>
    <row r="21" spans="1:20" ht="12.95" customHeight="1" x14ac:dyDescent="0.2">
      <c r="A21" s="5">
        <v>19</v>
      </c>
      <c r="B21" s="5" t="s">
        <v>62</v>
      </c>
      <c r="C21" s="6" t="s">
        <v>28</v>
      </c>
      <c r="D21" s="6">
        <v>1</v>
      </c>
      <c r="E21" s="6">
        <v>0</v>
      </c>
      <c r="F21" s="6">
        <v>0</v>
      </c>
      <c r="G21" s="6">
        <v>1</v>
      </c>
      <c r="H21" s="6">
        <v>1</v>
      </c>
      <c r="I21" s="6">
        <v>1</v>
      </c>
      <c r="J21" s="6">
        <v>1</v>
      </c>
      <c r="K21" s="6">
        <v>0</v>
      </c>
      <c r="L21" s="5">
        <v>10</v>
      </c>
      <c r="M21" s="6">
        <v>1</v>
      </c>
      <c r="N21" s="5">
        <v>1</v>
      </c>
      <c r="O21" s="5" t="s">
        <v>25</v>
      </c>
      <c r="P21" s="5" t="s">
        <v>26</v>
      </c>
      <c r="Q21" s="5">
        <f t="shared" si="0"/>
        <v>0</v>
      </c>
      <c r="R21" s="5">
        <f t="shared" si="1"/>
        <v>1</v>
      </c>
      <c r="S21" s="5">
        <f t="shared" si="2"/>
        <v>0.25</v>
      </c>
      <c r="T21">
        <f t="shared" si="3"/>
        <v>5</v>
      </c>
    </row>
    <row r="22" spans="1:20" ht="12.95" customHeight="1" x14ac:dyDescent="0.2">
      <c r="A22">
        <v>20</v>
      </c>
      <c r="B22" t="s">
        <v>63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>
        <v>10</v>
      </c>
      <c r="M22" s="1">
        <v>1</v>
      </c>
      <c r="N22">
        <v>4</v>
      </c>
      <c r="O22" t="s">
        <v>64</v>
      </c>
      <c r="P22" t="s">
        <v>26</v>
      </c>
      <c r="Q22">
        <f t="shared" si="0"/>
        <v>0</v>
      </c>
      <c r="R22">
        <f t="shared" si="1"/>
        <v>1</v>
      </c>
      <c r="S22">
        <f t="shared" si="2"/>
        <v>0.25</v>
      </c>
      <c r="T22">
        <f t="shared" si="3"/>
        <v>2</v>
      </c>
    </row>
    <row r="23" spans="1:20" ht="12.95" customHeight="1" x14ac:dyDescent="0.2">
      <c r="A23">
        <v>21</v>
      </c>
      <c r="B23" t="s">
        <v>65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>
        <v>10</v>
      </c>
      <c r="M23" s="1">
        <v>1</v>
      </c>
      <c r="N23">
        <v>4</v>
      </c>
      <c r="O23" t="s">
        <v>66</v>
      </c>
      <c r="P23" t="s">
        <v>26</v>
      </c>
      <c r="Q23">
        <f t="shared" si="0"/>
        <v>0</v>
      </c>
      <c r="R23">
        <f t="shared" si="1"/>
        <v>2</v>
      </c>
      <c r="S23">
        <f t="shared" si="2"/>
        <v>0.5</v>
      </c>
      <c r="T23">
        <f t="shared" si="3"/>
        <v>4</v>
      </c>
    </row>
    <row r="24" spans="1:20" ht="12.95" customHeight="1" x14ac:dyDescent="0.2">
      <c r="A24" s="7">
        <v>22</v>
      </c>
      <c r="B24" s="7" t="s">
        <v>67</v>
      </c>
      <c r="C24" s="8" t="s">
        <v>32</v>
      </c>
      <c r="D24" s="8">
        <v>0</v>
      </c>
      <c r="E24" s="8">
        <v>0</v>
      </c>
      <c r="F24" s="8">
        <v>0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7">
        <v>1</v>
      </c>
      <c r="M24" s="8">
        <v>1</v>
      </c>
      <c r="N24" s="7">
        <v>2</v>
      </c>
      <c r="O24" s="7" t="s">
        <v>68</v>
      </c>
      <c r="P24" s="7" t="s">
        <v>26</v>
      </c>
      <c r="Q24" s="7">
        <f t="shared" si="0"/>
        <v>0</v>
      </c>
      <c r="R24" s="7">
        <f t="shared" si="1"/>
        <v>2</v>
      </c>
      <c r="S24" s="7">
        <f t="shared" si="2"/>
        <v>0.5</v>
      </c>
      <c r="T24">
        <f t="shared" si="3"/>
        <v>4</v>
      </c>
    </row>
    <row r="25" spans="1:20" ht="12.95" customHeight="1" x14ac:dyDescent="0.2">
      <c r="A25" s="7">
        <v>23</v>
      </c>
      <c r="B25" s="7" t="s">
        <v>69</v>
      </c>
      <c r="C25" s="8" t="s">
        <v>32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0</v>
      </c>
      <c r="L25" s="7">
        <v>3</v>
      </c>
      <c r="M25" s="8">
        <v>1</v>
      </c>
      <c r="N25" s="7">
        <v>4</v>
      </c>
      <c r="O25" s="7" t="s">
        <v>70</v>
      </c>
      <c r="P25" s="7" t="s">
        <v>34</v>
      </c>
      <c r="Q25" s="7">
        <f t="shared" si="0"/>
        <v>2</v>
      </c>
      <c r="R25" s="7">
        <f t="shared" si="1"/>
        <v>1</v>
      </c>
      <c r="S25" s="7">
        <f t="shared" si="2"/>
        <v>0.75</v>
      </c>
      <c r="T25">
        <f t="shared" si="3"/>
        <v>6</v>
      </c>
    </row>
    <row r="26" spans="1:20" ht="12.95" customHeight="1" x14ac:dyDescent="0.2">
      <c r="A26" s="5">
        <v>24</v>
      </c>
      <c r="B26" s="5" t="s">
        <v>71</v>
      </c>
      <c r="C26" s="6" t="s">
        <v>28</v>
      </c>
      <c r="D26" s="6">
        <v>0</v>
      </c>
      <c r="E26" s="6">
        <v>0</v>
      </c>
      <c r="F26" s="6">
        <v>1</v>
      </c>
      <c r="G26" s="6">
        <v>1</v>
      </c>
      <c r="H26" s="6">
        <v>0</v>
      </c>
      <c r="I26" s="6">
        <v>1</v>
      </c>
      <c r="J26" s="6">
        <v>1</v>
      </c>
      <c r="K26" s="6">
        <v>1</v>
      </c>
      <c r="L26" s="5">
        <v>9</v>
      </c>
      <c r="M26" s="6">
        <v>0</v>
      </c>
      <c r="N26" s="5">
        <v>4</v>
      </c>
      <c r="O26" s="5" t="s">
        <v>72</v>
      </c>
      <c r="P26" s="5" t="s">
        <v>34</v>
      </c>
      <c r="Q26" s="5">
        <f t="shared" si="0"/>
        <v>2</v>
      </c>
      <c r="R26" s="5">
        <f t="shared" si="1"/>
        <v>1</v>
      </c>
      <c r="S26" s="5">
        <f t="shared" si="2"/>
        <v>0.75</v>
      </c>
      <c r="T26">
        <f t="shared" si="3"/>
        <v>3</v>
      </c>
    </row>
    <row r="27" spans="1:20" ht="12.95" customHeight="1" x14ac:dyDescent="0.2">
      <c r="A27" s="5">
        <v>25</v>
      </c>
      <c r="B27" s="5" t="s">
        <v>73</v>
      </c>
      <c r="C27" s="6" t="s">
        <v>28</v>
      </c>
      <c r="D27" s="6"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0</v>
      </c>
      <c r="L27" s="5">
        <v>6</v>
      </c>
      <c r="M27" s="6">
        <v>1</v>
      </c>
      <c r="N27" s="5">
        <v>4</v>
      </c>
      <c r="O27" s="5" t="s">
        <v>74</v>
      </c>
      <c r="P27" s="5" t="s">
        <v>34</v>
      </c>
      <c r="Q27" s="5">
        <f t="shared" si="0"/>
        <v>2</v>
      </c>
      <c r="R27" s="5">
        <f t="shared" si="1"/>
        <v>1</v>
      </c>
      <c r="S27" s="5">
        <f t="shared" si="2"/>
        <v>0.75</v>
      </c>
      <c r="T27">
        <f t="shared" si="3"/>
        <v>4</v>
      </c>
    </row>
    <row r="28" spans="1:20" ht="12.95" customHeight="1" x14ac:dyDescent="0.2">
      <c r="A28">
        <v>26</v>
      </c>
      <c r="B28" t="s">
        <v>75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>
        <v>7</v>
      </c>
      <c r="M28" s="1">
        <v>0</v>
      </c>
      <c r="N28">
        <v>1</v>
      </c>
      <c r="O28" t="s">
        <v>25</v>
      </c>
      <c r="P28" t="s">
        <v>26</v>
      </c>
      <c r="Q28">
        <f t="shared" si="0"/>
        <v>0</v>
      </c>
      <c r="R28">
        <f t="shared" si="1"/>
        <v>1</v>
      </c>
      <c r="S28">
        <f t="shared" si="2"/>
        <v>0.25</v>
      </c>
      <c r="T28">
        <f t="shared" si="3"/>
        <v>2</v>
      </c>
    </row>
    <row r="29" spans="1:20" ht="12.95" customHeight="1" x14ac:dyDescent="0.2">
      <c r="A29">
        <v>27</v>
      </c>
      <c r="B29" t="s">
        <v>76</v>
      </c>
      <c r="C29" s="1" t="s">
        <v>24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>
        <v>3</v>
      </c>
      <c r="M29" s="1">
        <v>1</v>
      </c>
      <c r="N29">
        <v>4</v>
      </c>
      <c r="O29" t="s">
        <v>77</v>
      </c>
      <c r="P29" t="s">
        <v>26</v>
      </c>
      <c r="Q29">
        <f t="shared" si="0"/>
        <v>0</v>
      </c>
      <c r="R29">
        <f t="shared" si="1"/>
        <v>1</v>
      </c>
      <c r="S29">
        <f t="shared" si="2"/>
        <v>0.25</v>
      </c>
      <c r="T29">
        <f t="shared" si="3"/>
        <v>3</v>
      </c>
    </row>
    <row r="30" spans="1:20" ht="12.95" customHeight="1" x14ac:dyDescent="0.2">
      <c r="A30" s="7">
        <v>28</v>
      </c>
      <c r="B30" s="7" t="s">
        <v>78</v>
      </c>
      <c r="C30" s="8" t="s">
        <v>32</v>
      </c>
      <c r="D30" s="8">
        <v>0</v>
      </c>
      <c r="E30" s="8">
        <v>0</v>
      </c>
      <c r="F30" s="8">
        <v>0</v>
      </c>
      <c r="G30" s="8">
        <v>1</v>
      </c>
      <c r="H30" s="8">
        <v>0</v>
      </c>
      <c r="I30" s="8">
        <v>1</v>
      </c>
      <c r="J30" s="8">
        <v>1</v>
      </c>
      <c r="K30" s="8">
        <v>0</v>
      </c>
      <c r="L30" s="7">
        <v>8</v>
      </c>
      <c r="M30" s="8">
        <v>1</v>
      </c>
      <c r="N30" s="7">
        <v>1</v>
      </c>
      <c r="O30" s="7" t="s">
        <v>25</v>
      </c>
      <c r="P30" s="7" t="s">
        <v>26</v>
      </c>
      <c r="Q30" s="7">
        <f t="shared" si="0"/>
        <v>0</v>
      </c>
      <c r="R30" s="7">
        <f t="shared" si="1"/>
        <v>1</v>
      </c>
      <c r="S30" s="7">
        <f t="shared" si="2"/>
        <v>0.25</v>
      </c>
      <c r="T30">
        <f t="shared" si="3"/>
        <v>3</v>
      </c>
    </row>
    <row r="31" spans="1:20" s="10" customFormat="1" ht="12.95" customHeight="1" x14ac:dyDescent="0.2">
      <c r="C31" s="11"/>
      <c r="D31" s="11"/>
      <c r="E31" s="11"/>
      <c r="F31" s="11"/>
      <c r="G31" s="11"/>
      <c r="H31" s="11"/>
      <c r="I31" s="11"/>
      <c r="J31" s="11"/>
      <c r="K31" s="11"/>
      <c r="M31" s="11"/>
      <c r="Q31" s="10">
        <f t="shared" si="0"/>
        <v>0</v>
      </c>
      <c r="R31" s="10">
        <f t="shared" si="1"/>
        <v>0</v>
      </c>
      <c r="T31" s="10">
        <f t="shared" si="3"/>
        <v>0</v>
      </c>
    </row>
    <row r="32" spans="1:20" x14ac:dyDescent="0.2">
      <c r="A32" s="7">
        <v>30</v>
      </c>
      <c r="B32" s="7" t="s">
        <v>79</v>
      </c>
      <c r="C32" s="8" t="s">
        <v>32</v>
      </c>
      <c r="D32" s="8">
        <v>1</v>
      </c>
      <c r="E32" s="8">
        <v>0</v>
      </c>
      <c r="F32" s="8">
        <v>0</v>
      </c>
      <c r="G32" s="8">
        <v>1</v>
      </c>
      <c r="H32" s="8">
        <v>1</v>
      </c>
      <c r="I32" s="8">
        <v>1</v>
      </c>
      <c r="J32" s="8">
        <v>1</v>
      </c>
      <c r="K32" s="8">
        <v>0</v>
      </c>
      <c r="L32" s="7">
        <v>1</v>
      </c>
      <c r="M32" s="8">
        <v>1</v>
      </c>
      <c r="N32" s="7"/>
      <c r="O32" s="7" t="s">
        <v>80</v>
      </c>
      <c r="P32" s="7" t="s">
        <v>34</v>
      </c>
      <c r="Q32" s="7">
        <f t="shared" si="0"/>
        <v>1</v>
      </c>
      <c r="R32" s="7">
        <f t="shared" si="1"/>
        <v>1</v>
      </c>
      <c r="S32" s="7">
        <f t="shared" ref="S32:S43" si="4">(Q:Q+R:R)/4</f>
        <v>0.5</v>
      </c>
      <c r="T32">
        <f t="shared" si="3"/>
        <v>5</v>
      </c>
    </row>
    <row r="33" spans="1:20" s="9" customFormat="1" x14ac:dyDescent="0.2">
      <c r="A33" s="9">
        <v>31</v>
      </c>
      <c r="B33" s="9" t="s">
        <v>86</v>
      </c>
      <c r="C33" s="9" t="s">
        <v>28</v>
      </c>
      <c r="D33" s="9">
        <v>0</v>
      </c>
      <c r="E33" s="9">
        <v>0</v>
      </c>
      <c r="F33" s="9">
        <v>1</v>
      </c>
      <c r="G33" s="9">
        <v>0</v>
      </c>
      <c r="H33" s="9">
        <v>1</v>
      </c>
      <c r="I33" s="9">
        <v>0</v>
      </c>
      <c r="J33" s="9">
        <v>0</v>
      </c>
      <c r="K33" s="9">
        <v>1</v>
      </c>
      <c r="L33" s="9">
        <v>7</v>
      </c>
      <c r="M33" s="9">
        <v>1</v>
      </c>
      <c r="N33" s="9">
        <v>1</v>
      </c>
      <c r="O33" s="9" t="s">
        <v>25</v>
      </c>
      <c r="P33" s="9">
        <v>1</v>
      </c>
      <c r="Q33" s="9">
        <f t="shared" si="0"/>
        <v>2</v>
      </c>
      <c r="R33" s="9">
        <f t="shared" si="1"/>
        <v>2</v>
      </c>
      <c r="S33" s="9">
        <f t="shared" si="4"/>
        <v>1</v>
      </c>
      <c r="T33">
        <f t="shared" si="3"/>
        <v>1</v>
      </c>
    </row>
    <row r="34" spans="1:20" x14ac:dyDescent="0.2">
      <c r="A34">
        <v>32</v>
      </c>
      <c r="B34" t="s">
        <v>87</v>
      </c>
      <c r="C34" t="s">
        <v>24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5</v>
      </c>
      <c r="M34">
        <v>1</v>
      </c>
      <c r="N34">
        <v>4</v>
      </c>
      <c r="O34" t="s">
        <v>88</v>
      </c>
      <c r="P34">
        <v>0</v>
      </c>
      <c r="Q34">
        <f t="shared" si="0"/>
        <v>0</v>
      </c>
      <c r="R34">
        <f t="shared" si="1"/>
        <v>2</v>
      </c>
      <c r="S34">
        <f t="shared" si="4"/>
        <v>0.5</v>
      </c>
      <c r="T34">
        <f t="shared" si="3"/>
        <v>4</v>
      </c>
    </row>
    <row r="35" spans="1:20" x14ac:dyDescent="0.2">
      <c r="A35">
        <v>33</v>
      </c>
      <c r="B35" t="s">
        <v>89</v>
      </c>
      <c r="C35" t="s">
        <v>24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8</v>
      </c>
      <c r="M35">
        <v>1</v>
      </c>
      <c r="N35">
        <v>4</v>
      </c>
      <c r="O35" t="s">
        <v>90</v>
      </c>
      <c r="P35">
        <v>0</v>
      </c>
      <c r="Q35">
        <f t="shared" si="0"/>
        <v>0</v>
      </c>
      <c r="R35">
        <f t="shared" si="1"/>
        <v>2</v>
      </c>
      <c r="S35">
        <f t="shared" si="4"/>
        <v>0.5</v>
      </c>
      <c r="T35">
        <f t="shared" si="3"/>
        <v>4</v>
      </c>
    </row>
    <row r="36" spans="1:20" s="7" customFormat="1" x14ac:dyDescent="0.2">
      <c r="A36" s="7">
        <v>34</v>
      </c>
      <c r="B36" s="7" t="s">
        <v>91</v>
      </c>
      <c r="C36" s="7" t="s">
        <v>32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1</v>
      </c>
      <c r="J36" s="7">
        <v>1</v>
      </c>
      <c r="K36" s="7">
        <v>0</v>
      </c>
      <c r="L36" s="7">
        <v>3</v>
      </c>
      <c r="M36" s="7">
        <v>0</v>
      </c>
      <c r="N36" s="7">
        <v>4</v>
      </c>
      <c r="O36" s="7" t="s">
        <v>92</v>
      </c>
      <c r="P36" s="7">
        <v>0</v>
      </c>
      <c r="Q36" s="7">
        <f t="shared" si="0"/>
        <v>0</v>
      </c>
      <c r="R36" s="7">
        <f t="shared" si="1"/>
        <v>0</v>
      </c>
      <c r="S36" s="7">
        <f t="shared" si="4"/>
        <v>0</v>
      </c>
      <c r="T36">
        <f t="shared" si="3"/>
        <v>3</v>
      </c>
    </row>
    <row r="37" spans="1:20" s="7" customFormat="1" x14ac:dyDescent="0.2">
      <c r="A37" s="7">
        <v>35</v>
      </c>
      <c r="B37" s="7" t="s">
        <v>93</v>
      </c>
      <c r="C37" s="7" t="s">
        <v>32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6</v>
      </c>
      <c r="M37" s="7">
        <v>1</v>
      </c>
      <c r="N37" s="7">
        <v>1</v>
      </c>
      <c r="O37" s="7" t="s">
        <v>25</v>
      </c>
      <c r="P37" s="7">
        <v>0</v>
      </c>
      <c r="Q37" s="7">
        <f t="shared" si="0"/>
        <v>0</v>
      </c>
      <c r="R37" s="7">
        <f t="shared" si="1"/>
        <v>2</v>
      </c>
      <c r="S37" s="7">
        <f t="shared" si="4"/>
        <v>0.5</v>
      </c>
      <c r="T37">
        <f t="shared" si="3"/>
        <v>4</v>
      </c>
    </row>
    <row r="38" spans="1:20" s="9" customFormat="1" x14ac:dyDescent="0.2">
      <c r="A38" s="9">
        <v>36</v>
      </c>
      <c r="B38" s="9" t="s">
        <v>94</v>
      </c>
      <c r="C38" s="9" t="s">
        <v>28</v>
      </c>
      <c r="D38" s="9">
        <v>0</v>
      </c>
      <c r="E38" s="9">
        <v>0</v>
      </c>
      <c r="F38" s="9">
        <v>1</v>
      </c>
      <c r="G38" s="9">
        <v>1</v>
      </c>
      <c r="H38" s="9">
        <v>1</v>
      </c>
      <c r="I38" s="9">
        <v>0</v>
      </c>
      <c r="J38" s="9">
        <v>0</v>
      </c>
      <c r="K38" s="9">
        <v>1</v>
      </c>
      <c r="L38" s="9">
        <v>2</v>
      </c>
      <c r="M38" s="9">
        <v>1</v>
      </c>
      <c r="N38" s="9">
        <v>5</v>
      </c>
      <c r="O38" s="9" t="s">
        <v>95</v>
      </c>
      <c r="P38" s="9">
        <v>0</v>
      </c>
      <c r="Q38" s="9">
        <f t="shared" si="0"/>
        <v>1</v>
      </c>
      <c r="R38" s="9">
        <f t="shared" si="1"/>
        <v>2</v>
      </c>
      <c r="S38" s="9">
        <f t="shared" si="4"/>
        <v>0.75</v>
      </c>
      <c r="T38">
        <f t="shared" si="3"/>
        <v>2</v>
      </c>
    </row>
    <row r="39" spans="1:20" s="9" customFormat="1" x14ac:dyDescent="0.2">
      <c r="A39" s="9">
        <v>37</v>
      </c>
      <c r="B39" s="9" t="s">
        <v>96</v>
      </c>
      <c r="C39" s="9" t="s">
        <v>28</v>
      </c>
      <c r="D39" s="9">
        <v>1</v>
      </c>
      <c r="E39" s="9">
        <v>1</v>
      </c>
      <c r="F39" s="9">
        <v>0</v>
      </c>
      <c r="G39" s="9">
        <v>1</v>
      </c>
      <c r="H39" s="9">
        <v>1</v>
      </c>
      <c r="I39" s="9">
        <v>1</v>
      </c>
      <c r="J39" s="9">
        <v>1</v>
      </c>
      <c r="K39" s="9">
        <v>0</v>
      </c>
      <c r="L39" s="9">
        <v>2</v>
      </c>
      <c r="M39" s="9">
        <v>0</v>
      </c>
      <c r="N39" s="9">
        <v>5</v>
      </c>
      <c r="O39" s="9" t="s">
        <v>97</v>
      </c>
      <c r="P39" s="9">
        <v>0</v>
      </c>
      <c r="Q39" s="9">
        <f t="shared" si="0"/>
        <v>0</v>
      </c>
      <c r="R39" s="9">
        <f t="shared" si="1"/>
        <v>0</v>
      </c>
      <c r="S39" s="9">
        <f t="shared" si="4"/>
        <v>0</v>
      </c>
      <c r="T39">
        <f t="shared" si="3"/>
        <v>6</v>
      </c>
    </row>
    <row r="40" spans="1:20" x14ac:dyDescent="0.2">
      <c r="A40">
        <v>38</v>
      </c>
      <c r="B40" t="s">
        <v>98</v>
      </c>
      <c r="C40" t="s">
        <v>24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2</v>
      </c>
      <c r="M40">
        <v>0</v>
      </c>
      <c r="N40">
        <v>4</v>
      </c>
      <c r="O40" t="s">
        <v>99</v>
      </c>
      <c r="P40">
        <v>0</v>
      </c>
      <c r="Q40">
        <f t="shared" si="0"/>
        <v>0</v>
      </c>
      <c r="R40">
        <f t="shared" si="1"/>
        <v>1</v>
      </c>
      <c r="S40">
        <f t="shared" si="4"/>
        <v>0.25</v>
      </c>
      <c r="T40">
        <f t="shared" si="3"/>
        <v>4</v>
      </c>
    </row>
    <row r="41" spans="1:20" x14ac:dyDescent="0.2">
      <c r="A41">
        <v>39</v>
      </c>
      <c r="B41" t="s">
        <v>100</v>
      </c>
      <c r="C41" t="s">
        <v>24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 t="s">
        <v>25</v>
      </c>
      <c r="P41">
        <v>1</v>
      </c>
      <c r="Q41">
        <f t="shared" si="0"/>
        <v>2</v>
      </c>
      <c r="R41">
        <f t="shared" si="1"/>
        <v>1</v>
      </c>
      <c r="S41">
        <f t="shared" si="4"/>
        <v>0.75</v>
      </c>
      <c r="T41">
        <f t="shared" si="3"/>
        <v>3</v>
      </c>
    </row>
    <row r="42" spans="1:20" s="7" customFormat="1" x14ac:dyDescent="0.2">
      <c r="A42" s="7">
        <v>40</v>
      </c>
      <c r="B42" s="7" t="s">
        <v>101</v>
      </c>
      <c r="C42" s="7" t="s">
        <v>32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1</v>
      </c>
      <c r="J42" s="7">
        <v>1</v>
      </c>
      <c r="K42" s="7">
        <v>0</v>
      </c>
      <c r="L42" s="7">
        <v>2</v>
      </c>
      <c r="M42" s="7">
        <v>0</v>
      </c>
      <c r="N42" s="7">
        <v>5</v>
      </c>
      <c r="O42" s="7" t="s">
        <v>44</v>
      </c>
      <c r="P42" s="7">
        <v>0</v>
      </c>
      <c r="Q42" s="7">
        <v>0</v>
      </c>
      <c r="R42" s="7">
        <f t="shared" si="1"/>
        <v>0</v>
      </c>
      <c r="S42" s="7">
        <f t="shared" si="4"/>
        <v>0</v>
      </c>
      <c r="T42">
        <f t="shared" si="3"/>
        <v>4</v>
      </c>
    </row>
    <row r="43" spans="1:20" s="7" customFormat="1" x14ac:dyDescent="0.2">
      <c r="A43" s="7">
        <v>41</v>
      </c>
      <c r="B43" s="7" t="s">
        <v>102</v>
      </c>
      <c r="C43" s="7" t="s">
        <v>32</v>
      </c>
      <c r="D43" s="7">
        <v>0</v>
      </c>
      <c r="E43" s="7">
        <v>0</v>
      </c>
      <c r="F43" s="7">
        <v>0</v>
      </c>
      <c r="G43" s="7">
        <v>1</v>
      </c>
      <c r="H43" s="7">
        <v>1</v>
      </c>
      <c r="I43" s="7">
        <v>0</v>
      </c>
      <c r="J43" s="7">
        <v>0</v>
      </c>
      <c r="K43" s="7">
        <v>0</v>
      </c>
      <c r="L43" s="7">
        <v>8</v>
      </c>
      <c r="M43" s="7">
        <v>1</v>
      </c>
      <c r="N43" s="7">
        <v>2</v>
      </c>
      <c r="O43" s="7" t="s">
        <v>25</v>
      </c>
      <c r="P43" s="7">
        <v>0</v>
      </c>
      <c r="Q43" s="7">
        <f t="shared" si="0"/>
        <v>0</v>
      </c>
      <c r="R43" s="7">
        <f t="shared" si="1"/>
        <v>1</v>
      </c>
      <c r="S43" s="7">
        <f t="shared" si="4"/>
        <v>0.25</v>
      </c>
      <c r="T43">
        <f t="shared" si="3"/>
        <v>2</v>
      </c>
    </row>
  </sheetData>
  <phoneticPr fontId="1" type="noConversion"/>
  <dataValidations count="9">
    <dataValidation type="list" operator="equal" allowBlank="1" sqref="F2:F32" xr:uid="{00000000-0002-0000-0000-000000000000}">
      <formula1>"有,没有,不确定"</formula1>
    </dataValidation>
    <dataValidation type="list" operator="equal" allowBlank="1" sqref="K2:K32" xr:uid="{00000000-0002-0000-0000-000001000000}">
      <formula1>"0,1,2,3,4,不确定"</formula1>
    </dataValidation>
    <dataValidation type="list" operator="equal" allowBlank="1" sqref="G2:G32" xr:uid="{00000000-0002-0000-0000-000002000000}">
      <formula1>"树木,花,草"</formula1>
    </dataValidation>
    <dataValidation type="list" operator="equal" allowBlank="1" sqref="C2:C32" xr:uid="{00000000-0002-0000-0000-000003000000}">
      <formula1>"不使用平视显示器,单风险平视显示器,双风险平视显示器"</formula1>
    </dataValidation>
    <dataValidation type="list" operator="equal" allowBlank="1" sqref="M2:M32" xr:uid="{00000000-0002-0000-0000-000004000000}">
      <formula1>"小轿车,卡车,面包车,不确定"</formula1>
    </dataValidation>
    <dataValidation type="list" operator="equal" allowBlank="1" sqref="D2:D32" xr:uid="{00000000-0002-0000-0000-000005000000}">
      <formula1>"有,无,不确定"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J2:J32" xr:uid="{00000000-0002-0000-0000-000007000000}">
      <formula1>"红,黄,绿,不确定,红或绿"</formula1>
    </dataValidation>
    <dataValidation type="list" operator="equal" allowBlank="1" sqref="H2:I32" xr:uid="{00000000-0002-0000-0000-000008000000}">
      <formula1>"是,否,不确定"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0AA-B6AA-4A03-9D3E-E305A2BF0EE9}">
  <dimension ref="A1:L6"/>
  <sheetViews>
    <sheetView workbookViewId="0">
      <selection activeCell="I12" sqref="I12"/>
    </sheetView>
  </sheetViews>
  <sheetFormatPr defaultRowHeight="12.75" x14ac:dyDescent="0.2"/>
  <cols>
    <col min="7" max="7" width="15.5703125" customWidth="1"/>
    <col min="9" max="9" width="22.85546875" customWidth="1"/>
  </cols>
  <sheetData>
    <row r="1" spans="1:12" x14ac:dyDescent="0.2">
      <c r="A1" t="s">
        <v>109</v>
      </c>
      <c r="B1" t="s">
        <v>110</v>
      </c>
      <c r="C1">
        <v>1</v>
      </c>
      <c r="D1" t="s">
        <v>112</v>
      </c>
      <c r="E1" t="s">
        <v>113</v>
      </c>
      <c r="F1" t="s">
        <v>114</v>
      </c>
    </row>
    <row r="2" spans="1:12" x14ac:dyDescent="0.2">
      <c r="A2" t="s">
        <v>111</v>
      </c>
      <c r="B2">
        <v>1</v>
      </c>
      <c r="D2">
        <v>0.9</v>
      </c>
      <c r="E2">
        <v>0.6</v>
      </c>
    </row>
    <row r="3" spans="1:12" x14ac:dyDescent="0.2">
      <c r="A3" t="s">
        <v>118</v>
      </c>
    </row>
    <row r="6" spans="1:12" x14ac:dyDescent="0.2">
      <c r="G6" t="s">
        <v>119</v>
      </c>
      <c r="H6" t="s">
        <v>115</v>
      </c>
      <c r="I6" t="s">
        <v>120</v>
      </c>
      <c r="J6" t="s">
        <v>116</v>
      </c>
      <c r="K6" t="s">
        <v>117</v>
      </c>
      <c r="L6" t="s">
        <v>121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A6EF-7F85-42D5-A0DC-EE094BB04542}">
  <dimension ref="A2:E7"/>
  <sheetViews>
    <sheetView tabSelected="1" workbookViewId="0">
      <selection activeCell="M20" sqref="M20"/>
    </sheetView>
  </sheetViews>
  <sheetFormatPr defaultRowHeight="12.75" x14ac:dyDescent="0.2"/>
  <cols>
    <col min="1" max="1" width="23.85546875" bestFit="1" customWidth="1"/>
    <col min="2" max="3" width="9.5703125" bestFit="1" customWidth="1"/>
    <col min="4" max="4" width="11.5703125" bestFit="1" customWidth="1"/>
    <col min="5" max="5" width="13.7109375" bestFit="1" customWidth="1"/>
  </cols>
  <sheetData>
    <row r="2" spans="1:5" x14ac:dyDescent="0.2">
      <c r="A2" s="13" t="s">
        <v>2</v>
      </c>
      <c r="B2" t="s">
        <v>122</v>
      </c>
      <c r="C2" t="s">
        <v>125</v>
      </c>
      <c r="D2" t="s">
        <v>126</v>
      </c>
      <c r="E2" t="s">
        <v>127</v>
      </c>
    </row>
    <row r="3" spans="1:5" x14ac:dyDescent="0.2">
      <c r="A3" t="s">
        <v>28</v>
      </c>
      <c r="B3" s="12">
        <v>13</v>
      </c>
      <c r="C3" s="12">
        <v>14</v>
      </c>
      <c r="D3" s="12">
        <v>6.75</v>
      </c>
      <c r="E3" s="12">
        <v>39</v>
      </c>
    </row>
    <row r="4" spans="1:5" x14ac:dyDescent="0.2">
      <c r="A4" t="s">
        <v>32</v>
      </c>
      <c r="B4" s="12">
        <v>8</v>
      </c>
      <c r="C4" s="12">
        <v>15</v>
      </c>
      <c r="D4" s="12">
        <v>5.75</v>
      </c>
      <c r="E4" s="12">
        <v>56</v>
      </c>
    </row>
    <row r="5" spans="1:5" x14ac:dyDescent="0.2">
      <c r="A5" t="s">
        <v>24</v>
      </c>
      <c r="B5" s="12">
        <v>5</v>
      </c>
      <c r="C5" s="12">
        <v>19</v>
      </c>
      <c r="D5" s="12">
        <v>6</v>
      </c>
      <c r="E5" s="12">
        <v>51</v>
      </c>
    </row>
    <row r="6" spans="1:5" x14ac:dyDescent="0.2">
      <c r="A6" t="s">
        <v>123</v>
      </c>
      <c r="B6" s="12">
        <v>2</v>
      </c>
      <c r="C6" s="12">
        <v>2</v>
      </c>
      <c r="D6" s="12">
        <v>4</v>
      </c>
      <c r="E6" s="12">
        <v>6</v>
      </c>
    </row>
    <row r="7" spans="1:5" x14ac:dyDescent="0.2">
      <c r="A7" t="s">
        <v>124</v>
      </c>
      <c r="B7" s="12">
        <v>28</v>
      </c>
      <c r="C7" s="12">
        <v>50</v>
      </c>
      <c r="D7" s="12">
        <v>22.5</v>
      </c>
      <c r="E7" s="12">
        <v>152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87bd短</vt:lpstr>
      <vt:lpstr>Sheet1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2023-09-08T15:42:31Z</dcterms:modified>
</cp:coreProperties>
</file>