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vert\Documents\TU-Delft\TIL Master\CIEQ6213 Freight Transport Networks and Systems\CIEQ6213_Freight_Analysis\"/>
    </mc:Choice>
  </mc:AlternateContent>
  <xr:revisionPtr revIDLastSave="0" documentId="13_ncr:1_{BB0DE693-2987-4134-AB6E-67E93EA927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ravity" sheetId="1" r:id="rId1"/>
    <sheet name="location factors" sheetId="2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G31" i="1" l="1"/>
  <c r="M37" i="1" l="1"/>
  <c r="L37" i="1"/>
  <c r="K37" i="1"/>
  <c r="J37" i="1"/>
  <c r="I37" i="1"/>
  <c r="H37" i="1"/>
  <c r="G37" i="1"/>
  <c r="F37" i="1"/>
  <c r="E37" i="1"/>
  <c r="D37" i="1"/>
  <c r="C37" i="1"/>
  <c r="R34" i="1"/>
  <c r="M36" i="1"/>
  <c r="L36" i="1"/>
  <c r="K36" i="1"/>
  <c r="J36" i="1"/>
  <c r="I36" i="1"/>
  <c r="H36" i="1"/>
  <c r="G36" i="1"/>
  <c r="F36" i="1"/>
  <c r="E36" i="1"/>
  <c r="D36" i="1"/>
  <c r="C36" i="1"/>
  <c r="R33" i="1"/>
  <c r="M35" i="1"/>
  <c r="L35" i="1"/>
  <c r="K35" i="1"/>
  <c r="J35" i="1"/>
  <c r="I35" i="1"/>
  <c r="H35" i="1"/>
  <c r="G35" i="1"/>
  <c r="F35" i="1"/>
  <c r="E35" i="1"/>
  <c r="D35" i="1"/>
  <c r="C35" i="1"/>
  <c r="R32" i="1"/>
  <c r="M34" i="1"/>
  <c r="K34" i="1"/>
  <c r="J34" i="1"/>
  <c r="I34" i="1"/>
  <c r="H34" i="1"/>
  <c r="G34" i="1"/>
  <c r="F34" i="1"/>
  <c r="E34" i="1"/>
  <c r="D34" i="1"/>
  <c r="C34" i="1"/>
  <c r="R31" i="1"/>
  <c r="M33" i="1"/>
  <c r="L33" i="1"/>
  <c r="K33" i="1"/>
  <c r="J33" i="1"/>
  <c r="I33" i="1"/>
  <c r="H33" i="1"/>
  <c r="G33" i="1"/>
  <c r="F33" i="1"/>
  <c r="E33" i="1"/>
  <c r="D33" i="1"/>
  <c r="C33" i="1"/>
  <c r="R30" i="1"/>
  <c r="M32" i="1"/>
  <c r="L32" i="1"/>
  <c r="K32" i="1"/>
  <c r="J32" i="1"/>
  <c r="I32" i="1"/>
  <c r="H32" i="1"/>
  <c r="G32" i="1"/>
  <c r="F32" i="1"/>
  <c r="E32" i="1"/>
  <c r="D32" i="1"/>
  <c r="C32" i="1"/>
  <c r="R29" i="1"/>
  <c r="M31" i="1"/>
  <c r="L31" i="1"/>
  <c r="K31" i="1"/>
  <c r="J31" i="1"/>
  <c r="I31" i="1"/>
  <c r="H31" i="1"/>
  <c r="F31" i="1"/>
  <c r="E31" i="1"/>
  <c r="D31" i="1"/>
  <c r="C31" i="1"/>
  <c r="R28" i="1"/>
  <c r="M30" i="1"/>
  <c r="L30" i="1"/>
  <c r="K30" i="1"/>
  <c r="J30" i="1"/>
  <c r="I30" i="1"/>
  <c r="H30" i="1"/>
  <c r="G30" i="1"/>
  <c r="F30" i="1"/>
  <c r="E30" i="1"/>
  <c r="D30" i="1"/>
  <c r="C30" i="1"/>
  <c r="R27" i="1"/>
  <c r="M29" i="1"/>
  <c r="L29" i="1"/>
  <c r="K29" i="1"/>
  <c r="J29" i="1"/>
  <c r="I29" i="1"/>
  <c r="H29" i="1"/>
  <c r="G29" i="1"/>
  <c r="F29" i="1"/>
  <c r="E29" i="1"/>
  <c r="D29" i="1"/>
  <c r="C29" i="1"/>
  <c r="R26" i="1"/>
  <c r="M28" i="1"/>
  <c r="L28" i="1"/>
  <c r="K28" i="1"/>
  <c r="J28" i="1"/>
  <c r="I28" i="1"/>
  <c r="H28" i="1"/>
  <c r="G28" i="1"/>
  <c r="F28" i="1"/>
  <c r="E28" i="1"/>
  <c r="D28" i="1"/>
  <c r="C28" i="1"/>
  <c r="R25" i="1"/>
  <c r="M27" i="1"/>
  <c r="L27" i="1"/>
  <c r="L38" i="1" s="1"/>
  <c r="K27" i="1"/>
  <c r="J27" i="1"/>
  <c r="I27" i="1"/>
  <c r="H27" i="1"/>
  <c r="G27" i="1"/>
  <c r="F27" i="1"/>
  <c r="E27" i="1"/>
  <c r="D27" i="1"/>
  <c r="C27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H38" i="1" l="1"/>
  <c r="D38" i="1"/>
  <c r="I38" i="1"/>
  <c r="M38" i="1"/>
  <c r="N34" i="1"/>
  <c r="E38" i="1"/>
  <c r="F38" i="1"/>
  <c r="J38" i="1"/>
  <c r="N30" i="1"/>
  <c r="G38" i="1"/>
  <c r="N32" i="1"/>
  <c r="N33" i="1"/>
  <c r="N37" i="1"/>
  <c r="N27" i="1"/>
  <c r="N28" i="1"/>
  <c r="N29" i="1"/>
  <c r="K38" i="1"/>
  <c r="N31" i="1"/>
  <c r="N35" i="1"/>
  <c r="N36" i="1"/>
  <c r="C38" i="1"/>
  <c r="N38" i="1" l="1"/>
</calcChain>
</file>

<file path=xl/sharedStrings.xml><?xml version="1.0" encoding="utf-8"?>
<sst xmlns="http://schemas.openxmlformats.org/spreadsheetml/2006/main" count="74" uniqueCount="27">
  <si>
    <t>c_ij: costs i to j (Eur/shipment)</t>
  </si>
  <si>
    <t>Groningen</t>
  </si>
  <si>
    <t>Friesland</t>
  </si>
  <si>
    <t>Drenthe</t>
  </si>
  <si>
    <t>Overijssel/Flevoland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</si>
  <si>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</si>
  <si>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</si>
  <si>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</si>
  <si>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</si>
  <si>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</si>
  <si>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</si>
  <si>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</si>
  <si>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c_ij</t>
  </si>
  <si>
    <t>r_ij = exp (beta*c_ij)</t>
  </si>
  <si>
    <t xml:space="preserve">flows i to j: t_ij=A_i*B_j*r_ij </t>
  </si>
  <si>
    <t>B_j</t>
  </si>
  <si>
    <t>A_i</t>
  </si>
  <si>
    <t>beta</t>
  </si>
  <si>
    <t>province</t>
  </si>
  <si>
    <t>population</t>
  </si>
  <si>
    <t>production</t>
  </si>
  <si>
    <t>attraction</t>
  </si>
  <si>
    <t>real product price</t>
  </si>
  <si>
    <t>r_ij = f(c_ij)</t>
  </si>
  <si>
    <t>origin-destination table for road transport between provinces in the Netherlands (tonnes/year)</t>
  </si>
  <si>
    <t>Deterrence function (exponential)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</si>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</sst>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1" fontId="1" fillId="2" borderId="0" xfId="0" applyNumberFormat="1" applyFont="1" applyFill="1" applyAlignment="1">
      <alignment horizontal="center"/>
    </xf>
    <xf numFmtId="1" fontId="0" fillId="3" borderId="0" xfId="0" applyNumberFormat="1" applyFill="1"/>
    <xf numFmtId="1" fontId="0" fillId="4" borderId="0" xfId="0" applyNumberFormat="1" applyFill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0" fillId="6" borderId="0" xfId="0" applyNumberFormat="1" applyFill="1"/>
    <xf numFmtId="0" fontId="2" fillId="6" borderId="0" xfId="0" applyFont="1" applyFill="1"/>
    <xf numFmtId="0" fontId="0" fillId="6" borderId="0" xfId="0" applyFill="1"/>
    <xf numFmtId="0" fontId="3" fillId="0" borderId="0" xfId="0" applyFont="1"/>
    <xf numFmtId="2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gravity!$Q$9:$Q$34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xVal>
          <c:yVal>
            <c:numRef>
              <c:f>gravity!$R$9:$R$34</c:f>
              <c:numCache>
                <c:formatCode>0.00</c:formatCode>
                <c:ptCount val="26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0.24659696394160643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0.1353352832366127</c:v>
                </c:pt>
                <c:pt idx="11">
                  <c:v>0.11080315836233387</c:v>
                </c:pt>
                <c:pt idx="12">
                  <c:v>9.0717953289412512E-2</c:v>
                </c:pt>
                <c:pt idx="13">
                  <c:v>7.4273578214333877E-2</c:v>
                </c:pt>
                <c:pt idx="14">
                  <c:v>6.0810062625217952E-2</c:v>
                </c:pt>
                <c:pt idx="15">
                  <c:v>4.9787068367863944E-2</c:v>
                </c:pt>
                <c:pt idx="16">
                  <c:v>4.0762203978366211E-2</c:v>
                </c:pt>
                <c:pt idx="17">
                  <c:v>3.337326996032608E-2</c:v>
                </c:pt>
                <c:pt idx="18">
                  <c:v>2.7323722447292559E-2</c:v>
                </c:pt>
                <c:pt idx="19">
                  <c:v>2.2370771856165591E-2</c:v>
                </c:pt>
                <c:pt idx="20">
                  <c:v>1.8315638888734179E-2</c:v>
                </c:pt>
                <c:pt idx="21">
                  <c:v>1.4995576820477703E-2</c:v>
                </c:pt>
                <c:pt idx="22">
                  <c:v>1.2277339903068436E-2</c:v>
                </c:pt>
                <c:pt idx="23">
                  <c:v>1.0051835744633576E-2</c:v>
                </c:pt>
                <c:pt idx="24">
                  <c:v>8.2297470490200302E-3</c:v>
                </c:pt>
                <c:pt idx="25">
                  <c:v>6.737946999085467E-3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D-4CD6-9305-5FD63AF6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2816"/>
        <c:axId val="653946584"/>
      </c:scatterChart>
      <c:valAx>
        <c:axId val="6539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transport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46584"/>
        <c:crosses val="autoZero"/>
        <c:crossBetween val="midCat"/>
      </c:valAx>
      <c:valAx>
        <c:axId val="6539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deterrence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52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 production (factors)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'location factors'!$F$10:$F$20</c:f>
              <c:numCache>
                <c:formatCode>0</c:formatCode>
                <c:ptCount val="11"/>
                <c:pt idx="0">
                  <c:v>586061</c:v>
                </c:pt>
                <c:pt idx="1">
                  <c:v>649944</c:v>
                </c:pt>
                <c:pt idx="2">
                  <c:v>493657</c:v>
                </c:pt>
                <c:pt idx="3">
                  <c:v>1162500</c:v>
                </c:pt>
                <c:pt idx="4">
                  <c:v>2086142</c:v>
                </c:pt>
                <c:pt idx="5">
                  <c:v>1354979</c:v>
                </c:pt>
                <c:pt idx="6">
                  <c:v>2879611</c:v>
                </c:pt>
                <c:pt idx="7">
                  <c:v>3708585</c:v>
                </c:pt>
                <c:pt idx="8">
                  <c:v>383519</c:v>
                </c:pt>
                <c:pt idx="9">
                  <c:v>2563432</c:v>
                </c:pt>
                <c:pt idx="10">
                  <c:v>1117164</c:v>
                </c:pt>
              </c:numCache>
            </c:numRef>
          </c:xVal>
          <c:yVal>
            <c:numRef>
              <c:f>'location factors'!$H$10:$H$20</c:f>
              <c:numCache>
                <c:formatCode>0</c:formatCode>
                <c:ptCount val="11"/>
                <c:pt idx="0">
                  <c:v>124.16421106610771</c:v>
                </c:pt>
                <c:pt idx="1">
                  <c:v>25.753663444249561</c:v>
                </c:pt>
                <c:pt idx="2">
                  <c:v>19.393705401343635</c:v>
                </c:pt>
                <c:pt idx="3">
                  <c:v>97.292627953965834</c:v>
                </c:pt>
                <c:pt idx="4">
                  <c:v>156.67759156493227</c:v>
                </c:pt>
                <c:pt idx="5">
                  <c:v>37.839029430399826</c:v>
                </c:pt>
                <c:pt idx="6">
                  <c:v>181.57792377026314</c:v>
                </c:pt>
                <c:pt idx="7">
                  <c:v>289.66603749990315</c:v>
                </c:pt>
                <c:pt idx="8">
                  <c:v>74.619012714009571</c:v>
                </c:pt>
                <c:pt idx="9">
                  <c:v>98.338526154951936</c:v>
                </c:pt>
                <c:pt idx="10">
                  <c:v>114.3222697362112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FFE-8C7F-023EB9ED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0368"/>
        <c:axId val="653981352"/>
      </c:scatterChart>
      <c:valAx>
        <c:axId val="6539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1352"/>
        <c:crosses val="autoZero"/>
        <c:crossBetween val="midCat"/>
      </c:valAx>
      <c:valAx>
        <c:axId val="653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 attraction (factors)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'location factors'!$F$10:$F$20</c:f>
              <c:numCache>
                <c:formatCode>0</c:formatCode>
                <c:ptCount val="11"/>
                <c:pt idx="0">
                  <c:v>586061</c:v>
                </c:pt>
                <c:pt idx="1">
                  <c:v>649944</c:v>
                </c:pt>
                <c:pt idx="2">
                  <c:v>493657</c:v>
                </c:pt>
                <c:pt idx="3">
                  <c:v>1162500</c:v>
                </c:pt>
                <c:pt idx="4">
                  <c:v>2086142</c:v>
                </c:pt>
                <c:pt idx="5">
                  <c:v>1354979</c:v>
                </c:pt>
                <c:pt idx="6">
                  <c:v>2879611</c:v>
                </c:pt>
                <c:pt idx="7">
                  <c:v>3708585</c:v>
                </c:pt>
                <c:pt idx="8">
                  <c:v>383519</c:v>
                </c:pt>
                <c:pt idx="9">
                  <c:v>2563432</c:v>
                </c:pt>
                <c:pt idx="10">
                  <c:v>1117164</c:v>
                </c:pt>
              </c:numCache>
            </c:numRef>
          </c:xVal>
          <c:yVal>
            <c:numRef>
              <c:f>'location factors'!$K$10:$K$20</c:f>
              <c:numCache>
                <c:formatCode>0</c:formatCode>
                <c:ptCount val="11"/>
                <c:pt idx="0">
                  <c:v>13839.45955317178</c:v>
                </c:pt>
                <c:pt idx="1">
                  <c:v>5946.6800612859633</c:v>
                </c:pt>
                <c:pt idx="2">
                  <c:v>5099.8646612267221</c:v>
                </c:pt>
                <c:pt idx="3">
                  <c:v>24520.585528720676</c:v>
                </c:pt>
                <c:pt idx="4">
                  <c:v>36928.273623231384</c:v>
                </c:pt>
                <c:pt idx="5">
                  <c:v>13119.081191590885</c:v>
                </c:pt>
                <c:pt idx="6">
                  <c:v>52354.615990944018</c:v>
                </c:pt>
                <c:pt idx="7">
                  <c:v>82728.583026309527</c:v>
                </c:pt>
                <c:pt idx="8">
                  <c:v>13530.604976070614</c:v>
                </c:pt>
                <c:pt idx="9">
                  <c:v>30397.084041663984</c:v>
                </c:pt>
                <c:pt idx="10">
                  <c:v>15201.717169244213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F08-B492-CEF92B82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0368"/>
        <c:axId val="653981352"/>
      </c:scatterChart>
      <c:valAx>
        <c:axId val="6539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1352"/>
        <c:crosses val="autoZero"/>
        <c:crossBetween val="midCat"/>
      </c:valAx>
      <c:valAx>
        <c:axId val="653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40821</xdr:rowOff>
    </xdr:from>
    <xdr:to>
      <xdr:col>27</xdr:col>
      <xdr:colOff>585106</xdr:colOff>
      <xdr:row>34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477611</xdr:colOff>
      <xdr:row>4</xdr:row>
      <xdr:rowOff>180975</xdr:rowOff>
    </xdr:from>
    <xdr:to>
      <xdr:col>21</xdr:col>
      <xdr:colOff>151040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19</xdr:row>
      <xdr:rowOff>133349</xdr:rowOff>
    </xdr:from>
    <xdr:to>
      <xdr:col>21</xdr:col>
      <xdr:colOff>85724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zoomScale="85" zoomScaleNormal="85" workbookViewId="0">
      <selection activeCell="K5" sqref="K5"/>
    </sheetView>
  </sheetViews>
  <sheetFormatPr defaultRowHeight="14.4" x14ac:dyDescent="0.3"/>
  <cols>
    <col min="14" max="14" width="10.33203125" bestFit="1" customWidth="1"/>
  </cols>
  <sheetData>
    <row r="1" spans="1:29" ht="23.4" x14ac:dyDescent="0.45">
      <c r="A1" s="24" t="s">
        <v>24</v>
      </c>
    </row>
    <row r="5" spans="1:29" ht="28.8" x14ac:dyDescent="0.55000000000000004">
      <c r="A5" s="25" t="s">
        <v>0</v>
      </c>
      <c r="Q5" s="20" t="s">
        <v>23</v>
      </c>
      <c r="T5" s="5" t="s">
        <v>17</v>
      </c>
      <c r="U5" s="22">
        <v>-0.01</v>
      </c>
    </row>
    <row r="6" spans="1:29" ht="14.25" customHeight="1" x14ac:dyDescent="0.55000000000000004">
      <c r="B6" s="20"/>
      <c r="Q6" s="20"/>
    </row>
    <row r="7" spans="1:29" x14ac:dyDescent="0.3"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1" x14ac:dyDescent="0.4">
      <c r="B8" s="1" t="s">
        <v>1</v>
      </c>
      <c r="C8" s="2">
        <v>15</v>
      </c>
      <c r="D8" s="2">
        <v>60</v>
      </c>
      <c r="E8" s="2">
        <v>94</v>
      </c>
      <c r="F8" s="2">
        <v>105</v>
      </c>
      <c r="G8" s="2">
        <v>55</v>
      </c>
      <c r="H8" s="2">
        <v>136</v>
      </c>
      <c r="I8" s="2">
        <v>131</v>
      </c>
      <c r="J8" s="2">
        <v>253</v>
      </c>
      <c r="K8" s="2">
        <v>342</v>
      </c>
      <c r="L8" s="2">
        <v>253</v>
      </c>
      <c r="M8" s="2">
        <v>366</v>
      </c>
      <c r="Q8" s="5" t="s">
        <v>12</v>
      </c>
      <c r="R8" s="4" t="s">
        <v>13</v>
      </c>
      <c r="S8" s="4"/>
      <c r="T8" s="4"/>
      <c r="U8" s="23" t="s">
        <v>25</v>
      </c>
      <c r="V8" s="4"/>
      <c r="W8" s="4"/>
      <c r="X8" s="4"/>
      <c r="Y8" s="4"/>
      <c r="Z8" s="4"/>
      <c r="AA8" s="4"/>
      <c r="AB8" s="4"/>
      <c r="AC8" s="4"/>
    </row>
    <row r="9" spans="1:29" x14ac:dyDescent="0.3">
      <c r="B9" s="1" t="s">
        <v>2</v>
      </c>
      <c r="C9" s="2">
        <v>56</v>
      </c>
      <c r="D9" s="2">
        <v>15</v>
      </c>
      <c r="E9" s="2">
        <v>92</v>
      </c>
      <c r="F9" s="2">
        <v>98</v>
      </c>
      <c r="G9" s="2">
        <v>56</v>
      </c>
      <c r="H9" s="2">
        <v>155</v>
      </c>
      <c r="I9" s="2">
        <v>124</v>
      </c>
      <c r="J9" s="2">
        <v>230</v>
      </c>
      <c r="K9" s="2">
        <v>325</v>
      </c>
      <c r="L9" s="2">
        <v>256</v>
      </c>
      <c r="M9" s="2">
        <v>428</v>
      </c>
      <c r="Q9" s="3">
        <v>0</v>
      </c>
      <c r="R9" s="21">
        <f t="shared" ref="R9:R34" si="0">EXP($U$5*Q9)</f>
        <v>1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B10" s="1" t="s">
        <v>3</v>
      </c>
      <c r="C10" s="2">
        <v>101</v>
      </c>
      <c r="D10" s="2">
        <v>95</v>
      </c>
      <c r="E10" s="2">
        <v>15</v>
      </c>
      <c r="F10" s="2">
        <v>48</v>
      </c>
      <c r="G10" s="2">
        <v>103</v>
      </c>
      <c r="H10" s="2">
        <v>106</v>
      </c>
      <c r="I10" s="2">
        <v>151</v>
      </c>
      <c r="J10" s="2">
        <v>144</v>
      </c>
      <c r="K10" s="2">
        <v>253</v>
      </c>
      <c r="L10" s="2">
        <v>242</v>
      </c>
      <c r="M10" s="2">
        <v>283</v>
      </c>
      <c r="Q10" s="3">
        <v>20</v>
      </c>
      <c r="R10" s="21">
        <f t="shared" si="0"/>
        <v>0.81873075307798182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B11" s="1" t="s">
        <v>4</v>
      </c>
      <c r="C11" s="2">
        <v>106</v>
      </c>
      <c r="D11" s="2">
        <v>100</v>
      </c>
      <c r="E11" s="2">
        <v>50</v>
      </c>
      <c r="F11" s="2">
        <v>15</v>
      </c>
      <c r="G11" s="2">
        <v>96</v>
      </c>
      <c r="H11" s="2">
        <v>96</v>
      </c>
      <c r="I11" s="2">
        <v>164</v>
      </c>
      <c r="J11" s="2">
        <v>144</v>
      </c>
      <c r="K11" s="2">
        <v>187</v>
      </c>
      <c r="L11" s="2">
        <v>189</v>
      </c>
      <c r="M11" s="2">
        <v>227</v>
      </c>
      <c r="Q11" s="3">
        <v>40</v>
      </c>
      <c r="R11" s="21">
        <f t="shared" si="0"/>
        <v>0.67032004603563933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B12" s="1" t="s">
        <v>5</v>
      </c>
      <c r="C12" s="2">
        <v>60</v>
      </c>
      <c r="D12" s="2">
        <v>63</v>
      </c>
      <c r="E12" s="2">
        <v>100</v>
      </c>
      <c r="F12" s="2">
        <v>108</v>
      </c>
      <c r="G12" s="2">
        <v>15</v>
      </c>
      <c r="H12" s="2">
        <v>149</v>
      </c>
      <c r="I12" s="2">
        <v>220</v>
      </c>
      <c r="J12" s="2">
        <v>197</v>
      </c>
      <c r="K12" s="2">
        <v>247</v>
      </c>
      <c r="L12" s="2">
        <v>139</v>
      </c>
      <c r="M12" s="2">
        <v>216</v>
      </c>
      <c r="Q12" s="3">
        <v>60</v>
      </c>
      <c r="R12" s="21">
        <f t="shared" si="0"/>
        <v>0.54881163609402639</v>
      </c>
      <c r="S12" s="4"/>
      <c r="T12" s="6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B13" s="1" t="s">
        <v>6</v>
      </c>
      <c r="C13" s="2">
        <v>164</v>
      </c>
      <c r="D13" s="2">
        <v>135</v>
      </c>
      <c r="E13" s="2">
        <v>103</v>
      </c>
      <c r="F13" s="2">
        <v>109</v>
      </c>
      <c r="G13" s="2">
        <v>145</v>
      </c>
      <c r="H13" s="2">
        <v>15</v>
      </c>
      <c r="I13" s="2">
        <v>96</v>
      </c>
      <c r="J13" s="2">
        <v>97</v>
      </c>
      <c r="K13" s="2">
        <v>104</v>
      </c>
      <c r="L13" s="2">
        <v>100</v>
      </c>
      <c r="M13" s="2">
        <v>141</v>
      </c>
      <c r="Q13" s="3">
        <v>80</v>
      </c>
      <c r="R13" s="21">
        <f t="shared" si="0"/>
        <v>0.44932896411722156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B14" s="1" t="s">
        <v>7</v>
      </c>
      <c r="C14" s="2">
        <v>141</v>
      </c>
      <c r="D14" s="2">
        <v>135</v>
      </c>
      <c r="E14" s="2">
        <v>143</v>
      </c>
      <c r="F14" s="2">
        <v>162</v>
      </c>
      <c r="G14" s="2">
        <v>192</v>
      </c>
      <c r="H14" s="2">
        <v>109</v>
      </c>
      <c r="I14" s="2">
        <v>15</v>
      </c>
      <c r="J14" s="2">
        <v>106</v>
      </c>
      <c r="K14" s="2">
        <v>160</v>
      </c>
      <c r="L14" s="2">
        <v>128</v>
      </c>
      <c r="M14" s="2">
        <v>193</v>
      </c>
      <c r="Q14" s="3">
        <v>100</v>
      </c>
      <c r="R14" s="21">
        <f t="shared" si="0"/>
        <v>0.36787944117144233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B15" s="1" t="s">
        <v>8</v>
      </c>
      <c r="C15" s="2">
        <v>238</v>
      </c>
      <c r="D15" s="2">
        <v>230</v>
      </c>
      <c r="E15" s="2">
        <v>140</v>
      </c>
      <c r="F15" s="2">
        <v>143</v>
      </c>
      <c r="G15" s="2">
        <v>196</v>
      </c>
      <c r="H15" s="2">
        <v>105</v>
      </c>
      <c r="I15" s="2">
        <v>106</v>
      </c>
      <c r="J15" s="2">
        <v>15</v>
      </c>
      <c r="K15" s="2">
        <v>104</v>
      </c>
      <c r="L15" s="17">
        <v>105</v>
      </c>
      <c r="M15" s="2">
        <v>196</v>
      </c>
      <c r="Q15" s="3">
        <v>120</v>
      </c>
      <c r="R15" s="21">
        <f t="shared" si="0"/>
        <v>0.30119421191220214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B16" s="1" t="s">
        <v>9</v>
      </c>
      <c r="C16" s="2">
        <v>381</v>
      </c>
      <c r="D16" s="2">
        <v>372</v>
      </c>
      <c r="E16" s="2">
        <v>256</v>
      </c>
      <c r="F16" s="2">
        <v>206</v>
      </c>
      <c r="G16" s="2">
        <v>267</v>
      </c>
      <c r="H16" s="2">
        <v>103</v>
      </c>
      <c r="I16" s="2">
        <v>155</v>
      </c>
      <c r="J16" s="2">
        <v>103</v>
      </c>
      <c r="K16" s="2">
        <v>15</v>
      </c>
      <c r="L16" s="2">
        <v>99</v>
      </c>
      <c r="M16" s="2">
        <v>153</v>
      </c>
      <c r="Q16" s="3">
        <v>140</v>
      </c>
      <c r="R16" s="21">
        <f t="shared" si="0"/>
        <v>0.24659696394160643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3">
      <c r="B17" s="1" t="s">
        <v>10</v>
      </c>
      <c r="C17" s="2">
        <v>258</v>
      </c>
      <c r="D17" s="2">
        <v>271</v>
      </c>
      <c r="E17" s="2">
        <v>254</v>
      </c>
      <c r="F17" s="2">
        <v>184</v>
      </c>
      <c r="G17" s="2">
        <v>139</v>
      </c>
      <c r="H17" s="2">
        <v>101</v>
      </c>
      <c r="I17" s="2">
        <v>118</v>
      </c>
      <c r="J17" s="2">
        <v>104</v>
      </c>
      <c r="K17" s="2">
        <v>99</v>
      </c>
      <c r="L17" s="2">
        <v>15</v>
      </c>
      <c r="M17" s="2">
        <v>106</v>
      </c>
      <c r="Q17" s="3">
        <v>160</v>
      </c>
      <c r="R17" s="21">
        <f t="shared" si="0"/>
        <v>0.20189651799465538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3">
      <c r="B18" s="1" t="s">
        <v>11</v>
      </c>
      <c r="C18" s="2">
        <v>430</v>
      </c>
      <c r="D18" s="2">
        <v>436</v>
      </c>
      <c r="E18" s="2">
        <v>293</v>
      </c>
      <c r="F18" s="2">
        <v>240</v>
      </c>
      <c r="G18" s="2">
        <v>189</v>
      </c>
      <c r="H18" s="2">
        <v>159</v>
      </c>
      <c r="I18" s="2">
        <v>216</v>
      </c>
      <c r="J18" s="2">
        <v>190</v>
      </c>
      <c r="K18" s="2">
        <v>147</v>
      </c>
      <c r="L18" s="2">
        <v>95</v>
      </c>
      <c r="M18" s="2">
        <v>15</v>
      </c>
      <c r="N18" s="2"/>
      <c r="Q18" s="3">
        <v>180</v>
      </c>
      <c r="R18" s="21">
        <f t="shared" si="0"/>
        <v>0.16529888822158653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3">
      <c r="Q19" s="3">
        <v>200</v>
      </c>
      <c r="R19" s="21">
        <f t="shared" si="0"/>
        <v>0.1353352832366127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3">
      <c r="Q20" s="3">
        <v>220</v>
      </c>
      <c r="R20" s="21">
        <f t="shared" si="0"/>
        <v>0.11080315836233387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3">
      <c r="Q21" s="3">
        <v>240</v>
      </c>
      <c r="R21" s="21">
        <f t="shared" si="0"/>
        <v>9.0717953289412512E-2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8" x14ac:dyDescent="0.35">
      <c r="A22" s="25" t="s">
        <v>14</v>
      </c>
      <c r="Q22" s="3">
        <v>260</v>
      </c>
      <c r="R22" s="21">
        <f t="shared" si="0"/>
        <v>7.4273578214333877E-2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3">
      <c r="Q23" s="3">
        <v>280</v>
      </c>
      <c r="R23" s="21">
        <f t="shared" si="0"/>
        <v>6.0810062625217952E-2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B24" s="7" t="s">
        <v>15</v>
      </c>
      <c r="C24" s="8">
        <v>41</v>
      </c>
      <c r="D24" s="8">
        <v>19</v>
      </c>
      <c r="E24" s="8">
        <v>15</v>
      </c>
      <c r="F24" s="8">
        <v>69</v>
      </c>
      <c r="G24" s="8">
        <v>95</v>
      </c>
      <c r="H24" s="8">
        <v>33</v>
      </c>
      <c r="I24" s="8">
        <v>127</v>
      </c>
      <c r="J24" s="8">
        <v>177</v>
      </c>
      <c r="K24" s="8">
        <v>43</v>
      </c>
      <c r="L24" s="8">
        <v>78</v>
      </c>
      <c r="M24" s="8">
        <v>59</v>
      </c>
      <c r="Q24" s="3">
        <v>300</v>
      </c>
      <c r="R24" s="21">
        <f t="shared" si="0"/>
        <v>4.9787068367863944E-2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9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0" t="s">
        <v>10</v>
      </c>
      <c r="M25" s="1" t="s">
        <v>11</v>
      </c>
      <c r="N25" s="14" t="s">
        <v>26</v>
      </c>
      <c r="Q25" s="3">
        <v>320</v>
      </c>
      <c r="R25" s="21">
        <f t="shared" si="0"/>
        <v>4.0762203978366211E-2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9"/>
      <c r="N26" s="14"/>
      <c r="Q26" s="3">
        <v>340</v>
      </c>
      <c r="R26" s="21">
        <f t="shared" si="0"/>
        <v>3.337326996032608E-2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11">
        <v>124</v>
      </c>
      <c r="B27" s="1" t="s">
        <v>1</v>
      </c>
      <c r="C27" s="2">
        <f t="shared" ref="C27:M27" si="1">$A27*C$24*EXP(C8*$U$5)</f>
        <v>4375.8393521449943</v>
      </c>
      <c r="D27" s="2">
        <f t="shared" si="1"/>
        <v>1293.0002146375261</v>
      </c>
      <c r="E27" s="2">
        <f t="shared" si="1"/>
        <v>726.5677737668492</v>
      </c>
      <c r="F27" s="2">
        <f t="shared" si="1"/>
        <v>2994.0673813950448</v>
      </c>
      <c r="G27" s="2">
        <f t="shared" si="1"/>
        <v>6796.4687662821325</v>
      </c>
      <c r="H27" s="2">
        <f t="shared" si="1"/>
        <v>1050.2558992939507</v>
      </c>
      <c r="I27" s="2">
        <f t="shared" si="1"/>
        <v>4249.1262479460484</v>
      </c>
      <c r="J27" s="2">
        <f t="shared" si="1"/>
        <v>1748.3561772348896</v>
      </c>
      <c r="K27" s="2">
        <f t="shared" si="1"/>
        <v>174.42270309485369</v>
      </c>
      <c r="L27" s="12">
        <f t="shared" si="1"/>
        <v>770.46204420520553</v>
      </c>
      <c r="M27" s="2">
        <f t="shared" si="1"/>
        <v>188.25906310604933</v>
      </c>
      <c r="N27" s="14">
        <f t="shared" ref="N27:N37" si="2">SUM(C27:M27)</f>
        <v>24366.825623107547</v>
      </c>
      <c r="Q27" s="3">
        <v>360</v>
      </c>
      <c r="R27" s="21">
        <f t="shared" si="0"/>
        <v>2.7323722447292559E-2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11">
        <v>26</v>
      </c>
      <c r="B28" s="1" t="s">
        <v>2</v>
      </c>
      <c r="C28" s="2">
        <f t="shared" ref="C28:M28" si="3">$A28*C$24*EXP(C9*$U$5)</f>
        <v>608.90886206283665</v>
      </c>
      <c r="D28" s="2">
        <f t="shared" si="3"/>
        <v>425.18974035397855</v>
      </c>
      <c r="E28" s="2">
        <f t="shared" si="3"/>
        <v>155.42242602296051</v>
      </c>
      <c r="F28" s="2">
        <f t="shared" si="3"/>
        <v>673.30811133941086</v>
      </c>
      <c r="G28" s="2">
        <f t="shared" si="3"/>
        <v>1410.8863877065728</v>
      </c>
      <c r="H28" s="2">
        <f t="shared" si="3"/>
        <v>182.10876154334554</v>
      </c>
      <c r="I28" s="2">
        <f t="shared" si="3"/>
        <v>955.54668763474513</v>
      </c>
      <c r="J28" s="2">
        <f t="shared" si="3"/>
        <v>461.39119881234268</v>
      </c>
      <c r="K28" s="2">
        <f t="shared" si="3"/>
        <v>43.349564355865205</v>
      </c>
      <c r="L28" s="12">
        <f t="shared" si="3"/>
        <v>156.77401361901187</v>
      </c>
      <c r="M28" s="2">
        <f t="shared" si="3"/>
        <v>21.234643640659556</v>
      </c>
      <c r="N28" s="14">
        <f t="shared" si="2"/>
        <v>5094.1203970917304</v>
      </c>
      <c r="Q28" s="3">
        <v>380</v>
      </c>
      <c r="R28" s="21">
        <f t="shared" si="0"/>
        <v>2.2370771856165591E-2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11">
        <v>19</v>
      </c>
      <c r="B29" s="1" t="s">
        <v>3</v>
      </c>
      <c r="C29" s="2">
        <f t="shared" ref="C29:M29" si="4">$A29*C$24*EXP(C10*$U$5)</f>
        <v>283.72658508621669</v>
      </c>
      <c r="D29" s="2">
        <f t="shared" si="4"/>
        <v>139.61350946707492</v>
      </c>
      <c r="E29" s="2">
        <f t="shared" si="4"/>
        <v>245.30177328114146</v>
      </c>
      <c r="F29" s="2">
        <f t="shared" si="4"/>
        <v>811.22502665785066</v>
      </c>
      <c r="G29" s="2">
        <f t="shared" si="4"/>
        <v>644.39756382731105</v>
      </c>
      <c r="H29" s="2">
        <f t="shared" si="4"/>
        <v>217.227793076946</v>
      </c>
      <c r="I29" s="2">
        <f t="shared" si="4"/>
        <v>533.05577681597958</v>
      </c>
      <c r="J29" s="2">
        <f t="shared" si="4"/>
        <v>796.78805244797547</v>
      </c>
      <c r="K29" s="2">
        <f t="shared" si="4"/>
        <v>65.081419573578671</v>
      </c>
      <c r="L29" s="12">
        <f t="shared" si="4"/>
        <v>131.78183707481057</v>
      </c>
      <c r="M29" s="2">
        <f t="shared" si="4"/>
        <v>66.153408963451028</v>
      </c>
      <c r="N29" s="14">
        <f t="shared" si="2"/>
        <v>3934.3527462723364</v>
      </c>
      <c r="Q29" s="3">
        <v>400</v>
      </c>
      <c r="R29" s="21">
        <f t="shared" si="0"/>
        <v>1.8315638888734179E-2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11">
        <v>97</v>
      </c>
      <c r="B30" s="1" t="s">
        <v>4</v>
      </c>
      <c r="C30" s="2">
        <f t="shared" ref="C30:M30" si="5">$A30*C$24*EXP(C11*$U$5)</f>
        <v>1377.8547576826384</v>
      </c>
      <c r="D30" s="2">
        <f t="shared" si="5"/>
        <v>678.00181007896822</v>
      </c>
      <c r="E30" s="2">
        <f t="shared" si="5"/>
        <v>882.50210988188167</v>
      </c>
      <c r="F30" s="2">
        <f t="shared" si="5"/>
        <v>5760.7184862129116</v>
      </c>
      <c r="G30" s="2">
        <f t="shared" si="5"/>
        <v>3528.3579442606579</v>
      </c>
      <c r="H30" s="2">
        <f t="shared" si="5"/>
        <v>1225.6401280063337</v>
      </c>
      <c r="I30" s="2">
        <f t="shared" si="5"/>
        <v>2389.6401409814971</v>
      </c>
      <c r="J30" s="2">
        <f t="shared" si="5"/>
        <v>4067.8126888133484</v>
      </c>
      <c r="K30" s="2">
        <f t="shared" si="5"/>
        <v>642.84979343091311</v>
      </c>
      <c r="L30" s="12">
        <f t="shared" si="5"/>
        <v>1143.0093056559817</v>
      </c>
      <c r="M30" s="2">
        <f t="shared" si="5"/>
        <v>591.25560661558245</v>
      </c>
      <c r="N30" s="14">
        <f t="shared" si="2"/>
        <v>22287.642771620711</v>
      </c>
      <c r="Q30" s="3">
        <v>420</v>
      </c>
      <c r="R30" s="21">
        <f t="shared" si="0"/>
        <v>1.4995576820477703E-2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11">
        <v>157</v>
      </c>
      <c r="B31" s="1" t="s">
        <v>5</v>
      </c>
      <c r="C31" s="2">
        <f t="shared" ref="C31:M31" si="6">$A31*C$24*EXP(C12*$U$5)</f>
        <v>3532.7005015372479</v>
      </c>
      <c r="D31" s="2">
        <f t="shared" si="6"/>
        <v>1588.7213424035742</v>
      </c>
      <c r="E31" s="2">
        <f t="shared" si="6"/>
        <v>866.35608395874669</v>
      </c>
      <c r="F31" s="2">
        <f t="shared" si="6"/>
        <v>3678.8383293116253</v>
      </c>
      <c r="G31" s="2">
        <f t="shared" si="6"/>
        <v>12837.459468379737</v>
      </c>
      <c r="H31" s="2">
        <f t="shared" si="6"/>
        <v>1167.6557283498321</v>
      </c>
      <c r="I31" s="2">
        <f t="shared" si="6"/>
        <v>2209.3041745865748</v>
      </c>
      <c r="J31" s="2">
        <f t="shared" si="6"/>
        <v>3875.3665773600505</v>
      </c>
      <c r="K31" s="2">
        <f t="shared" si="6"/>
        <v>571.03238311956318</v>
      </c>
      <c r="L31" s="12">
        <f t="shared" si="6"/>
        <v>3050.1761805194083</v>
      </c>
      <c r="M31" s="2">
        <f t="shared" si="6"/>
        <v>1068.2565961755731</v>
      </c>
      <c r="N31" s="14">
        <f t="shared" si="2"/>
        <v>34445.867365701939</v>
      </c>
      <c r="Q31" s="3">
        <v>440</v>
      </c>
      <c r="R31" s="21">
        <f t="shared" si="0"/>
        <v>1.2277339903068436E-2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11">
        <v>38</v>
      </c>
      <c r="B32" s="1" t="s">
        <v>6</v>
      </c>
      <c r="C32" s="2">
        <f t="shared" ref="C32:M32" si="7">$A32*C$24*EXP(C13*$U$5)</f>
        <v>302.22090588920958</v>
      </c>
      <c r="D32" s="2">
        <f t="shared" si="7"/>
        <v>187.17146818633367</v>
      </c>
      <c r="E32" s="2">
        <f t="shared" si="7"/>
        <v>203.49396752441402</v>
      </c>
      <c r="F32" s="2">
        <f t="shared" si="7"/>
        <v>881.55964649905479</v>
      </c>
      <c r="G32" s="2">
        <f t="shared" si="7"/>
        <v>846.79874001860958</v>
      </c>
      <c r="H32" s="2">
        <f t="shared" si="7"/>
        <v>1079.3278024370225</v>
      </c>
      <c r="I32" s="2">
        <f t="shared" si="7"/>
        <v>1847.8410677158909</v>
      </c>
      <c r="J32" s="2">
        <f t="shared" si="7"/>
        <v>2549.7125142834607</v>
      </c>
      <c r="K32" s="2">
        <f t="shared" si="7"/>
        <v>577.54495032064676</v>
      </c>
      <c r="L32" s="12">
        <f t="shared" si="7"/>
        <v>1090.394663632155</v>
      </c>
      <c r="M32" s="2">
        <f t="shared" si="7"/>
        <v>547.36924083000599</v>
      </c>
      <c r="N32" s="14">
        <f t="shared" si="2"/>
        <v>10113.434967336805</v>
      </c>
      <c r="Q32" s="3">
        <v>460</v>
      </c>
      <c r="R32" s="21">
        <f t="shared" si="0"/>
        <v>1.0051835744633576E-2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3">
      <c r="A33" s="11">
        <v>182</v>
      </c>
      <c r="B33" s="1" t="s">
        <v>7</v>
      </c>
      <c r="C33" s="2">
        <f t="shared" ref="C33:M33" si="8">$A33*C$24*EXP(C14*$U$5)</f>
        <v>1821.7971788909476</v>
      </c>
      <c r="D33" s="2">
        <f t="shared" si="8"/>
        <v>896.45282131349279</v>
      </c>
      <c r="E33" s="2">
        <f t="shared" si="8"/>
        <v>653.31335772544992</v>
      </c>
      <c r="F33" s="2">
        <f t="shared" si="8"/>
        <v>2485.2118630920327</v>
      </c>
      <c r="G33" s="2">
        <f t="shared" si="8"/>
        <v>2534.8343752337541</v>
      </c>
      <c r="H33" s="2">
        <f t="shared" si="8"/>
        <v>2019.3162612026404</v>
      </c>
      <c r="I33" s="2">
        <f t="shared" si="8"/>
        <v>19894.404167088785</v>
      </c>
      <c r="J33" s="2">
        <f t="shared" si="8"/>
        <v>11160.727473972469</v>
      </c>
      <c r="K33" s="2">
        <f t="shared" si="8"/>
        <v>1580.042149826173</v>
      </c>
      <c r="L33" s="12">
        <f t="shared" si="8"/>
        <v>3947.0175172335439</v>
      </c>
      <c r="M33" s="2">
        <f t="shared" si="8"/>
        <v>1558.6013553171517</v>
      </c>
      <c r="N33" s="14">
        <f t="shared" si="2"/>
        <v>48551.718520896437</v>
      </c>
      <c r="Q33" s="3">
        <v>480</v>
      </c>
      <c r="R33" s="21">
        <f t="shared" si="0"/>
        <v>8.2297470490200302E-3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11">
        <v>290</v>
      </c>
      <c r="B34" s="10" t="s">
        <v>8</v>
      </c>
      <c r="C34" s="12">
        <f t="shared" ref="C34:M34" si="9">$A34*C$24*EXP(C15*$U$5)</f>
        <v>1100.4263665979818</v>
      </c>
      <c r="D34" s="12">
        <f t="shared" si="9"/>
        <v>552.42622891264841</v>
      </c>
      <c r="E34" s="12">
        <f t="shared" si="9"/>
        <v>1072.6967931459881</v>
      </c>
      <c r="F34" s="12">
        <f t="shared" si="9"/>
        <v>4788.5715340975285</v>
      </c>
      <c r="G34" s="12">
        <f t="shared" si="9"/>
        <v>3880.64949637479</v>
      </c>
      <c r="H34" s="12">
        <f t="shared" si="9"/>
        <v>3348.9042589937567</v>
      </c>
      <c r="I34" s="12">
        <f t="shared" si="9"/>
        <v>12759.967494456014</v>
      </c>
      <c r="J34" s="12">
        <f t="shared" si="9"/>
        <v>44180.140429898216</v>
      </c>
      <c r="K34" s="12">
        <f t="shared" si="9"/>
        <v>4407.5798840259886</v>
      </c>
      <c r="L34" s="13">
        <f>$A34*L$24*EXP(L15*$U$5)</f>
        <v>7915.5918848943338</v>
      </c>
      <c r="M34" s="12">
        <f t="shared" si="9"/>
        <v>2410.0875819590801</v>
      </c>
      <c r="N34" s="14">
        <f t="shared" si="2"/>
        <v>86417.041953356325</v>
      </c>
      <c r="Q34" s="3">
        <v>500</v>
      </c>
      <c r="R34" s="21">
        <f t="shared" si="0"/>
        <v>6.737946999085467E-3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11">
        <v>75</v>
      </c>
      <c r="B35" s="1" t="s">
        <v>9</v>
      </c>
      <c r="C35" s="2">
        <f t="shared" ref="C35:M35" si="10">$A35*C$24*EXP(C16*$U$5)</f>
        <v>68.105650292889749</v>
      </c>
      <c r="D35" s="2">
        <f t="shared" si="10"/>
        <v>34.533404180109834</v>
      </c>
      <c r="E35" s="2">
        <f t="shared" si="10"/>
        <v>86.967832998712211</v>
      </c>
      <c r="F35" s="2">
        <f t="shared" si="10"/>
        <v>659.57429420569736</v>
      </c>
      <c r="G35" s="2">
        <f t="shared" si="10"/>
        <v>493.42210532909019</v>
      </c>
      <c r="H35" s="2">
        <f t="shared" si="10"/>
        <v>883.59222740863981</v>
      </c>
      <c r="I35" s="2">
        <f t="shared" si="10"/>
        <v>2021.6619506997274</v>
      </c>
      <c r="J35" s="2">
        <f t="shared" si="10"/>
        <v>4739.2674015554312</v>
      </c>
      <c r="K35" s="2">
        <f t="shared" si="10"/>
        <v>2775.7832239708114</v>
      </c>
      <c r="L35" s="12">
        <f t="shared" si="10"/>
        <v>2173.7236424789676</v>
      </c>
      <c r="M35" s="2">
        <f t="shared" si="10"/>
        <v>958.1703278733313</v>
      </c>
      <c r="N35" s="14">
        <f t="shared" si="2"/>
        <v>14894.802060993408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11">
        <v>98</v>
      </c>
      <c r="B36" s="1" t="s">
        <v>10</v>
      </c>
      <c r="C36" s="2">
        <f t="shared" ref="C36:M36" si="11">$A36*C$24*EXP(C17*$U$5)</f>
        <v>304.45994816379317</v>
      </c>
      <c r="D36" s="2">
        <f t="shared" si="11"/>
        <v>123.89153410336138</v>
      </c>
      <c r="E36" s="2">
        <f t="shared" si="11"/>
        <v>115.93360769229217</v>
      </c>
      <c r="F36" s="2">
        <f t="shared" si="11"/>
        <v>1073.9234353349975</v>
      </c>
      <c r="G36" s="2">
        <f t="shared" si="11"/>
        <v>2318.8910861208306</v>
      </c>
      <c r="H36" s="2">
        <f t="shared" si="11"/>
        <v>1177.8841799343065</v>
      </c>
      <c r="I36" s="2">
        <f t="shared" si="11"/>
        <v>3824.3911806296796</v>
      </c>
      <c r="J36" s="2">
        <f t="shared" si="11"/>
        <v>6131.0249132570007</v>
      </c>
      <c r="K36" s="2">
        <f t="shared" si="11"/>
        <v>1565.8241759669006</v>
      </c>
      <c r="L36" s="12">
        <f t="shared" si="11"/>
        <v>6579.2517717931423</v>
      </c>
      <c r="M36" s="2">
        <f t="shared" si="11"/>
        <v>2003.2074953283918</v>
      </c>
      <c r="N36" s="14">
        <f t="shared" si="2"/>
        <v>25218.6833283247</v>
      </c>
      <c r="O36" s="2"/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11">
        <v>114</v>
      </c>
      <c r="B37" s="1" t="s">
        <v>11</v>
      </c>
      <c r="C37" s="2">
        <f t="shared" ref="C37:M37" si="12">$A37*C$24*EXP(C18*$U$5)</f>
        <v>63.419444823027163</v>
      </c>
      <c r="D37" s="2">
        <f t="shared" si="12"/>
        <v>27.677987648894458</v>
      </c>
      <c r="E37" s="2">
        <f t="shared" si="12"/>
        <v>91.308935228287012</v>
      </c>
      <c r="F37" s="2">
        <f t="shared" si="12"/>
        <v>713.58742057451877</v>
      </c>
      <c r="G37" s="2">
        <f t="shared" si="12"/>
        <v>1636.1076896978961</v>
      </c>
      <c r="H37" s="2">
        <f t="shared" si="12"/>
        <v>767.16815134411092</v>
      </c>
      <c r="I37" s="2">
        <f t="shared" si="12"/>
        <v>1669.677102389069</v>
      </c>
      <c r="J37" s="2">
        <f t="shared" si="12"/>
        <v>3017.9955986743298</v>
      </c>
      <c r="K37" s="2">
        <f t="shared" si="12"/>
        <v>1127.0947283853202</v>
      </c>
      <c r="L37" s="12">
        <f t="shared" si="12"/>
        <v>3438.9011805574246</v>
      </c>
      <c r="M37" s="2">
        <f t="shared" si="12"/>
        <v>5789.1218494349387</v>
      </c>
      <c r="N37" s="14">
        <f t="shared" si="2"/>
        <v>18342.060088757818</v>
      </c>
      <c r="O37" s="2"/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B38" s="14" t="s">
        <v>26</v>
      </c>
      <c r="C38" s="14">
        <f t="shared" ref="C38:N38" si="13">SUM(C27:C37)</f>
        <v>13839.45955317178</v>
      </c>
      <c r="D38" s="14">
        <f t="shared" si="13"/>
        <v>5946.6800612859633</v>
      </c>
      <c r="E38" s="14">
        <f t="shared" si="13"/>
        <v>5099.8646612267221</v>
      </c>
      <c r="F38" s="14">
        <f t="shared" si="13"/>
        <v>24520.585528720676</v>
      </c>
      <c r="G38" s="14">
        <f t="shared" si="13"/>
        <v>36928.273623231384</v>
      </c>
      <c r="H38" s="14">
        <f t="shared" si="13"/>
        <v>13119.081191590885</v>
      </c>
      <c r="I38" s="14">
        <f t="shared" si="13"/>
        <v>52354.615990944018</v>
      </c>
      <c r="J38" s="14">
        <f t="shared" si="13"/>
        <v>82728.583026309527</v>
      </c>
      <c r="K38" s="14">
        <f t="shared" si="13"/>
        <v>13530.604976070614</v>
      </c>
      <c r="L38" s="14">
        <f t="shared" si="13"/>
        <v>30397.084041663984</v>
      </c>
      <c r="M38" s="14">
        <f t="shared" si="13"/>
        <v>15201.717169244213</v>
      </c>
      <c r="N38" s="14">
        <f t="shared" si="13"/>
        <v>293666.54982345976</v>
      </c>
      <c r="O38" s="2"/>
    </row>
    <row r="39" spans="1:29" hidden="1" x14ac:dyDescent="0.3">
      <c r="N39" s="18">
        <v>293667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8:K21"/>
  <sheetViews>
    <sheetView workbookViewId="0">
      <selection activeCell="J10" activeCellId="1" sqref="H10:H20 J10:J20"/>
    </sheetView>
  </sheetViews>
  <sheetFormatPr defaultRowHeight="14.4" x14ac:dyDescent="0.3"/>
  <cols>
    <col min="5" max="5" width="19.6640625" bestFit="1" customWidth="1"/>
    <col min="6" max="6" width="10.6640625" bestFit="1" customWidth="1"/>
    <col min="7" max="7" width="16.6640625" bestFit="1" customWidth="1"/>
    <col min="8" max="8" width="4" bestFit="1" customWidth="1"/>
    <col min="9" max="9" width="10.6640625" bestFit="1" customWidth="1"/>
    <col min="10" max="10" width="9.5546875" bestFit="1" customWidth="1"/>
  </cols>
  <sheetData>
    <row r="8" spans="5:11" x14ac:dyDescent="0.3">
      <c r="E8" s="1" t="s">
        <v>18</v>
      </c>
      <c r="F8" s="1" t="s">
        <v>19</v>
      </c>
      <c r="G8" s="1" t="s">
        <v>22</v>
      </c>
      <c r="H8" s="15" t="s">
        <v>16</v>
      </c>
      <c r="I8" s="1" t="s">
        <v>15</v>
      </c>
      <c r="J8" s="1" t="s">
        <v>20</v>
      </c>
      <c r="K8" s="1" t="s">
        <v>21</v>
      </c>
    </row>
    <row r="9" spans="5:11" x14ac:dyDescent="0.3">
      <c r="H9" s="15"/>
    </row>
    <row r="10" spans="5:11" x14ac:dyDescent="0.3">
      <c r="E10" s="1" t="s">
        <v>1</v>
      </c>
      <c r="F10" s="16">
        <v>586061</v>
      </c>
      <c r="G10" s="19"/>
      <c r="H10" s="16">
        <v>124.16421106610771</v>
      </c>
      <c r="I10" s="16">
        <v>41.288370965577556</v>
      </c>
      <c r="J10" s="2">
        <v>24366.825623107547</v>
      </c>
      <c r="K10" s="2">
        <v>13839.45955317178</v>
      </c>
    </row>
    <row r="11" spans="5:11" x14ac:dyDescent="0.3">
      <c r="E11" s="1" t="s">
        <v>2</v>
      </c>
      <c r="F11" s="16">
        <v>649944</v>
      </c>
      <c r="G11" s="19"/>
      <c r="H11" s="16">
        <v>25.753663444249561</v>
      </c>
      <c r="I11" s="16">
        <v>18.571990365178802</v>
      </c>
      <c r="J11" s="2">
        <v>5094.1203970917304</v>
      </c>
      <c r="K11" s="2">
        <v>5946.6800612859633</v>
      </c>
    </row>
    <row r="12" spans="5:11" x14ac:dyDescent="0.3">
      <c r="E12" s="1" t="s">
        <v>3</v>
      </c>
      <c r="F12" s="16">
        <v>493657</v>
      </c>
      <c r="G12" s="19"/>
      <c r="H12" s="16">
        <v>19.393705401343635</v>
      </c>
      <c r="I12" s="16">
        <v>14.729142574809982</v>
      </c>
      <c r="J12" s="2">
        <v>3934.3527462723364</v>
      </c>
      <c r="K12" s="2">
        <v>5099.8646612267221</v>
      </c>
    </row>
    <row r="13" spans="5:11" x14ac:dyDescent="0.3">
      <c r="E13" s="1" t="s">
        <v>4</v>
      </c>
      <c r="F13" s="16">
        <v>1162500</v>
      </c>
      <c r="G13" s="19"/>
      <c r="H13" s="16">
        <v>97.292627953965834</v>
      </c>
      <c r="I13" s="16">
        <v>69.020950000619322</v>
      </c>
      <c r="J13" s="2">
        <v>22287.642771620711</v>
      </c>
      <c r="K13" s="2">
        <v>24520.585528720676</v>
      </c>
    </row>
    <row r="14" spans="5:11" x14ac:dyDescent="0.3">
      <c r="E14" s="1" t="s">
        <v>5</v>
      </c>
      <c r="F14" s="16">
        <v>2086142</v>
      </c>
      <c r="G14" s="19"/>
      <c r="H14" s="16">
        <v>156.67759156493227</v>
      </c>
      <c r="I14" s="16">
        <v>94.684117636893717</v>
      </c>
      <c r="J14" s="2">
        <v>34445.867365701939</v>
      </c>
      <c r="K14" s="2">
        <v>36928.273623231384</v>
      </c>
    </row>
    <row r="15" spans="5:11" x14ac:dyDescent="0.3">
      <c r="E15" s="1" t="s">
        <v>6</v>
      </c>
      <c r="F15" s="16">
        <v>1354979</v>
      </c>
      <c r="G15" s="19"/>
      <c r="H15" s="16">
        <v>37.839029430399826</v>
      </c>
      <c r="I15" s="16">
        <v>33.102821598453609</v>
      </c>
      <c r="J15" s="2">
        <v>10113.434967336805</v>
      </c>
      <c r="K15" s="2">
        <v>13119.081191590885</v>
      </c>
    </row>
    <row r="16" spans="5:11" x14ac:dyDescent="0.3">
      <c r="E16" s="1" t="s">
        <v>7</v>
      </c>
      <c r="F16" s="16">
        <v>2879611</v>
      </c>
      <c r="G16" s="19"/>
      <c r="H16" s="16">
        <v>181.57792377026314</v>
      </c>
      <c r="I16" s="16">
        <v>126.91627569222163</v>
      </c>
      <c r="J16" s="2">
        <v>48551.718520896437</v>
      </c>
      <c r="K16" s="2">
        <v>52354.615990944018</v>
      </c>
    </row>
    <row r="17" spans="5:11" x14ac:dyDescent="0.3">
      <c r="E17" s="1" t="s">
        <v>8</v>
      </c>
      <c r="F17" s="16">
        <v>3708585</v>
      </c>
      <c r="G17" s="19"/>
      <c r="H17" s="16">
        <v>289.66603749990315</v>
      </c>
      <c r="I17" s="16">
        <v>177.39442014656603</v>
      </c>
      <c r="J17" s="2">
        <v>86417.041953356325</v>
      </c>
      <c r="K17" s="2">
        <v>82728.583026309527</v>
      </c>
    </row>
    <row r="18" spans="5:11" x14ac:dyDescent="0.3">
      <c r="E18" s="1" t="s">
        <v>9</v>
      </c>
      <c r="F18" s="16">
        <v>383519</v>
      </c>
      <c r="G18" s="19"/>
      <c r="H18" s="16">
        <v>74.619012714009571</v>
      </c>
      <c r="I18" s="16">
        <v>42.834710271704168</v>
      </c>
      <c r="J18" s="2">
        <v>14894.802060993408</v>
      </c>
      <c r="K18" s="2">
        <v>13530.604976070614</v>
      </c>
    </row>
    <row r="19" spans="5:11" x14ac:dyDescent="0.3">
      <c r="E19" s="1" t="s">
        <v>10</v>
      </c>
      <c r="F19" s="16">
        <v>2563432</v>
      </c>
      <c r="G19" s="19"/>
      <c r="H19" s="16">
        <v>98.338526154951936</v>
      </c>
      <c r="I19" s="16">
        <v>78.00000271385565</v>
      </c>
      <c r="J19" s="2">
        <v>25218.6833283247</v>
      </c>
      <c r="K19" s="2">
        <v>30397.084041663984</v>
      </c>
    </row>
    <row r="20" spans="5:11" x14ac:dyDescent="0.3">
      <c r="E20" s="1" t="s">
        <v>11</v>
      </c>
      <c r="F20" s="16">
        <v>1117164</v>
      </c>
      <c r="G20" s="19"/>
      <c r="H20" s="16">
        <v>114.3222697362112</v>
      </c>
      <c r="I20" s="16">
        <v>59.486634676986192</v>
      </c>
      <c r="J20" s="2">
        <v>18342.060088757818</v>
      </c>
      <c r="K20" s="2">
        <v>15201.717169244213</v>
      </c>
    </row>
    <row r="21" spans="5:11" x14ac:dyDescent="0.3">
      <c r="E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gravity</vt:lpstr>
      <vt:lpstr>location factors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Lóri Tavasszy - CITG - TBM</dc:creator>
  <cp:lastModifiedBy>Evert Ingwersen</cp:lastModifiedBy>
  <dcterms:created xsi:type="dcterms:W3CDTF">2021-02-17T20:42:34Z</dcterms:created>
  <dcterms:modified xsi:type="dcterms:W3CDTF">2025-04-29T10:55:26Z</dcterms:modified>
</cp:coreProperties>
</file>