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et\Documents\MATLAB\GEPhysRepo\OP11\"/>
    </mc:Choice>
  </mc:AlternateContent>
  <xr:revisionPtr revIDLastSave="0" documentId="8_{10E124D6-4E49-4423-BBBE-4BC6ED9034C1}" xr6:coauthVersionLast="47" xr6:coauthVersionMax="47" xr10:uidLastSave="{00000000-0000-0000-0000-000000000000}"/>
  <bookViews>
    <workbookView xWindow="-108" yWindow="-108" windowWidth="23256" windowHeight="12456" xr2:uid="{A635F47B-9D2E-463F-A309-3BA7143AA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G25" i="1" s="1"/>
  <c r="F23" i="1"/>
  <c r="H25" i="1"/>
  <c r="G22" i="1"/>
  <c r="J3" i="1"/>
  <c r="J4" i="1"/>
  <c r="K4" i="1" s="1"/>
  <c r="J5" i="1"/>
  <c r="J6" i="1"/>
  <c r="K6" i="1" s="1"/>
  <c r="J7" i="1"/>
  <c r="J8" i="1"/>
  <c r="H14" i="1" s="1" a="1"/>
  <c r="H14" i="1" s="1"/>
  <c r="J9" i="1"/>
  <c r="J10" i="1"/>
  <c r="J2" i="1"/>
  <c r="K3" i="1" s="1"/>
  <c r="K5" i="1" l="1"/>
  <c r="L10" i="1"/>
  <c r="M10" i="1" s="1"/>
  <c r="L3" i="1"/>
  <c r="M3" i="1" s="1"/>
  <c r="L2" i="1"/>
  <c r="M2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K10" i="1"/>
  <c r="K9" i="1"/>
  <c r="K8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<sst xmlns="http://schemas.openxmlformats.org/spreadsheetml/2006/main" count="14" uniqueCount="14">
  <si>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</t>
  </si>
  <si>
    <t>d_1</t>
  </si>
  <si>
    <t>d_2</t>
  </si>
  <si>
    <t>NewData</t>
  </si>
  <si>
    <t>FitVal</t>
  </si>
  <si>
    <t>Residual</t>
  </si>
  <si>
    <t>Gradient = lambda * d</t>
  </si>
  <si>
    <t>D/mm</t>
  </si>
  <si>
    <t>n : 1/mm</t>
  </si>
  <si>
    <t>d1: mm</t>
  </si>
  <si>
    <t>d2: mm</t>
  </si>
  <si>
    <t>Mean d: mm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</si>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</sst>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 vs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443997733195808E-2"/>
                  <c:y val="-0.44308654126567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Sheet1!$G$2:$G$10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Sheet1!$J$2:$J$10</c:f>
              <c:numCache>
                <c:formatCode>0.000</c:formatCode>
                <c:ptCount val="9"/>
                <c:pt idx="0">
                  <c:v>3.4850000000000003</c:v>
                </c:pt>
                <c:pt idx="1">
                  <c:v>3.26</c:v>
                </c:pt>
                <c:pt idx="2">
                  <c:v>3.04</c:v>
                </c:pt>
                <c:pt idx="3">
                  <c:v>2.8049999999999997</c:v>
                </c:pt>
                <c:pt idx="4">
                  <c:v>2.5750000000000002</c:v>
                </c:pt>
                <c:pt idx="5">
                  <c:v>2.3499999999999996</c:v>
                </c:pt>
                <c:pt idx="6">
                  <c:v>2.14</c:v>
                </c:pt>
                <c:pt idx="7">
                  <c:v>1.9</c:v>
                </c:pt>
                <c:pt idx="8">
                  <c:v>1.665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16-4542-A9C0-338770E6A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54991"/>
        <c:axId val="517675615"/>
      </c:scatterChart>
      <c:valAx>
        <c:axId val="110905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n: 1/mm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5615"/>
        <c:crosses val="autoZero"/>
        <c:crossBetween val="midCat"/>
      </c:valAx>
      <c:valAx>
        <c:axId val="517675615"/>
        <c:scaling>
          <c:orientation val="minMax"/>
          <c:max val="3.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d:</a:t>
                </a:r>
                <a:r>
                  <a:rPr lang="en-GB" baseline="0"/>
                  <a:t>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5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239569</xdr:colOff>
      <xdr:row>11</xdr:row>
      <xdr:rowOff>109105</xdr:rowOff>
    </xdr:from>
    <xdr:to>
      <xdr:col>16</xdr:col>
      <xdr:colOff>528206</xdr:colOff>
      <xdr:row>26</xdr:row>
      <xdr:rowOff>81396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0A980-1D7E-6D64-BBE1-57D532FDF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42446-936D-4050-BCE8-003E64987221}" name="Table1" displayName="Table1" ref="G1:J10" totalsRowShown="0">
  <autoFilter ref="G1:J10" xr:uid="{06C42446-936D-4050-BCE8-003E64987221}"/>
  <tableColumns count="4">
    <tableColumn id="1" xr3:uid="{8A7EFBB6-57AE-4DA4-B630-3FF2A71C2CAD}" name="n : 1/mm"/>
    <tableColumn id="2" xr3:uid="{7EC83CBD-8A48-4DAF-82F2-DE01C1BF3773}" name="d1: mm" dataDxfId="1"/>
    <tableColumn id="3" xr3:uid="{AF4F5ECD-261F-42F8-B378-F2D07AF29C6D}" name="d2: mm" dataDxfId="0"/>
    <tableColumn id="4" xr3:uid="{34C67862-65E7-46D6-85DB-5D5600173D00}" name="Mean d: mm" dataDxfId="2">
      <calculatedColumnFormula>(H2+I2)/2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894D8-AD3C-41A2-B69B-84C5F99CFA99}" name="Table3" displayName="Table3" ref="E14:F19" totalsRowShown="0">
  <autoFilter ref="E14:F19" xr:uid="{677894D8-AD3C-41A2-B69B-84C5F99CFA99}"/>
  <tableColumns count="2">
    <tableColumn id="1" xr3:uid="{300EC6B6-E7AA-4C4B-9EA1-B6831B91D9F2}" name="Column1"/>
    <tableColumn id="2" xr3:uid="{C2256F71-1FBD-4EA1-8F83-3C2D520C70E4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09D8-1AA5-4EC9-A121-A6C0AFE6D7AD}">
  <dimension ref="A1:M25"/>
  <sheetViews>
    <sheetView tabSelected="1" topLeftCell="D7" zoomScale="132" workbookViewId="0">
      <selection activeCell="G22" sqref="G22"/>
    </sheetView>
  </sheetViews>
  <sheetFormatPr defaultRowHeight="14.4" x14ac:dyDescent="0.3"/>
  <cols>
    <col min="5" max="6" width="9.5546875" customWidth="1"/>
    <col min="7" max="7" width="9.21875" customWidth="1"/>
    <col min="10" max="10" width="12" customWidth="1"/>
  </cols>
  <sheetData>
    <row r="1" spans="1:13" x14ac:dyDescent="0.3">
      <c r="A1" t="s">
        <v>0</v>
      </c>
      <c r="B1" t="s">
        <v>1</v>
      </c>
      <c r="C1" t="s">
        <v>2</v>
      </c>
      <c r="F1" t="s">
        <v>3</v>
      </c>
      <c r="G1" t="s">
        <v>8</v>
      </c>
      <c r="H1" t="s">
        <v>9</v>
      </c>
      <c r="I1" t="s">
        <v>10</v>
      </c>
      <c r="J1" t="s">
        <v>11</v>
      </c>
      <c r="L1" t="s">
        <v>4</v>
      </c>
      <c r="M1" t="s">
        <v>5</v>
      </c>
    </row>
    <row r="2" spans="1:13" x14ac:dyDescent="0.3">
      <c r="A2">
        <v>10</v>
      </c>
      <c r="B2">
        <v>5.1100000000000003</v>
      </c>
      <c r="C2">
        <v>5.12</v>
      </c>
      <c r="G2">
        <v>10</v>
      </c>
      <c r="H2" s="2">
        <v>3.49</v>
      </c>
      <c r="I2" s="2">
        <v>3.48</v>
      </c>
      <c r="J2" s="1">
        <f>(H2+I2)/2</f>
        <v>3.4850000000000003</v>
      </c>
      <c r="L2">
        <f>$H$14*G2+$I$14</f>
        <v>3.4876666666666667</v>
      </c>
      <c r="M2">
        <f>J2-L2</f>
        <v>-2.666666666666373E-3</v>
      </c>
    </row>
    <row r="3" spans="1:13" x14ac:dyDescent="0.3">
      <c r="A3">
        <v>15</v>
      </c>
      <c r="B3">
        <v>4.8600000000000003</v>
      </c>
      <c r="C3">
        <v>4.8600000000000003</v>
      </c>
      <c r="G3">
        <v>15</v>
      </c>
      <c r="H3" s="2">
        <v>3.26</v>
      </c>
      <c r="I3" s="2">
        <v>3.26</v>
      </c>
      <c r="J3" s="1">
        <f t="shared" ref="J3:J10" si="0">(H3+I3)/2</f>
        <v>3.26</v>
      </c>
      <c r="K3">
        <f>J2-J3</f>
        <v>0.22500000000000053</v>
      </c>
      <c r="L3">
        <f>$H$14*G3+$I$14</f>
        <v>3.2607500000000003</v>
      </c>
      <c r="M3">
        <f t="shared" ref="M3:M10" si="1">J3-L3</f>
        <v>-7.5000000000047251E-4</v>
      </c>
    </row>
    <row r="4" spans="1:13" x14ac:dyDescent="0.3">
      <c r="A4">
        <v>20</v>
      </c>
      <c r="B4">
        <v>4.6100000000000003</v>
      </c>
      <c r="C4">
        <v>4.62</v>
      </c>
      <c r="G4">
        <v>20</v>
      </c>
      <c r="H4" s="2">
        <v>3.04</v>
      </c>
      <c r="I4" s="2">
        <v>3.04</v>
      </c>
      <c r="J4" s="1">
        <f t="shared" si="0"/>
        <v>3.04</v>
      </c>
      <c r="K4">
        <f t="shared" ref="K4:K10" si="2">J3-J4</f>
        <v>0.21999999999999975</v>
      </c>
      <c r="L4">
        <f>$H$14*G4+$I$14</f>
        <v>3.0338333333333334</v>
      </c>
      <c r="M4">
        <f t="shared" si="1"/>
        <v>6.1666666666666536E-3</v>
      </c>
    </row>
    <row r="5" spans="1:13" x14ac:dyDescent="0.3">
      <c r="A5">
        <v>25</v>
      </c>
      <c r="B5">
        <v>4.38</v>
      </c>
      <c r="C5">
        <v>4.38</v>
      </c>
      <c r="G5">
        <v>25</v>
      </c>
      <c r="H5" s="2">
        <v>2.8</v>
      </c>
      <c r="I5" s="2">
        <v>2.81</v>
      </c>
      <c r="J5" s="1">
        <f t="shared" si="0"/>
        <v>2.8049999999999997</v>
      </c>
      <c r="K5">
        <f t="shared" si="2"/>
        <v>0.23500000000000032</v>
      </c>
      <c r="L5">
        <f>$H$14*G5+$I$14</f>
        <v>2.8069166666666669</v>
      </c>
      <c r="M5">
        <f t="shared" si="1"/>
        <v>-1.9166666666672327E-3</v>
      </c>
    </row>
    <row r="6" spans="1:13" x14ac:dyDescent="0.3">
      <c r="A6">
        <v>30</v>
      </c>
      <c r="B6">
        <v>4.07</v>
      </c>
      <c r="C6">
        <v>4.0599999999999996</v>
      </c>
      <c r="G6">
        <v>30</v>
      </c>
      <c r="H6" s="2">
        <v>2.58</v>
      </c>
      <c r="I6" s="2">
        <v>2.57</v>
      </c>
      <c r="J6" s="1">
        <f t="shared" si="0"/>
        <v>2.5750000000000002</v>
      </c>
      <c r="K6">
        <f t="shared" si="2"/>
        <v>0.22999999999999954</v>
      </c>
      <c r="L6">
        <f>$H$14*G6+$I$14</f>
        <v>2.58</v>
      </c>
      <c r="M6">
        <f t="shared" si="1"/>
        <v>-4.9999999999998934E-3</v>
      </c>
    </row>
    <row r="7" spans="1:13" x14ac:dyDescent="0.3">
      <c r="A7">
        <v>35</v>
      </c>
      <c r="B7">
        <v>3.81</v>
      </c>
      <c r="G7">
        <v>35</v>
      </c>
      <c r="H7" s="2">
        <v>2.36</v>
      </c>
      <c r="I7" s="2">
        <v>2.34</v>
      </c>
      <c r="J7" s="1">
        <f t="shared" si="0"/>
        <v>2.3499999999999996</v>
      </c>
      <c r="K7">
        <f t="shared" si="2"/>
        <v>0.22500000000000053</v>
      </c>
      <c r="L7">
        <f>$H$14*G7+$I$14</f>
        <v>2.3530833333333332</v>
      </c>
      <c r="M7">
        <f t="shared" si="1"/>
        <v>-3.0833333333335489E-3</v>
      </c>
    </row>
    <row r="8" spans="1:13" x14ac:dyDescent="0.3">
      <c r="A8">
        <v>40</v>
      </c>
      <c r="G8">
        <v>40</v>
      </c>
      <c r="H8" s="2">
        <v>2.14</v>
      </c>
      <c r="I8" s="2">
        <v>2.14</v>
      </c>
      <c r="J8" s="1">
        <f t="shared" si="0"/>
        <v>2.14</v>
      </c>
      <c r="K8">
        <f t="shared" si="2"/>
        <v>0.20999999999999952</v>
      </c>
      <c r="L8">
        <f>$H$14*G8+$I$14</f>
        <v>2.1261666666666663</v>
      </c>
      <c r="M8">
        <f t="shared" si="1"/>
        <v>1.3833333333333808E-2</v>
      </c>
    </row>
    <row r="9" spans="1:13" x14ac:dyDescent="0.3">
      <c r="A9">
        <v>45</v>
      </c>
      <c r="G9">
        <v>45</v>
      </c>
      <c r="H9" s="2">
        <v>1.9</v>
      </c>
      <c r="I9" s="2">
        <v>1.9</v>
      </c>
      <c r="J9" s="1">
        <f t="shared" si="0"/>
        <v>1.9</v>
      </c>
      <c r="K9">
        <f t="shared" si="2"/>
        <v>0.24000000000000021</v>
      </c>
      <c r="L9">
        <f>$H$14*G9+$I$14</f>
        <v>1.8992499999999994</v>
      </c>
      <c r="M9">
        <f t="shared" si="1"/>
        <v>7.5000000000047251E-4</v>
      </c>
    </row>
    <row r="10" spans="1:13" x14ac:dyDescent="0.3">
      <c r="A10">
        <v>50</v>
      </c>
      <c r="G10">
        <v>50</v>
      </c>
      <c r="H10" s="2">
        <v>1.67</v>
      </c>
      <c r="I10" s="2">
        <v>1.66</v>
      </c>
      <c r="J10" s="1">
        <f t="shared" si="0"/>
        <v>1.665</v>
      </c>
      <c r="K10">
        <f t="shared" si="2"/>
        <v>0.23499999999999988</v>
      </c>
      <c r="L10">
        <f>$H$14*G10+$I$14</f>
        <v>1.672333333333333</v>
      </c>
      <c r="M10">
        <f t="shared" si="1"/>
        <v>-7.3333333333329698E-3</v>
      </c>
    </row>
    <row r="14" spans="1:13" x14ac:dyDescent="0.3">
      <c r="E14" t="s">
        <v>12</v>
      </c>
      <c r="F14" t="s">
        <v>13</v>
      </c>
      <c r="H14" cm="1">
        <f t="array" ref="H14:I18">LINEST(J2:J10,G2:G10,TRUE,TRUE)</f>
        <v>-4.5383333333333352E-2</v>
      </c>
      <c r="I14">
        <v>3.9415000000000004</v>
      </c>
    </row>
    <row r="15" spans="1:13" x14ac:dyDescent="0.3">
      <c r="E15">
        <v>-4.5383333333333352E-2</v>
      </c>
      <c r="F15">
        <v>3.9415000000000004</v>
      </c>
      <c r="H15">
        <v>1.7716909687891106E-4</v>
      </c>
      <c r="I15">
        <v>5.7863184739073573E-3</v>
      </c>
    </row>
    <row r="16" spans="1:13" x14ac:dyDescent="0.3">
      <c r="E16">
        <v>1.7716909687891106E-4</v>
      </c>
      <c r="F16">
        <v>5.7863184739073573E-3</v>
      </c>
      <c r="H16">
        <v>0.99989333182298745</v>
      </c>
      <c r="I16">
        <v>6.8617296167463107E-3</v>
      </c>
    </row>
    <row r="17" spans="5:9" x14ac:dyDescent="0.3">
      <c r="E17">
        <v>0.99989333182298745</v>
      </c>
      <c r="F17">
        <v>6.8617296167463107E-3</v>
      </c>
      <c r="H17">
        <v>65617.070796459986</v>
      </c>
      <c r="I17">
        <v>7</v>
      </c>
    </row>
    <row r="18" spans="5:9" x14ac:dyDescent="0.3">
      <c r="E18">
        <v>65617.070796459986</v>
      </c>
      <c r="F18">
        <v>7</v>
      </c>
      <c r="H18">
        <v>3.0894704166666669</v>
      </c>
      <c r="I18">
        <v>3.2958333333333429E-4</v>
      </c>
    </row>
    <row r="19" spans="5:9" x14ac:dyDescent="0.3">
      <c r="E19">
        <v>3.0894704166666669</v>
      </c>
      <c r="F19">
        <v>3.2958333333333429E-4</v>
      </c>
    </row>
    <row r="21" spans="5:9" x14ac:dyDescent="0.3">
      <c r="F21" t="s">
        <v>7</v>
      </c>
      <c r="G21">
        <v>169.5</v>
      </c>
      <c r="H21">
        <v>2</v>
      </c>
    </row>
    <row r="22" spans="5:9" x14ac:dyDescent="0.3">
      <c r="G22">
        <f>H21/G21</f>
        <v>1.1799410029498525E-2</v>
      </c>
    </row>
    <row r="23" spans="5:9" x14ac:dyDescent="0.3">
      <c r="F23">
        <f>H15/H14</f>
        <v>-3.9038361412907304E-3</v>
      </c>
    </row>
    <row r="24" spans="5:9" x14ac:dyDescent="0.3">
      <c r="F24">
        <f>SQRT(F23^2+G22^2)</f>
        <v>1.2428435688463696E-2</v>
      </c>
      <c r="H24" t="s">
        <v>6</v>
      </c>
    </row>
    <row r="25" spans="5:9" x14ac:dyDescent="0.3">
      <c r="G25">
        <f>F24*H25</f>
        <v>6.6553845387781037</v>
      </c>
      <c r="H25">
        <f>-(H14/G21*2)*1000000</f>
        <v>535.4965585054083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Everton</dc:creator>
  <cp:lastModifiedBy>Gareth Everton</cp:lastModifiedBy>
  <dcterms:created xsi:type="dcterms:W3CDTF">2025-02-06T12:05:56Z</dcterms:created>
  <dcterms:modified xsi:type="dcterms:W3CDTF">2025-02-06T19:00:29Z</dcterms:modified>
</cp:coreProperties>
</file>