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4\"/>
    </mc:Choice>
  </mc:AlternateContent>
  <xr:revisionPtr revIDLastSave="0" documentId="13_ncr:1_{6AFD415C-156D-45B3-BE67-8A40307B0E13}" xr6:coauthVersionLast="36" xr6:coauthVersionMax="36" xr10:uidLastSave="{00000000-0000-0000-0000-000000000000}"/>
  <bookViews>
    <workbookView xWindow="0" yWindow="0" windowWidth="23040" windowHeight="8940" xr2:uid="{8E679F1E-4A78-43C3-BC1B-1776C1750110}"/>
  </bookViews>
  <sheets>
    <sheet name="Exercício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8" i="1"/>
  <c r="F56" i="1"/>
  <c r="F54" i="1"/>
  <c r="B60" i="1"/>
  <c r="B58" i="1"/>
  <c r="B56" i="1"/>
  <c r="B54" i="1"/>
  <c r="C34" i="1"/>
  <c r="D34" i="1"/>
  <c r="E34" i="1"/>
  <c r="F34" i="1"/>
  <c r="G34" i="1"/>
  <c r="H34" i="1"/>
  <c r="B34" i="1"/>
  <c r="C33" i="1"/>
  <c r="D33" i="1"/>
  <c r="E33" i="1"/>
  <c r="F33" i="1"/>
  <c r="G33" i="1"/>
  <c r="H33" i="1"/>
  <c r="B33" i="1"/>
  <c r="C32" i="1"/>
  <c r="D32" i="1"/>
  <c r="E32" i="1"/>
  <c r="F32" i="1"/>
  <c r="G32" i="1"/>
  <c r="H32" i="1"/>
  <c r="B32" i="1"/>
  <c r="C8" i="1"/>
  <c r="I20" i="1"/>
  <c r="I23" i="1"/>
  <c r="I21" i="1"/>
  <c r="I22" i="1"/>
  <c r="I24" i="1"/>
  <c r="I19" i="1"/>
  <c r="C21" i="1" l="1"/>
  <c r="G19" i="1" s="1"/>
  <c r="G10" i="1"/>
  <c r="G7" i="1"/>
  <c r="G4" i="1"/>
  <c r="G20" i="1" l="1"/>
  <c r="G21" i="1" s="1"/>
  <c r="G22" i="1"/>
  <c r="G24" i="1"/>
  <c r="G23" i="1"/>
</calcChain>
</file>

<file path=xl/sharedStrings.xml><?xml version="1.0" encoding="utf-8"?>
<sst xmlns="http://schemas.openxmlformats.org/spreadsheetml/2006/main" count="41" uniqueCount="35">
  <si>
    <t>CALCULO DE DIAS EM ATRASO</t>
  </si>
  <si>
    <t>Data do Vencimento</t>
  </si>
  <si>
    <t>Data do Pagamento</t>
  </si>
  <si>
    <t xml:space="preserve">Total de Juros </t>
  </si>
  <si>
    <t>(Multiplicar atraso por dia pelo número de dias em atraso)</t>
  </si>
  <si>
    <t>Total a pagar</t>
  </si>
  <si>
    <t xml:space="preserve"> (Somatória dos Juros e do Valor do título)</t>
  </si>
  <si>
    <t>Atraso por dia</t>
  </si>
  <si>
    <t>CALCULO DE IDADE</t>
  </si>
  <si>
    <t>Data de Nascimento</t>
  </si>
  <si>
    <t>Data de hoje</t>
  </si>
  <si>
    <t>Dias</t>
  </si>
  <si>
    <t>Horas</t>
  </si>
  <si>
    <t>Minutos</t>
  </si>
  <si>
    <t>Segundos</t>
  </si>
  <si>
    <t>Anos</t>
  </si>
  <si>
    <t>Extrair Dia / Mês / Ano</t>
  </si>
  <si>
    <t>Datas</t>
  </si>
  <si>
    <t>Dia</t>
  </si>
  <si>
    <t>Mês</t>
  </si>
  <si>
    <t>Ano</t>
  </si>
  <si>
    <t>CALCULO DE DIAS ÚTEIS</t>
  </si>
  <si>
    <t>Data Inicial</t>
  </si>
  <si>
    <t>Feriados</t>
  </si>
  <si>
    <t>Data Final</t>
  </si>
  <si>
    <t>Some a quantidade de dias úteis acima á data aplicada</t>
  </si>
  <si>
    <t>Sem feriado</t>
  </si>
  <si>
    <t>Com feriado</t>
  </si>
  <si>
    <t>Valor do Título</t>
  </si>
  <si>
    <t>N.º De dias em Atraso</t>
  </si>
  <si>
    <t>(2% ao mês / 30) * valor da fatura</t>
  </si>
  <si>
    <t xml:space="preserve">Quantos dias úteis há entre as duas datas acima, excluindo os feriados ao lado </t>
  </si>
  <si>
    <t>Trabalho de ("Seg" a  "Sab") Sem feriados.</t>
  </si>
  <si>
    <t>Trabalho de ("Seg" a  "Sab") Com feriados.</t>
  </si>
  <si>
    <t>Mêses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</si>
</sst>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44" fontId="3" fillId="0" borderId="1" xfId="1" applyFont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5" borderId="1" xfId="0" applyNumberForma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6" xfId="0" applyFont="1" applyBorder="1"/>
    <xf numFmtId="0" fontId="0" fillId="0" borderId="0" xfId="0" applyBorder="1" applyAlignment="1">
      <alignment horizontal="center"/>
    </xf>
    <xf numFmtId="0" fontId="0" fillId="0" borderId="6" xfId="0" applyFont="1" applyBorder="1"/>
    <xf numFmtId="14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14" fontId="7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8" fillId="9" borderId="1" xfId="0" applyNumberFormat="1" applyFont="1" applyFill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8" fillId="10" borderId="0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25AD-7C9C-40CB-954F-B05B04391852}">
  <dimension ref="A1:K62"/>
  <sheetViews>
    <sheetView showGridLines="0" tabSelected="1" topLeftCell="A37" workbookViewId="0">
      <selection activeCell="F61" sqref="F61"/>
    </sheetView>
  </sheetViews>
  <sheetFormatPr defaultColWidth="0" defaultRowHeight="14.4" zeroHeight="1" x14ac:dyDescent="0.3"/>
  <cols>
    <col min="1" max="2" width="14.44140625" customWidth="1"/>
    <col min="3" max="3" width="15.88671875" customWidth="1"/>
    <col min="4" max="11" width="14.44140625" customWidth="1"/>
    <col min="12" max="16384" width="9.109375" hidden="1"/>
  </cols>
  <sheetData>
    <row r="1" spans="1:9" ht="25.8" x14ac:dyDescent="0.5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x14ac:dyDescent="0.3">
      <c r="A3" s="7"/>
      <c r="B3" s="8"/>
      <c r="C3" s="8"/>
      <c r="D3" s="8"/>
      <c r="E3" s="8"/>
      <c r="F3" s="8"/>
      <c r="G3" s="8"/>
      <c r="H3" s="8"/>
      <c r="I3" s="9"/>
    </row>
    <row r="4" spans="1:9" x14ac:dyDescent="0.3">
      <c r="A4" s="7" t="s">
        <v>1</v>
      </c>
      <c r="B4" s="8"/>
      <c r="C4" s="1">
        <v>41153</v>
      </c>
      <c r="D4" s="8"/>
      <c r="E4" s="50" t="s">
        <v>7</v>
      </c>
      <c r="F4" s="51"/>
      <c r="G4" s="45">
        <f>(2%/30)*C12</f>
        <v>0.59799999999999998</v>
      </c>
      <c r="H4" s="46"/>
      <c r="I4" s="9"/>
    </row>
    <row r="5" spans="1:9" x14ac:dyDescent="0.3">
      <c r="A5" s="7"/>
      <c r="B5" s="8"/>
      <c r="C5" s="8"/>
      <c r="D5" s="8"/>
      <c r="E5" s="49" t="s">
        <v>30</v>
      </c>
      <c r="F5" s="49"/>
      <c r="G5" s="49"/>
      <c r="H5" s="49"/>
      <c r="I5" s="9"/>
    </row>
    <row r="6" spans="1:9" x14ac:dyDescent="0.3">
      <c r="A6" s="7" t="s">
        <v>2</v>
      </c>
      <c r="B6" s="8"/>
      <c r="C6" s="1">
        <v>42193</v>
      </c>
      <c r="D6" s="8"/>
      <c r="E6" s="8"/>
      <c r="F6" s="8"/>
      <c r="G6" s="8"/>
      <c r="H6" s="8"/>
      <c r="I6" s="9"/>
    </row>
    <row r="7" spans="1:9" x14ac:dyDescent="0.3">
      <c r="A7" s="7"/>
      <c r="B7" s="8"/>
      <c r="C7" s="8"/>
      <c r="D7" s="8"/>
      <c r="E7" s="50" t="s">
        <v>3</v>
      </c>
      <c r="F7" s="51"/>
      <c r="G7" s="47">
        <f>G4*C8</f>
        <v>621.91999999999996</v>
      </c>
      <c r="H7" s="48"/>
      <c r="I7" s="9"/>
    </row>
    <row r="8" spans="1:9" x14ac:dyDescent="0.3">
      <c r="A8" s="7" t="s">
        <v>29</v>
      </c>
      <c r="B8" s="8"/>
      <c r="C8" s="2">
        <f>C6-C4</f>
        <v>1040</v>
      </c>
      <c r="D8" s="8"/>
      <c r="E8" s="49" t="s">
        <v>4</v>
      </c>
      <c r="F8" s="49"/>
      <c r="G8" s="49"/>
      <c r="H8" s="49"/>
      <c r="I8" s="9"/>
    </row>
    <row r="9" spans="1:9" x14ac:dyDescent="0.3">
      <c r="A9" s="7"/>
      <c r="B9" s="8"/>
      <c r="C9" s="8"/>
      <c r="D9" s="8"/>
      <c r="E9" s="8"/>
      <c r="F9" s="8"/>
      <c r="G9" s="8"/>
      <c r="H9" s="8"/>
      <c r="I9" s="9"/>
    </row>
    <row r="10" spans="1:9" x14ac:dyDescent="0.3">
      <c r="A10" s="7"/>
      <c r="B10" s="8"/>
      <c r="C10" s="8"/>
      <c r="D10" s="8"/>
      <c r="E10" s="50" t="s">
        <v>5</v>
      </c>
      <c r="F10" s="51"/>
      <c r="G10" s="47">
        <f>C12+G7</f>
        <v>1518.92</v>
      </c>
      <c r="H10" s="48"/>
      <c r="I10" s="9"/>
    </row>
    <row r="11" spans="1:9" x14ac:dyDescent="0.3">
      <c r="A11" s="7"/>
      <c r="B11" s="8"/>
      <c r="C11" s="8"/>
      <c r="D11" s="8"/>
      <c r="E11" s="49" t="s">
        <v>6</v>
      </c>
      <c r="F11" s="49"/>
      <c r="G11" s="49"/>
      <c r="H11" s="49"/>
      <c r="I11" s="9"/>
    </row>
    <row r="12" spans="1:9" x14ac:dyDescent="0.3">
      <c r="A12" s="7" t="s">
        <v>28</v>
      </c>
      <c r="B12" s="8"/>
      <c r="C12" s="3">
        <v>897</v>
      </c>
      <c r="D12" s="8"/>
      <c r="E12" s="8"/>
      <c r="F12" s="8"/>
      <c r="G12" s="8"/>
      <c r="H12" s="8"/>
      <c r="I12" s="9"/>
    </row>
    <row r="13" spans="1:9" x14ac:dyDescent="0.3">
      <c r="A13" s="10"/>
      <c r="B13" s="11"/>
      <c r="C13" s="11"/>
      <c r="D13" s="11"/>
      <c r="E13" s="11"/>
      <c r="F13" s="11"/>
      <c r="G13" s="11"/>
      <c r="H13" s="11"/>
      <c r="I13" s="12"/>
    </row>
    <row r="14" spans="1:9" x14ac:dyDescent="0.3"/>
    <row r="15" spans="1:9" x14ac:dyDescent="0.3"/>
    <row r="16" spans="1:9" ht="25.8" x14ac:dyDescent="0.5">
      <c r="A16" s="42" t="s">
        <v>8</v>
      </c>
      <c r="B16" s="43"/>
      <c r="C16" s="43"/>
      <c r="D16" s="43"/>
      <c r="E16" s="43"/>
      <c r="F16" s="43"/>
      <c r="G16" s="43"/>
      <c r="H16" s="43"/>
      <c r="I16" s="44"/>
    </row>
    <row r="17" spans="1:9" x14ac:dyDescent="0.3">
      <c r="A17" s="4"/>
      <c r="B17" s="5"/>
      <c r="C17" s="5"/>
      <c r="D17" s="5"/>
      <c r="E17" s="5"/>
      <c r="F17" s="5"/>
      <c r="G17" s="5"/>
      <c r="H17" s="5"/>
      <c r="I17" s="6"/>
    </row>
    <row r="18" spans="1:9" x14ac:dyDescent="0.3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3">
      <c r="A19" s="16" t="s">
        <v>9</v>
      </c>
      <c r="B19" s="8"/>
      <c r="C19" s="34">
        <v>37018</v>
      </c>
      <c r="D19" s="8"/>
      <c r="E19" s="8"/>
      <c r="F19" s="14" t="s">
        <v>11</v>
      </c>
      <c r="G19" s="40">
        <f ca="1">DATEDIF(C19,C21,"d")</f>
        <v>7997</v>
      </c>
      <c r="H19" s="41"/>
      <c r="I19" s="9" t="str">
        <f ca="1">_xlfn.FORMULATEXT(G19)</f>
        <v>=DATADIF(C19;C21;"d")</v>
      </c>
    </row>
    <row r="20" spans="1:9" x14ac:dyDescent="0.3">
      <c r="A20" s="7"/>
      <c r="B20" s="8"/>
      <c r="C20" s="8"/>
      <c r="D20" s="8"/>
      <c r="E20" s="8"/>
      <c r="F20" s="14" t="s">
        <v>12</v>
      </c>
      <c r="G20" s="40">
        <f ca="1">G19*24</f>
        <v>191928</v>
      </c>
      <c r="H20" s="41"/>
      <c r="I20" s="9" t="str">
        <f t="shared" ref="I20:I24" ca="1" si="0">_xlfn.FORMULATEXT(G20)</f>
        <v>=G19*24</v>
      </c>
    </row>
    <row r="21" spans="1:9" x14ac:dyDescent="0.3">
      <c r="A21" s="16" t="s">
        <v>10</v>
      </c>
      <c r="B21" s="8"/>
      <c r="C21" s="13">
        <f ca="1">TODAY()</f>
        <v>45015</v>
      </c>
      <c r="D21" s="8"/>
      <c r="E21" s="8"/>
      <c r="F21" s="14" t="s">
        <v>13</v>
      </c>
      <c r="G21" s="40">
        <f ca="1">G20*60</f>
        <v>11515680</v>
      </c>
      <c r="H21" s="41"/>
      <c r="I21" s="9" t="str">
        <f t="shared" ca="1" si="0"/>
        <v>=G20*60</v>
      </c>
    </row>
    <row r="22" spans="1:9" x14ac:dyDescent="0.3">
      <c r="A22" s="7"/>
      <c r="B22" s="8"/>
      <c r="C22" s="8"/>
      <c r="D22" s="8"/>
      <c r="E22" s="8"/>
      <c r="F22" s="15" t="s">
        <v>14</v>
      </c>
      <c r="G22" s="40">
        <f ca="1">CONVERT(G19,"day","sec")</f>
        <v>690940800</v>
      </c>
      <c r="H22" s="41"/>
      <c r="I22" s="9" t="str">
        <f t="shared" ca="1" si="0"/>
        <v>=CONVERTER(G19;"day";"sec")</v>
      </c>
    </row>
    <row r="23" spans="1:9" x14ac:dyDescent="0.3">
      <c r="A23" s="7"/>
      <c r="B23" s="8"/>
      <c r="C23" s="8"/>
      <c r="D23" s="8"/>
      <c r="E23" s="8"/>
      <c r="F23" s="15" t="s">
        <v>15</v>
      </c>
      <c r="G23" s="40">
        <f ca="1">DATEDIF(C19,C21,"y")</f>
        <v>21</v>
      </c>
      <c r="H23" s="41"/>
      <c r="I23" s="9" t="str">
        <f t="shared" ca="1" si="0"/>
        <v>=DATADIF(C19;C21;"y")</v>
      </c>
    </row>
    <row r="24" spans="1:9" x14ac:dyDescent="0.3">
      <c r="A24" s="7"/>
      <c r="B24" s="8"/>
      <c r="C24" s="8"/>
      <c r="D24" s="8"/>
      <c r="E24" s="8"/>
      <c r="F24" s="15" t="s">
        <v>34</v>
      </c>
      <c r="G24" s="40">
        <f ca="1">DATEDIF(C19,C21,"m")</f>
        <v>262</v>
      </c>
      <c r="H24" s="41"/>
      <c r="I24" s="9" t="str">
        <f t="shared" ca="1" si="0"/>
        <v>=DATADIF(C19;C21;"m")</v>
      </c>
    </row>
    <row r="25" spans="1:9" x14ac:dyDescent="0.3">
      <c r="A25" s="10"/>
      <c r="B25" s="11"/>
      <c r="C25" s="11"/>
      <c r="D25" s="11"/>
      <c r="E25" s="11"/>
      <c r="F25" s="11"/>
      <c r="G25" s="11"/>
      <c r="H25" s="11"/>
      <c r="I25" s="12"/>
    </row>
    <row r="26" spans="1:9" x14ac:dyDescent="0.3"/>
    <row r="27" spans="1:9" x14ac:dyDescent="0.3"/>
    <row r="28" spans="1:9" ht="25.8" x14ac:dyDescent="0.5">
      <c r="A28" s="37" t="s">
        <v>16</v>
      </c>
      <c r="B28" s="38"/>
      <c r="C28" s="38"/>
      <c r="D28" s="38"/>
      <c r="E28" s="38"/>
      <c r="F28" s="38"/>
      <c r="G28" s="38"/>
      <c r="H28" s="38"/>
      <c r="I28" s="39"/>
    </row>
    <row r="29" spans="1:9" x14ac:dyDescent="0.3">
      <c r="A29" s="21"/>
      <c r="B29" s="22"/>
      <c r="C29" s="22"/>
      <c r="D29" s="22"/>
      <c r="E29" s="22"/>
      <c r="F29" s="22"/>
      <c r="G29" s="22"/>
      <c r="H29" s="22"/>
      <c r="I29" s="23"/>
    </row>
    <row r="30" spans="1:9" x14ac:dyDescent="0.3">
      <c r="A30" s="7"/>
      <c r="B30" s="8"/>
      <c r="C30" s="8"/>
      <c r="D30" s="8"/>
      <c r="E30" s="8"/>
      <c r="F30" s="8"/>
      <c r="G30" s="8"/>
      <c r="H30" s="8"/>
      <c r="I30" s="9"/>
    </row>
    <row r="31" spans="1:9" x14ac:dyDescent="0.3">
      <c r="A31" s="18" t="s">
        <v>17</v>
      </c>
      <c r="B31" s="24">
        <v>26522</v>
      </c>
      <c r="C31" s="24">
        <v>38995</v>
      </c>
      <c r="D31" s="24">
        <v>38296</v>
      </c>
      <c r="E31" s="24">
        <v>54820</v>
      </c>
      <c r="F31" s="24">
        <v>39642</v>
      </c>
      <c r="G31" s="24">
        <v>44150</v>
      </c>
      <c r="H31" s="24">
        <v>45035</v>
      </c>
      <c r="I31" s="9"/>
    </row>
    <row r="32" spans="1:9" x14ac:dyDescent="0.3">
      <c r="A32" s="18" t="s">
        <v>18</v>
      </c>
      <c r="B32" s="20">
        <f>DAY(B31)</f>
        <v>11</v>
      </c>
      <c r="C32" s="20">
        <f t="shared" ref="C32:H32" si="1">DAY(C31)</f>
        <v>5</v>
      </c>
      <c r="D32" s="20">
        <f t="shared" si="1"/>
        <v>5</v>
      </c>
      <c r="E32" s="20">
        <f t="shared" si="1"/>
        <v>1</v>
      </c>
      <c r="F32" s="20">
        <f t="shared" si="1"/>
        <v>13</v>
      </c>
      <c r="G32" s="20">
        <f t="shared" si="1"/>
        <v>15</v>
      </c>
      <c r="H32" s="20">
        <f t="shared" si="1"/>
        <v>19</v>
      </c>
      <c r="I32" s="9"/>
    </row>
    <row r="33" spans="1:9" x14ac:dyDescent="0.3">
      <c r="A33" s="18" t="s">
        <v>19</v>
      </c>
      <c r="B33" s="20">
        <f>MONTH(B31)</f>
        <v>8</v>
      </c>
      <c r="C33" s="20">
        <f t="shared" ref="C33:H33" si="2">MONTH(C31)</f>
        <v>10</v>
      </c>
      <c r="D33" s="20">
        <f t="shared" si="2"/>
        <v>11</v>
      </c>
      <c r="E33" s="20">
        <f t="shared" si="2"/>
        <v>2</v>
      </c>
      <c r="F33" s="20">
        <f t="shared" si="2"/>
        <v>7</v>
      </c>
      <c r="G33" s="20">
        <f t="shared" si="2"/>
        <v>11</v>
      </c>
      <c r="H33" s="20">
        <f t="shared" si="2"/>
        <v>4</v>
      </c>
      <c r="I33" s="9"/>
    </row>
    <row r="34" spans="1:9" x14ac:dyDescent="0.3">
      <c r="A34" s="18" t="s">
        <v>20</v>
      </c>
      <c r="B34" s="20">
        <f>YEAR(B31)</f>
        <v>1972</v>
      </c>
      <c r="C34" s="20">
        <f t="shared" ref="C34:H34" si="3">YEAR(C31)</f>
        <v>2006</v>
      </c>
      <c r="D34" s="20">
        <f t="shared" si="3"/>
        <v>2004</v>
      </c>
      <c r="E34" s="20">
        <f t="shared" si="3"/>
        <v>2050</v>
      </c>
      <c r="F34" s="20">
        <f t="shared" si="3"/>
        <v>2008</v>
      </c>
      <c r="G34" s="20">
        <f t="shared" si="3"/>
        <v>2020</v>
      </c>
      <c r="H34" s="20">
        <f t="shared" si="3"/>
        <v>2023</v>
      </c>
      <c r="I34" s="9"/>
    </row>
    <row r="35" spans="1:9" x14ac:dyDescent="0.3">
      <c r="A35" s="7"/>
      <c r="B35" s="8"/>
      <c r="C35" s="8"/>
      <c r="D35" s="8"/>
      <c r="E35" s="8"/>
      <c r="F35" s="8"/>
      <c r="G35" s="8"/>
      <c r="H35" s="8"/>
      <c r="I35" s="9"/>
    </row>
    <row r="36" spans="1:9" x14ac:dyDescent="0.3">
      <c r="A36" s="7"/>
      <c r="B36" s="8"/>
      <c r="C36" s="8"/>
      <c r="D36" s="8"/>
      <c r="E36" s="8"/>
      <c r="F36" s="8"/>
      <c r="G36" s="8"/>
      <c r="H36" s="8"/>
      <c r="I36" s="9"/>
    </row>
    <row r="37" spans="1:9" x14ac:dyDescent="0.3">
      <c r="A37" s="10"/>
      <c r="B37" s="11"/>
      <c r="C37" s="11"/>
      <c r="D37" s="11"/>
      <c r="E37" s="11"/>
      <c r="F37" s="11"/>
      <c r="G37" s="11"/>
      <c r="H37" s="11"/>
      <c r="I37" s="12"/>
    </row>
    <row r="38" spans="1:9" x14ac:dyDescent="0.3"/>
    <row r="39" spans="1:9" x14ac:dyDescent="0.3"/>
    <row r="40" spans="1:9" x14ac:dyDescent="0.3"/>
    <row r="41" spans="1:9" ht="25.8" x14ac:dyDescent="0.5">
      <c r="A41" s="37" t="s">
        <v>21</v>
      </c>
      <c r="B41" s="38"/>
      <c r="C41" s="38"/>
      <c r="D41" s="38"/>
      <c r="E41" s="38"/>
      <c r="F41" s="38"/>
      <c r="G41" s="38"/>
      <c r="H41" s="38"/>
      <c r="I41" s="39"/>
    </row>
    <row r="42" spans="1:9" x14ac:dyDescent="0.3">
      <c r="A42" s="21"/>
      <c r="B42" s="22"/>
      <c r="C42" s="22"/>
      <c r="D42" s="22"/>
      <c r="E42" s="22"/>
      <c r="F42" s="22"/>
      <c r="G42" s="22"/>
      <c r="H42" s="22"/>
      <c r="I42" s="23"/>
    </row>
    <row r="43" spans="1:9" x14ac:dyDescent="0.3">
      <c r="A43" s="7"/>
      <c r="B43" s="8"/>
      <c r="C43" s="8"/>
      <c r="D43" s="8"/>
      <c r="E43" s="8"/>
      <c r="F43" s="8"/>
      <c r="G43" s="8"/>
      <c r="H43" s="8"/>
      <c r="I43" s="9"/>
    </row>
    <row r="44" spans="1:9" x14ac:dyDescent="0.3">
      <c r="A44" s="7"/>
      <c r="B44" s="25" t="s">
        <v>22</v>
      </c>
      <c r="C44" s="8"/>
      <c r="D44" s="8"/>
      <c r="E44" s="8"/>
      <c r="F44" s="25" t="s">
        <v>22</v>
      </c>
      <c r="G44" s="8"/>
      <c r="H44" s="30" t="s">
        <v>23</v>
      </c>
      <c r="I44" s="9"/>
    </row>
    <row r="45" spans="1:9" x14ac:dyDescent="0.3">
      <c r="A45" s="7"/>
      <c r="B45" s="27">
        <v>44805</v>
      </c>
      <c r="C45" s="19"/>
      <c r="D45" s="8"/>
      <c r="E45" s="8"/>
      <c r="F45" s="27">
        <v>44805</v>
      </c>
      <c r="G45" s="8"/>
      <c r="H45" s="28">
        <v>44562</v>
      </c>
      <c r="I45" s="9"/>
    </row>
    <row r="46" spans="1:9" x14ac:dyDescent="0.3">
      <c r="A46" s="7"/>
      <c r="B46" s="8"/>
      <c r="C46" s="8"/>
      <c r="D46" s="8"/>
      <c r="E46" s="8"/>
      <c r="F46" s="8"/>
      <c r="G46" s="8"/>
      <c r="H46" s="29">
        <v>44620</v>
      </c>
      <c r="I46" s="9"/>
    </row>
    <row r="47" spans="1:9" x14ac:dyDescent="0.3">
      <c r="A47" s="7"/>
      <c r="B47" s="17" t="s">
        <v>11</v>
      </c>
      <c r="C47" s="8"/>
      <c r="D47" s="8"/>
      <c r="E47" s="8"/>
      <c r="F47" s="25" t="s">
        <v>24</v>
      </c>
      <c r="G47" s="8"/>
      <c r="H47" s="28">
        <v>44621</v>
      </c>
      <c r="I47" s="9"/>
    </row>
    <row r="48" spans="1:9" x14ac:dyDescent="0.3">
      <c r="A48" s="7"/>
      <c r="B48" s="26">
        <v>150</v>
      </c>
      <c r="C48" s="8"/>
      <c r="D48" s="8"/>
      <c r="E48" s="8"/>
      <c r="F48" s="27">
        <v>44896</v>
      </c>
      <c r="G48" s="8"/>
      <c r="H48" s="29">
        <v>44666</v>
      </c>
      <c r="I48" s="9"/>
    </row>
    <row r="49" spans="1:9" x14ac:dyDescent="0.3">
      <c r="A49" s="7"/>
      <c r="B49" s="8"/>
      <c r="C49" s="8"/>
      <c r="D49" s="8"/>
      <c r="E49" s="8"/>
      <c r="F49" s="8"/>
      <c r="G49" s="8"/>
      <c r="H49" s="28">
        <v>44672</v>
      </c>
      <c r="I49" s="9"/>
    </row>
    <row r="50" spans="1:9" ht="28.5" customHeight="1" x14ac:dyDescent="0.3">
      <c r="A50" s="35" t="s">
        <v>25</v>
      </c>
      <c r="B50" s="36"/>
      <c r="C50" s="36"/>
      <c r="D50" s="8"/>
      <c r="E50" s="36" t="s">
        <v>31</v>
      </c>
      <c r="F50" s="36"/>
      <c r="G50" s="36"/>
      <c r="H50" s="29">
        <v>44682</v>
      </c>
      <c r="I50" s="9"/>
    </row>
    <row r="51" spans="1:9" ht="15" customHeight="1" x14ac:dyDescent="0.3">
      <c r="A51" s="7"/>
      <c r="C51" s="8"/>
      <c r="D51" s="8"/>
      <c r="E51" s="8"/>
      <c r="G51" s="8"/>
      <c r="H51" s="28">
        <v>44728</v>
      </c>
      <c r="I51" s="9"/>
    </row>
    <row r="52" spans="1:9" ht="15" customHeight="1" x14ac:dyDescent="0.3">
      <c r="A52" s="7"/>
      <c r="C52" s="8"/>
      <c r="D52" s="8"/>
      <c r="E52" s="8"/>
      <c r="G52" s="8"/>
      <c r="H52" s="29">
        <v>44811</v>
      </c>
      <c r="I52" s="9"/>
    </row>
    <row r="53" spans="1:9" ht="15" customHeight="1" x14ac:dyDescent="0.3">
      <c r="A53" s="7"/>
      <c r="B53" s="8"/>
      <c r="C53" s="8"/>
      <c r="D53" s="8"/>
      <c r="E53" s="8"/>
      <c r="F53" s="8"/>
      <c r="G53" s="8"/>
      <c r="H53" s="28">
        <v>44846</v>
      </c>
      <c r="I53" s="9"/>
    </row>
    <row r="54" spans="1:9" x14ac:dyDescent="0.3">
      <c r="A54" s="7"/>
      <c r="B54" s="31">
        <f>WORKDAY(B45,B48)</f>
        <v>45015</v>
      </c>
      <c r="C54" s="8" t="s">
        <v>26</v>
      </c>
      <c r="D54" s="8"/>
      <c r="E54" s="8"/>
      <c r="F54" s="32">
        <f>NETWORKDAYS(F45,F48)</f>
        <v>66</v>
      </c>
      <c r="G54" s="8" t="s">
        <v>26</v>
      </c>
      <c r="H54" s="29">
        <v>44867</v>
      </c>
      <c r="I54" s="9"/>
    </row>
    <row r="55" spans="1:9" x14ac:dyDescent="0.3">
      <c r="A55" s="7"/>
      <c r="B55" s="8"/>
      <c r="C55" s="8"/>
      <c r="D55" s="8"/>
      <c r="E55" s="8"/>
      <c r="F55" s="8"/>
      <c r="G55" s="8"/>
      <c r="H55" s="28">
        <v>44880</v>
      </c>
      <c r="I55" s="9"/>
    </row>
    <row r="56" spans="1:9" x14ac:dyDescent="0.3">
      <c r="A56" s="7"/>
      <c r="B56" s="31">
        <f>WORKDAY(B45,B48,H45:H56)</f>
        <v>45021</v>
      </c>
      <c r="C56" s="8" t="s">
        <v>27</v>
      </c>
      <c r="D56" s="8"/>
      <c r="E56" s="8"/>
      <c r="F56" s="32">
        <f>NETWORKDAYS(F45,F48,H45:H56)</f>
        <v>62</v>
      </c>
      <c r="G56" s="8" t="s">
        <v>27</v>
      </c>
      <c r="H56" s="29">
        <v>44920</v>
      </c>
      <c r="I56" s="9"/>
    </row>
    <row r="57" spans="1:9" x14ac:dyDescent="0.3">
      <c r="A57" s="7"/>
      <c r="B57" s="8"/>
      <c r="C57" s="8"/>
      <c r="D57" s="8"/>
      <c r="E57" s="8"/>
      <c r="F57" s="8"/>
      <c r="G57" s="8"/>
      <c r="I57" s="9"/>
    </row>
    <row r="58" spans="1:9" x14ac:dyDescent="0.3">
      <c r="A58" s="7"/>
      <c r="B58" s="31">
        <f>WORKDAY.INTL(B45,B48,11)</f>
        <v>44980</v>
      </c>
      <c r="C58" s="8" t="s">
        <v>32</v>
      </c>
      <c r="D58" s="8"/>
      <c r="E58" s="8"/>
      <c r="F58" s="32">
        <f>NETWORKDAYS.INTL(F45,F48,11)</f>
        <v>79</v>
      </c>
      <c r="G58" s="8" t="s">
        <v>32</v>
      </c>
      <c r="H58" s="33"/>
      <c r="I58" s="9"/>
    </row>
    <row r="59" spans="1:9" x14ac:dyDescent="0.3">
      <c r="A59" s="7"/>
      <c r="B59" s="8"/>
      <c r="C59" s="8"/>
      <c r="D59" s="8"/>
      <c r="E59" s="8"/>
      <c r="F59" s="8"/>
      <c r="G59" s="8"/>
      <c r="H59" s="33"/>
      <c r="I59" s="9"/>
    </row>
    <row r="60" spans="1:9" x14ac:dyDescent="0.3">
      <c r="A60" s="7"/>
      <c r="B60" s="31">
        <f>WORKDAY.INTL(B45,B48,11,H45:H56)</f>
        <v>44985</v>
      </c>
      <c r="C60" s="8" t="s">
        <v>33</v>
      </c>
      <c r="D60" s="8"/>
      <c r="E60" s="8"/>
      <c r="F60" s="32">
        <f>NETWORKDAYS.INTL(F45,F48,11,H45:H56)</f>
        <v>75</v>
      </c>
      <c r="G60" s="8" t="s">
        <v>33</v>
      </c>
      <c r="H60" s="8"/>
      <c r="I60" s="9"/>
    </row>
    <row r="61" spans="1:9" x14ac:dyDescent="0.3">
      <c r="A61" s="10"/>
      <c r="B61" s="11"/>
      <c r="C61" s="11"/>
      <c r="D61" s="11"/>
      <c r="E61" s="11"/>
      <c r="F61" s="11"/>
      <c r="G61" s="11"/>
      <c r="H61" s="11"/>
      <c r="I61" s="12"/>
    </row>
    <row r="62" spans="1:9" x14ac:dyDescent="0.3"/>
  </sheetData>
  <mergeCells count="21">
    <mergeCell ref="A1:I1"/>
    <mergeCell ref="E11:H11"/>
    <mergeCell ref="E8:H8"/>
    <mergeCell ref="E5:H5"/>
    <mergeCell ref="E4:F4"/>
    <mergeCell ref="E7:F7"/>
    <mergeCell ref="E10:F10"/>
    <mergeCell ref="A16:I16"/>
    <mergeCell ref="G19:H19"/>
    <mergeCell ref="G22:H22"/>
    <mergeCell ref="G4:H4"/>
    <mergeCell ref="G7:H7"/>
    <mergeCell ref="G10:H10"/>
    <mergeCell ref="A50:C50"/>
    <mergeCell ref="E50:G50"/>
    <mergeCell ref="A41:I41"/>
    <mergeCell ref="A28:I28"/>
    <mergeCell ref="G20:H20"/>
    <mergeCell ref="G21:H21"/>
    <mergeCell ref="G23:H23"/>
    <mergeCell ref="G24:H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18802B3EB42C44AADD4F18EA9D9DE1" ma:contentTypeVersion="14" ma:contentTypeDescription="Crie um novo documento." ma:contentTypeScope="" ma:versionID="198e41376063097a44f79efdb1b67421">
  <xsd:schema xmlns:xsd="http://www.w3.org/2001/XMLSchema" xmlns:xs="http://www.w3.org/2001/XMLSchema" xmlns:p="http://schemas.microsoft.com/office/2006/metadata/properties" xmlns:ns3="24582395-b40e-4146-918e-4cc08dfdfcc2" xmlns:ns4="11c0c74c-c4ee-4070-b3f9-79340ed4a8b6" targetNamespace="http://schemas.microsoft.com/office/2006/metadata/properties" ma:root="true" ma:fieldsID="18b15630b0b860395cb385467726a94c" ns3:_="" ns4:_="">
    <xsd:import namespace="24582395-b40e-4146-918e-4cc08dfdfcc2"/>
    <xsd:import namespace="11c0c74c-c4ee-4070-b3f9-79340ed4a8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82395-b40e-4146-918e-4cc08dfdfc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0c74c-c4ee-4070-b3f9-79340ed4a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C571DE-533A-4834-A237-6596699AA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82395-b40e-4146-918e-4cc08dfdfcc2"/>
    <ds:schemaRef ds:uri="11c0c74c-c4ee-4070-b3f9-79340ed4a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3FFB77-4AE6-4A0B-8DD3-4559FA13FA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D4A88-F1F1-4925-93A1-76EDA5D75D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24582395-b40e-4146-918e-4cc08dfdfcc2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1c0c74c-c4ee-4070-b3f9-79340ed4a8b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Almeida</dc:creator>
  <cp:lastModifiedBy>Everton Silva De Araujo</cp:lastModifiedBy>
  <dcterms:created xsi:type="dcterms:W3CDTF">2022-12-09T13:59:41Z</dcterms:created>
  <dcterms:modified xsi:type="dcterms:W3CDTF">2023-03-30T16:35:42Z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0x010100B118802B3EB42C44AADD4F18EA9D9DE1</vt:lpwstr>
  </property>
</Properties>
</file>