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g_spinelli18_studenti_unisa_it/Documents/FitDiary_GPS/Consegna Finale/Reports/"/>
    </mc:Choice>
  </mc:AlternateContent>
  <xr:revisionPtr revIDLastSave="128" documentId="13_ncr:1_{089B826E-51D7-48B9-9535-097041AC64A4}" xr6:coauthVersionLast="47" xr6:coauthVersionMax="47" xr10:uidLastSave="{F13D0283-71DB-4024-9A92-3BAF9A9CD316}"/>
  <bookViews>
    <workbookView minimized="1" xWindow="-11340" yWindow="-10770" windowWidth="21600" windowHeight="11325" tabRatio="515" activeTab="1" xr2:uid="{00000000-000D-0000-FFFF-FFFF00000000}"/>
  </bookViews>
  <sheets>
    <sheet name="tabella" sheetId="1" r:id="rId1"/>
    <sheet name="grafic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12" i="1" s="1"/>
  <c r="D11" i="1" l="1"/>
  <c r="D16" i="1" s="1"/>
  <c r="D17" i="1" s="1"/>
  <c r="D10" i="1"/>
  <c r="D9" i="1"/>
  <c r="C5" i="1"/>
  <c r="C10" i="1" s="1"/>
  <c r="B5" i="1"/>
  <c r="D14" i="1" l="1"/>
  <c r="B9" i="1"/>
  <c r="B11" i="1"/>
  <c r="B14" i="1" s="1"/>
  <c r="B13" i="1" s="1"/>
  <c r="C12" i="1"/>
  <c r="B10" i="1"/>
  <c r="B12" i="1"/>
  <c r="D15" i="1" l="1"/>
  <c r="D13" i="1"/>
  <c r="B15" i="1"/>
  <c r="B16" i="1"/>
  <c r="B17" i="1" s="1"/>
  <c r="C11" i="1"/>
  <c r="C14" i="1" s="1"/>
  <c r="C13" i="1" s="1"/>
  <c r="C9" i="1"/>
  <c r="C15" i="1" l="1"/>
  <c r="C16" i="1"/>
  <c r="C17" i="1" s="1"/>
</calcChain>
</file>

<file path=xl/sharedStrings.xml><?xml version="1.0" encoding="utf-8"?>
<sst xmlns="http://schemas.openxmlformats.org/spreadsheetml/2006/main" count="27" uniqueCount="27">
  <si>
    <t>Metric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</si>
  <si>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</si>
  <si>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</si>
  <si>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</si>
  <si>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</si>
  <si>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</si>
  <si>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</si>
  <si>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</si>
  <si>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</si>
  <si>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</si>
  <si>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</si>
  <si>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</si>
  <si>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</si>
  <si>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</si>
  <si>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</si>
  <si>
    <t>Nota</t>
  </si>
  <si>
    <t>Consegna Intermedia (RAD, SDD, TP e TCS)</t>
  </si>
  <si>
    <t>Final Status Report (Consegna Finale)</t>
  </si>
  <si>
    <t>Project Manager: Salvatore Fasano, Gianluca Spinelli</t>
  </si>
  <si>
    <t>Progetto FitDiary</t>
  </si>
  <si>
    <t>15/12/2021</t>
  </si>
  <si>
    <t>09/01/2022</t>
  </si>
  <si>
    <t>Il ritardo è stato dovuto alla difficoltà da parte dei Team Members nel design della struttura del Database</t>
  </si>
  <si>
    <t>Durante la fase di ODD è stato recuperato il ritarto dell'SDD e ciò ho portato ad un guadagno maggiore di circa 1 ora sull'EV (35€ circa)</t>
  </si>
  <si>
    <t>First Status Report     (Source code e Testing)</t>
  </si>
  <si>
    <t>24/01/2022</t>
  </si>
  <si>
    <t>Il progetto si è concluso con quattro ore di anticipo (ottenute durante la fase di stesura di alcuni documenti di testing sovrastimati)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</si>
</sst>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_);[Red]\(0\)"/>
  </numFmts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7" fillId="0" borderId="2" xfId="1" applyFont="1" applyBorder="1" applyAlignment="1" applyProtection="1">
      <alignment horizontal="center" wrapText="1"/>
      <protection locked="0"/>
    </xf>
    <xf numFmtId="14" fontId="5" fillId="0" borderId="3" xfId="1" applyNumberFormat="1" applyFont="1" applyFill="1" applyBorder="1" applyAlignment="1" applyProtection="1">
      <alignment horizontal="center"/>
      <protection locked="0"/>
    </xf>
    <xf numFmtId="165" fontId="1" fillId="4" borderId="7" xfId="1" applyNumberFormat="1" applyFill="1" applyBorder="1" applyAlignment="1" applyProtection="1">
      <alignment horizontal="center" vertical="center"/>
    </xf>
    <xf numFmtId="2" fontId="5" fillId="5" borderId="5" xfId="1" applyNumberFormat="1" applyFont="1" applyFill="1" applyBorder="1" applyAlignment="1" applyProtection="1">
      <alignment horizontal="left" wrapText="1"/>
      <protection locked="0"/>
    </xf>
    <xf numFmtId="165" fontId="5" fillId="5" borderId="6" xfId="1" applyNumberFormat="1" applyFont="1" applyFill="1" applyBorder="1" applyAlignment="1" applyProtection="1">
      <alignment horizontal="left" vertical="center" wrapText="1"/>
      <protection locked="0"/>
    </xf>
    <xf numFmtId="0" fontId="1" fillId="6" borderId="5" xfId="1" applyFill="1" applyBorder="1" applyAlignment="1" applyProtection="1">
      <alignment horizontal="left" wrapText="1"/>
      <protection locked="0"/>
    </xf>
    <xf numFmtId="165" fontId="1" fillId="6" borderId="5" xfId="1" applyNumberFormat="1" applyFill="1" applyBorder="1" applyAlignment="1" applyProtection="1">
      <alignment horizontal="left" wrapText="1"/>
      <protection locked="0"/>
    </xf>
    <xf numFmtId="2" fontId="1" fillId="6" borderId="5" xfId="1" applyNumberFormat="1" applyFill="1" applyBorder="1" applyAlignment="1" applyProtection="1">
      <alignment horizontal="left" wrapText="1"/>
      <protection locked="0"/>
    </xf>
    <xf numFmtId="0" fontId="9" fillId="0" borderId="0" xfId="0" applyFont="1"/>
    <xf numFmtId="0" fontId="4" fillId="0" borderId="8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164" fontId="1" fillId="0" borderId="8" xfId="1" applyNumberFormat="1" applyBorder="1" applyAlignment="1" applyProtection="1">
      <alignment horizontal="right"/>
      <protection locked="0"/>
    </xf>
    <xf numFmtId="9" fontId="2" fillId="2" borderId="8" xfId="2" applyNumberFormat="1" applyBorder="1" applyAlignment="1" applyProtection="1">
      <alignment horizontal="right"/>
      <protection locked="0"/>
    </xf>
    <xf numFmtId="164" fontId="2" fillId="2" borderId="8" xfId="2" applyNumberFormat="1" applyBorder="1" applyAlignment="1" applyProtection="1">
      <alignment horizontal="right"/>
    </xf>
    <xf numFmtId="10" fontId="2" fillId="2" borderId="8" xfId="2" applyNumberFormat="1" applyBorder="1" applyAlignment="1" applyProtection="1">
      <alignment horizontal="right"/>
    </xf>
    <xf numFmtId="2" fontId="1" fillId="3" borderId="8" xfId="1" applyNumberFormat="1" applyFill="1" applyBorder="1" applyAlignment="1" applyProtection="1">
      <alignment horizontal="center"/>
    </xf>
    <xf numFmtId="0" fontId="8" fillId="0" borderId="8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</cellXfs>
  <cellStyles count="3">
    <cellStyle name="Normale" xfId="0" builtinId="0"/>
    <cellStyle name="Output" xfId="2" builtinId="21"/>
    <cellStyle name="Titolo 4" xfId="1" builtinId="19"/>
  </cellStyles>
  <dxfs count="15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theme="4" tint="0.59999389629810485"/>
        </patternFill>
      </fill>
      <alignment horizontal="left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tabella!$B$11:$D$11</c:f>
              <c:numCache>
                <c:formatCode>0.00%</c:formatCode>
                <c:ptCount val="3"/>
                <c:pt idx="0">
                  <c:v>0.98245614035087714</c:v>
                </c:pt>
                <c:pt idx="1">
                  <c:v>1.0035778597785978</c:v>
                </c:pt>
                <c:pt idx="2">
                  <c:v>1.0101010101010102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tabella!$B$12:$D$12</c:f>
              <c:numCache>
                <c:formatCode>0.00%</c:formatCode>
                <c:ptCount val="3"/>
                <c:pt idx="0">
                  <c:v>1</c:v>
                </c:pt>
                <c:pt idx="1">
                  <c:v>1.0035778597785978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tabella!$B$13:$D$13</c:f>
              <c:numCache>
                <c:formatCode>"€"\ #,##0.00</c:formatCode>
                <c:ptCount val="3"/>
                <c:pt idx="0">
                  <c:v>0</c:v>
                </c:pt>
                <c:pt idx="1">
                  <c:v>4186.086768521187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tabella!$B$14:$D$14</c:f>
              <c:numCache>
                <c:formatCode>"€"\ #,##0.00</c:formatCode>
                <c:ptCount val="3"/>
                <c:pt idx="0">
                  <c:v>3990</c:v>
                </c:pt>
                <c:pt idx="1">
                  <c:v>13671.086768521187</c:v>
                </c:pt>
                <c:pt idx="2">
                  <c:v>13860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tabella!$B$15:$D$15</c:f>
              <c:numCache>
                <c:formatCode>"€"\ #,##0.00</c:formatCode>
                <c:ptCount val="3"/>
                <c:pt idx="0">
                  <c:v>-70</c:v>
                </c:pt>
                <c:pt idx="1">
                  <c:v>48.913231478813032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tabella!$B$4:$D$4</c:f>
              <c:numCache>
                <c:formatCode>"€"\ #,##0.00</c:formatCode>
                <c:ptCount val="3"/>
                <c:pt idx="0">
                  <c:v>3920</c:v>
                </c:pt>
                <c:pt idx="1">
                  <c:v>13720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tabella!$B$5:$D$5</c:f>
              <c:numCache>
                <c:formatCode>"€"\ #,##0.00</c:formatCode>
                <c:ptCount val="3"/>
                <c:pt idx="0">
                  <c:v>3920</c:v>
                </c:pt>
                <c:pt idx="1">
                  <c:v>9518.9359999999997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tabella!$B$6:$D$6</c:f>
              <c:numCache>
                <c:formatCode>"€"\ #,##0.00</c:formatCode>
                <c:ptCount val="3"/>
                <c:pt idx="0">
                  <c:v>3990</c:v>
                </c:pt>
                <c:pt idx="1">
                  <c:v>9485</c:v>
                </c:pt>
                <c:pt idx="2">
                  <c:v>13860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15/12/2021</c:v>
                </c:pt>
                <c:pt idx="1">
                  <c:v>09/01/2022</c:v>
                </c:pt>
                <c:pt idx="2">
                  <c:v>24/01/2022</c:v>
                </c:pt>
              </c:strCache>
            </c:strRef>
          </c:cat>
          <c:val>
            <c:numRef>
              <c:f>tabella!$B$7:$D$7</c:f>
              <c:numCache>
                <c:formatCode>"€"\ #,##0.00</c:formatCode>
                <c:ptCount val="3"/>
                <c:pt idx="0">
                  <c:v>3920</c:v>
                </c:pt>
                <c:pt idx="1">
                  <c:v>9485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D17" totalsRowShown="0" headerRowDxfId="8" dataDxfId="6" headerRowBorderDxfId="7" tableBorderDxfId="5" totalsRowBorderDxfId="4" headerRowCellStyle="Titolo 4" dataCellStyle="Titolo 4">
  <autoFilter ref="A3:D17" xr:uid="{88FA255E-6AEF-4B13-B2F6-AC8CB5175056}"/>
  <tableColumns count="4">
    <tableColumn id="1" xr3:uid="{F69B326F-4B8C-4C09-895F-6F3D12F6FC49}" name="Metric" dataDxfId="3" dataCellStyle="Titolo 4"/>
    <tableColumn id="3" xr3:uid="{0174E2D3-011A-4812-80CE-9A5C54E765BD}" name="15/12/2021" dataDxfId="2" dataCellStyle="Titolo 4"/>
    <tableColumn id="4" xr3:uid="{CFE92BBC-C966-4C7D-9389-82CBD79E3248}" name="09/01/2022" dataDxfId="1" dataCellStyle="Titolo 4"/>
    <tableColumn id="5" xr3:uid="{9F5A5F14-9EF0-4E16-9477-39840D93A0F1}" name="24/01/2022" dataDxfId="0" dataCellStyle="Titolo 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120" zoomScaleNormal="120" workbookViewId="0">
      <pane xSplit="1" topLeftCell="B1" activePane="topRight" state="frozen"/>
      <selection pane="topRight" activeCell="D18" sqref="D18"/>
    </sheetView>
  </sheetViews>
  <sheetFormatPr defaultRowHeight="14.4" x14ac:dyDescent="0.3"/>
  <cols>
    <col min="1" max="1" width="38.77734375" customWidth="1"/>
    <col min="2" max="2" width="27.109375" customWidth="1"/>
    <col min="3" max="3" width="27.5546875" customWidth="1"/>
    <col min="4" max="4" width="24.21875" customWidth="1"/>
  </cols>
  <sheetData>
    <row r="1" spans="1:4" s="1" customFormat="1" ht="25.5" customHeight="1" x14ac:dyDescent="0.3">
      <c r="A1" s="20" t="s">
        <v>19</v>
      </c>
      <c r="B1" s="21" t="s">
        <v>18</v>
      </c>
      <c r="C1" s="22"/>
      <c r="D1" s="22"/>
    </row>
    <row r="2" spans="1:4" s="1" customFormat="1" ht="39.6" customHeight="1" x14ac:dyDescent="0.3">
      <c r="A2" s="20"/>
      <c r="B2" s="12" t="s">
        <v>16</v>
      </c>
      <c r="C2" s="12" t="s">
        <v>24</v>
      </c>
      <c r="D2" s="12" t="s">
        <v>17</v>
      </c>
    </row>
    <row r="3" spans="1:4" s="2" customFormat="1" ht="18" x14ac:dyDescent="0.35">
      <c r="A3" s="3" t="s">
        <v>0</v>
      </c>
      <c r="B3" s="4" t="s">
        <v>20</v>
      </c>
      <c r="C3" s="4" t="s">
        <v>21</v>
      </c>
      <c r="D3" s="4" t="s">
        <v>25</v>
      </c>
    </row>
    <row r="4" spans="1:4" x14ac:dyDescent="0.3">
      <c r="A4" s="8" t="s">
        <v>1</v>
      </c>
      <c r="B4" s="15">
        <v>3920</v>
      </c>
      <c r="C4" s="15">
        <v>13720</v>
      </c>
      <c r="D4" s="15">
        <v>14000</v>
      </c>
    </row>
    <row r="5" spans="1:4" x14ac:dyDescent="0.3">
      <c r="A5" s="8" t="s">
        <v>2</v>
      </c>
      <c r="B5" s="15">
        <f t="shared" ref="B5:D5" si="0">B8*B4</f>
        <v>3920</v>
      </c>
      <c r="C5" s="15">
        <f t="shared" si="0"/>
        <v>9518.9359999999997</v>
      </c>
      <c r="D5" s="15">
        <f t="shared" si="0"/>
        <v>14000</v>
      </c>
    </row>
    <row r="6" spans="1:4" x14ac:dyDescent="0.3">
      <c r="A6" s="8" t="s">
        <v>3</v>
      </c>
      <c r="B6" s="15">
        <v>3990</v>
      </c>
      <c r="C6" s="15">
        <v>9485</v>
      </c>
      <c r="D6" s="15">
        <v>13860</v>
      </c>
    </row>
    <row r="7" spans="1:4" x14ac:dyDescent="0.3">
      <c r="A7" s="8" t="s">
        <v>4</v>
      </c>
      <c r="B7" s="15">
        <v>3920</v>
      </c>
      <c r="C7" s="15">
        <v>9485</v>
      </c>
      <c r="D7" s="15">
        <v>14000</v>
      </c>
    </row>
    <row r="8" spans="1:4" x14ac:dyDescent="0.3">
      <c r="A8" s="8" t="s">
        <v>5</v>
      </c>
      <c r="B8" s="16">
        <v>1</v>
      </c>
      <c r="C8" s="16">
        <v>0.69379999999999997</v>
      </c>
      <c r="D8" s="16">
        <v>1</v>
      </c>
    </row>
    <row r="9" spans="1:4" x14ac:dyDescent="0.3">
      <c r="A9" s="9" t="s">
        <v>6</v>
      </c>
      <c r="B9" s="17">
        <f t="shared" ref="B9:D9" si="1">B5-B6</f>
        <v>-70</v>
      </c>
      <c r="C9" s="17">
        <f t="shared" si="1"/>
        <v>33.935999999999694</v>
      </c>
      <c r="D9" s="17">
        <f t="shared" si="1"/>
        <v>140</v>
      </c>
    </row>
    <row r="10" spans="1:4" x14ac:dyDescent="0.3">
      <c r="A10" s="9" t="s">
        <v>7</v>
      </c>
      <c r="B10" s="17">
        <f t="shared" ref="B10:D10" si="2">B5-B7</f>
        <v>0</v>
      </c>
      <c r="C10" s="17">
        <f t="shared" si="2"/>
        <v>33.935999999999694</v>
      </c>
      <c r="D10" s="17">
        <f t="shared" si="2"/>
        <v>0</v>
      </c>
    </row>
    <row r="11" spans="1:4" x14ac:dyDescent="0.3">
      <c r="A11" s="10" t="s">
        <v>8</v>
      </c>
      <c r="B11" s="18">
        <f t="shared" ref="B11:D11" si="3">IF(B6,B5/B6,"")</f>
        <v>0.98245614035087714</v>
      </c>
      <c r="C11" s="18">
        <f t="shared" si="3"/>
        <v>1.0035778597785978</v>
      </c>
      <c r="D11" s="18">
        <f t="shared" si="3"/>
        <v>1.0101010101010102</v>
      </c>
    </row>
    <row r="12" spans="1:4" x14ac:dyDescent="0.3">
      <c r="A12" s="10" t="s">
        <v>9</v>
      </c>
      <c r="B12" s="18">
        <f t="shared" ref="B12:D12" si="4">IF(B7,B5/B7,"")</f>
        <v>1</v>
      </c>
      <c r="C12" s="18">
        <f t="shared" si="4"/>
        <v>1.0035778597785978</v>
      </c>
      <c r="D12" s="18">
        <f t="shared" si="4"/>
        <v>1</v>
      </c>
    </row>
    <row r="13" spans="1:4" x14ac:dyDescent="0.3">
      <c r="A13" s="9" t="s">
        <v>10</v>
      </c>
      <c r="B13" s="17">
        <f>IF(B5,IF(B6,B14-B6,""),"")</f>
        <v>0</v>
      </c>
      <c r="C13" s="17">
        <f t="shared" ref="C13:D13" si="5">IF(C5,IF(C6,C14-C6,""),"")</f>
        <v>4186.086768521187</v>
      </c>
      <c r="D13" s="17">
        <f t="shared" si="5"/>
        <v>0</v>
      </c>
    </row>
    <row r="14" spans="1:4" x14ac:dyDescent="0.3">
      <c r="A14" s="9" t="s">
        <v>11</v>
      </c>
      <c r="B14" s="17">
        <f t="shared" ref="B14:D14" si="6">IF(B5,IF(B6,B4/B11,""),"")</f>
        <v>3990</v>
      </c>
      <c r="C14" s="17">
        <f t="shared" si="6"/>
        <v>13671.086768521187</v>
      </c>
      <c r="D14" s="17">
        <f t="shared" si="6"/>
        <v>13860</v>
      </c>
    </row>
    <row r="15" spans="1:4" x14ac:dyDescent="0.3">
      <c r="A15" s="9" t="s">
        <v>12</v>
      </c>
      <c r="B15" s="17">
        <f t="shared" ref="B15:D15" si="7">IF(B5,IF(B6,B4-B14,""),"")</f>
        <v>-70</v>
      </c>
      <c r="C15" s="17">
        <f t="shared" si="7"/>
        <v>48.913231478813032</v>
      </c>
      <c r="D15" s="17">
        <f t="shared" si="7"/>
        <v>140</v>
      </c>
    </row>
    <row r="16" spans="1:4" ht="16.2" customHeight="1" x14ac:dyDescent="0.3">
      <c r="A16" s="6" t="s">
        <v>13</v>
      </c>
      <c r="B16" s="19">
        <f t="shared" ref="B16:D16" si="8">(B12+B11)/2</f>
        <v>0.99122807017543857</v>
      </c>
      <c r="C16" s="19">
        <f t="shared" si="8"/>
        <v>1.0035778597785978</v>
      </c>
      <c r="D16" s="19">
        <f t="shared" si="8"/>
        <v>1.0050505050505052</v>
      </c>
    </row>
    <row r="17" spans="1:4" ht="20.55" customHeight="1" x14ac:dyDescent="0.3">
      <c r="A17" s="7" t="s">
        <v>14</v>
      </c>
      <c r="B17" s="5" t="str">
        <f t="shared" ref="B17:D17" si="9">IF(B7,IF(B6,IF(B16&lt;0.65,"BLACK",IF(B16&lt;0.85,"RED",IF(B16&lt;1,"YELLOW","GREEN"))),""),"")</f>
        <v>YELLOW</v>
      </c>
      <c r="C17" s="5" t="str">
        <f t="shared" si="9"/>
        <v>GREEN</v>
      </c>
      <c r="D17" s="5" t="str">
        <f t="shared" si="9"/>
        <v>GREEN</v>
      </c>
    </row>
    <row r="18" spans="1:4" ht="96.45" customHeight="1" x14ac:dyDescent="0.3">
      <c r="A18" s="13" t="s">
        <v>15</v>
      </c>
      <c r="B18" s="14" t="s">
        <v>22</v>
      </c>
      <c r="C18" s="14" t="s">
        <v>23</v>
      </c>
      <c r="D18" s="14" t="s">
        <v>26</v>
      </c>
    </row>
  </sheetData>
  <mergeCells count="2">
    <mergeCell ref="A1:A2"/>
    <mergeCell ref="B1:D1"/>
  </mergeCells>
  <phoneticPr fontId="3" type="noConversion"/>
  <conditionalFormatting sqref="A17">
    <cfRule type="cellIs" dxfId="14" priority="1" stopIfTrue="1" operator="equal">
      <formula>"GREEN"</formula>
    </cfRule>
    <cfRule type="cellIs" dxfId="13" priority="2" stopIfTrue="1" operator="equal">
      <formula>"YELLOW"</formula>
    </cfRule>
    <cfRule type="cellIs" dxfId="12" priority="3" stopIfTrue="1" operator="equal">
      <formula>"RED"</formula>
    </cfRule>
  </conditionalFormatting>
  <conditionalFormatting sqref="F17:L17 N17 B17:D17">
    <cfRule type="cellIs" dxfId="11" priority="4" stopIfTrue="1" operator="equal">
      <formula>"GREEN"</formula>
    </cfRule>
    <cfRule type="cellIs" dxfId="10" priority="5" stopIfTrue="1" operator="equal">
      <formula>"YELLOW"</formula>
    </cfRule>
    <cfRule type="cellIs" dxfId="9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B4:D8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tabSelected="1" topLeftCell="A49" zoomScale="120" zoomScaleNormal="120" workbookViewId="0">
      <selection activeCell="U53" sqref="U53"/>
    </sheetView>
  </sheetViews>
  <sheetFormatPr defaultRowHeight="14.4" x14ac:dyDescent="0.3"/>
  <sheetData>
    <row r="25" spans="22:22" x14ac:dyDescent="0.3">
      <c r="V25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Gianluca Spinelli</cp:lastModifiedBy>
  <cp:revision/>
  <dcterms:created xsi:type="dcterms:W3CDTF">2015-06-05T18:17:20Z</dcterms:created>
  <dcterms:modified xsi:type="dcterms:W3CDTF">2022-01-23T15:43:21Z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87f9d695-3d0e-426c-9fef-66db9afad7a5</vt:lpwstr>
  </property>
</Properties>
</file>