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bov\Documents\git\public_github\information_retrieval_course\hw2\dry_part\"/>
    </mc:Choice>
  </mc:AlternateContent>
  <xr:revisionPtr revIDLastSave="0" documentId="13_ncr:1_{CE6ED088-AAB5-4428-B554-4F825FD18F99}" xr6:coauthVersionLast="41" xr6:coauthVersionMax="41" xr10:uidLastSave="{00000000-0000-0000-0000-000000000000}"/>
  <bookViews>
    <workbookView xWindow="-108" yWindow="-108" windowWidth="23256" windowHeight="12576" xr2:uid="{CB136F4D-4C8A-4951-8D5A-93022C374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6" i="1" l="1"/>
  <c r="V96" i="1"/>
  <c r="W88" i="1"/>
  <c r="V88" i="1"/>
  <c r="U97" i="1"/>
  <c r="U96" i="1"/>
  <c r="U95" i="1"/>
  <c r="U94" i="1"/>
  <c r="T97" i="1"/>
  <c r="T96" i="1"/>
  <c r="T95" i="1"/>
  <c r="T94" i="1"/>
  <c r="U89" i="1"/>
  <c r="U88" i="1"/>
  <c r="U87" i="1"/>
  <c r="U86" i="1"/>
  <c r="T89" i="1"/>
  <c r="T88" i="1"/>
  <c r="T87" i="1"/>
  <c r="T86" i="1"/>
  <c r="Z15" i="1"/>
  <c r="Y15" i="1"/>
  <c r="AD6" i="1"/>
  <c r="AE6" i="1"/>
  <c r="AD7" i="1"/>
  <c r="AE7" i="1"/>
  <c r="AD8" i="1"/>
  <c r="AE8" i="1"/>
  <c r="AD9" i="1"/>
  <c r="AE9" i="1"/>
  <c r="AD10" i="1"/>
  <c r="AE10" i="1"/>
  <c r="AE5" i="1"/>
  <c r="AD5" i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F6" i="1"/>
  <c r="G6" i="1" s="1"/>
  <c r="J6" i="1" s="1"/>
  <c r="L6" i="1" s="1"/>
  <c r="F7" i="1"/>
  <c r="G7" i="1" s="1"/>
  <c r="K7" i="1" s="1"/>
  <c r="M7" i="1" s="1"/>
  <c r="F8" i="1"/>
  <c r="G8" i="1" s="1"/>
  <c r="F9" i="1"/>
  <c r="G9" i="1" s="1"/>
  <c r="K9" i="1" s="1"/>
  <c r="M9" i="1" s="1"/>
  <c r="F10" i="1"/>
  <c r="G10" i="1" s="1"/>
  <c r="F5" i="1"/>
  <c r="G5" i="1" s="1"/>
  <c r="Z5" i="1" l="1"/>
  <c r="AB5" i="1" s="1"/>
  <c r="Y5" i="1"/>
  <c r="Z7" i="1"/>
  <c r="AB7" i="1" s="1"/>
  <c r="Y7" i="1"/>
  <c r="Z8" i="1"/>
  <c r="AB8" i="1" s="1"/>
  <c r="Y8" i="1"/>
  <c r="Z10" i="1"/>
  <c r="AB10" i="1" s="1"/>
  <c r="Y10" i="1"/>
  <c r="Z6" i="1"/>
  <c r="AB6" i="1" s="1"/>
  <c r="Y6" i="1"/>
  <c r="Z9" i="1"/>
  <c r="AB9" i="1" s="1"/>
  <c r="Y9" i="1"/>
  <c r="K5" i="1"/>
  <c r="M5" i="1" s="1"/>
  <c r="J5" i="1"/>
  <c r="L5" i="1" s="1"/>
  <c r="K10" i="1"/>
  <c r="M10" i="1" s="1"/>
  <c r="J10" i="1"/>
  <c r="L10" i="1" s="1"/>
  <c r="K8" i="1"/>
  <c r="M8" i="1" s="1"/>
  <c r="J8" i="1"/>
  <c r="L8" i="1" s="1"/>
  <c r="J7" i="1"/>
  <c r="L7" i="1" s="1"/>
  <c r="K6" i="1"/>
  <c r="M6" i="1" s="1"/>
  <c r="J9" i="1"/>
  <c r="AA9" i="1" l="1"/>
  <c r="AA8" i="1"/>
  <c r="AA7" i="1"/>
  <c r="AA5" i="1"/>
  <c r="AA6" i="1"/>
  <c r="AA10" i="1"/>
  <c r="N8" i="1"/>
  <c r="N10" i="1"/>
  <c r="N7" i="1"/>
  <c r="N5" i="1"/>
  <c r="N6" i="1"/>
  <c r="N9" i="1"/>
  <c r="L9" i="1"/>
  <c r="H14" i="1" l="1"/>
</calcChain>
</file>

<file path=xl/sharedStrings.xml><?xml version="1.0" encoding="utf-8"?>
<sst xmlns="http://schemas.openxmlformats.org/spreadsheetml/2006/main" count="89" uniqueCount="59">
  <si>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</si>
  <si>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</si>
  <si>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</si>
  <si>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</si>
  <si>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</si>
  <si>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</si>
  <si>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tf in d1 </t>
  </si>
  <si>
    <t xml:space="preserve">tf in d2 </t>
  </si>
  <si>
    <t>idf</t>
  </si>
  <si>
    <t>df/N</t>
  </si>
  <si>
    <t>sim(d1, d2)</t>
  </si>
  <si>
    <t xml:space="preserve">tf in q </t>
  </si>
  <si>
    <t>sim(q,d1)</t>
  </si>
  <si>
    <t>sim(q,d2)</t>
  </si>
  <si>
    <t xml:space="preserve">DocID </t>
  </si>
  <si>
    <t>Relevance</t>
  </si>
  <si>
    <t>recall@5</t>
  </si>
  <si>
    <t>precision@5</t>
  </si>
  <si>
    <t>4/5=0.8</t>
  </si>
  <si>
    <t>4/10=0.4</t>
  </si>
  <si>
    <t>relevant docs in top 5 retrieved = 4</t>
  </si>
  <si>
    <t>relevant documents in collection = 10</t>
  </si>
  <si>
    <t>AP</t>
  </si>
  <si>
    <t xml:space="preserve">Rocchio </t>
  </si>
  <si>
    <t>grade given by user to document j</t>
  </si>
  <si>
    <t>group of all retrieved documents</t>
  </si>
  <si>
    <t>rank of document j</t>
  </si>
  <si>
    <t>1 is the best grade, increasing grade value is worst</t>
  </si>
  <si>
    <t>1 if document retrieved on j rank is relevant, 0 otherwise</t>
  </si>
  <si>
    <t>relevance level of document retrieved on j rank</t>
  </si>
  <si>
    <t>rank of first relevant document</t>
  </si>
  <si>
    <t>group of documents relevant to query q</t>
  </si>
  <si>
    <t>rank of first relevant document to query q</t>
  </si>
  <si>
    <t>Original answer</t>
  </si>
  <si>
    <t>Fixed version</t>
  </si>
  <si>
    <t>P@k</t>
  </si>
  <si>
    <t>w1=tf1*idf</t>
  </si>
  <si>
    <t>w2=tf2*idf</t>
  </si>
  <si>
    <t>N/df</t>
  </si>
  <si>
    <t>(w1)^2</t>
  </si>
  <si>
    <t>(w2)^2</t>
  </si>
  <si>
    <t>(w1)*(w2)</t>
  </si>
  <si>
    <t>(tfq)^2</t>
  </si>
  <si>
    <t>w1*tfq</t>
  </si>
  <si>
    <t>w2*tfq</t>
  </si>
  <si>
    <t>max relevance grade</t>
  </si>
  <si>
    <t>group of documents receiving "i" grade of relevance</t>
  </si>
  <si>
    <t>the weight of the centroid of dicuments receiving "i" grade of relevance</t>
  </si>
  <si>
    <t>group of all retrieved documents chunks, e.g. {1,2,3,4,5}</t>
  </si>
  <si>
    <t>group of relevant documents in chunk i</t>
  </si>
  <si>
    <t>group of non relevant documents in chunk i</t>
  </si>
  <si>
    <t>weight of the centroid of relevant documents in chunk i</t>
  </si>
  <si>
    <t>weight of the centroid of non relevant documents in chunk i</t>
  </si>
  <si>
    <t>indicator function on document relevance grade</t>
  </si>
  <si>
    <t>1 if document has possitive relevancy grade, 0 otherwise</t>
  </si>
  <si>
    <t>document relevance grade</t>
  </si>
  <si>
    <t>ranks sum at i location in retrieved list</t>
  </si>
  <si>
    <t>similar to precision@k calculation but using the rank garde not activting indicator</t>
  </si>
  <si>
    <t>R@k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</si>
</sst>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2" fontId="2" fillId="0" borderId="0" xfId="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/>
    <xf numFmtId="0" fontId="1" fillId="0" borderId="0" xfId="0" applyFont="1"/>
    <xf numFmtId="0" fontId="0" fillId="0" borderId="1" xfId="0" applyBorder="1"/>
    <xf numFmtId="0" fontId="0" fillId="0" borderId="1" xfId="0" quotePrefix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2" fontId="0" fillId="0" borderId="2" xfId="0" applyNumberFormat="1" applyBorder="1"/>
    <xf numFmtId="2" fontId="0" fillId="0" borderId="0" xfId="0" applyNumberFormat="1" applyBorder="1"/>
    <xf numFmtId="171" fontId="0" fillId="0" borderId="0" xfId="0" applyNumberFormat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191027</xdr:colOff>
      <xdr:row>20</xdr:row>
      <xdr:rowOff>126248</xdr:rowOff>
    </xdr:from>
    <xdr:to>
      <xdr:col>11</xdr:col>
      <xdr:colOff>68215</xdr:colOff>
      <xdr:row>25</xdr:row>
      <xdr:rowOff>80941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B6A0A7-253E-4C38-9FC3-037020DEF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5463" y="3747634"/>
          <a:ext cx="4471821" cy="860040"/>
        </a:xfrm>
        <a:prstGeom prst="rect">
          <a:avLst/>
        </a:prstGeom>
      </xdr:spPr>
    </xdr:pic>
    <xdr:clientData/>
  </xdr:twoCellAnchor>
  <xdr:twoCellAnchor editAs="oneCell">
    <xdr:from>
      <xdr:col>4</xdr:col>
      <xdr:colOff>552639</xdr:colOff>
      <xdr:row>15</xdr:row>
      <xdr:rowOff>102657</xdr:rowOff>
    </xdr:from>
    <xdr:to>
      <xdr:col>10</xdr:col>
      <xdr:colOff>157530</xdr:colOff>
      <xdr:row>19</xdr:row>
      <xdr:rowOff>74996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F65C28-1E1E-4D9B-80F3-63D61172C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7075" y="2818697"/>
          <a:ext cx="3460158" cy="696616"/>
        </a:xfrm>
        <a:prstGeom prst="rect">
          <a:avLst/>
        </a:prstGeom>
      </xdr:spPr>
    </xdr:pic>
    <xdr:clientData/>
  </xdr:twoCellAnchor>
  <xdr:twoCellAnchor editAs="oneCell">
    <xdr:from>
      <xdr:col>13</xdr:col>
      <xdr:colOff>6591</xdr:colOff>
      <xdr:row>43</xdr:row>
      <xdr:rowOff>13241</xdr:rowOff>
    </xdr:from>
    <xdr:to>
      <xdr:col>15</xdr:col>
      <xdr:colOff>261253</xdr:colOff>
      <xdr:row>45</xdr:row>
      <xdr:rowOff>161401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B24059-B600-4997-A610-71147C973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8199" y="9651511"/>
          <a:ext cx="1799556" cy="518863"/>
        </a:xfrm>
        <a:prstGeom prst="rect">
          <a:avLst/>
        </a:prstGeom>
      </xdr:spPr>
    </xdr:pic>
    <xdr:clientData/>
  </xdr:twoCellAnchor>
  <xdr:oneCellAnchor>
    <xdr:from>
      <xdr:col>22</xdr:col>
      <xdr:colOff>34409</xdr:colOff>
      <xdr:row>30</xdr:row>
      <xdr:rowOff>80822</xdr:rowOff>
    </xdr:from>
    <xdr:ext cx="2659254" cy="4770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A0C79F9-1769-48FD-B82D-705EE8C3A368}"/>
                </a:ext>
              </a:extLst>
            </xdr:cNvPr>
            <xdr:cNvSpPr txBox="1"/>
          </xdr:nvSpPr>
          <xdr:spPr>
            <a:xfrm>
              <a:off x="13878666" y="8591079"/>
              <a:ext cx="2659254" cy="47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𝛽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𝛾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𝑛𝑟</m:t>
                                </m:r>
                              </m:sub>
                            </m:sSub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𝑛𝑟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A0C79F9-1769-48FD-B82D-705EE8C3A368}"/>
                </a:ext>
              </a:extLst>
            </xdr:cNvPr>
            <xdr:cNvSpPr txBox="1"/>
          </xdr:nvSpPr>
          <xdr:spPr>
            <a:xfrm>
              <a:off x="13878666" y="8591079"/>
              <a:ext cx="2659254" cy="47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 ⃗_𝑚=𝛼𝑞 ⃗_0+𝛽 1/|𝐷_𝑟 |  ∑_(𝑑 ⃗_𝑗∈𝐷_𝑟)▒𝑑 ⃗_𝑗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1/|𝐷_𝑛𝑟 |  ∑_(𝑑 ⃗_𝑗∈𝐷_𝑛𝑟)▒𝑑 ⃗_𝑗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146854</xdr:colOff>
      <xdr:row>36</xdr:row>
      <xdr:rowOff>8932</xdr:rowOff>
    </xdr:from>
    <xdr:ext cx="2199256" cy="5913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044E1B-C4FD-4293-B8DF-A81CD71B7B2B}"/>
                </a:ext>
              </a:extLst>
            </xdr:cNvPr>
            <xdr:cNvSpPr txBox="1"/>
          </xdr:nvSpPr>
          <xdr:spPr>
            <a:xfrm>
              <a:off x="14577229" y="9600607"/>
              <a:ext cx="2199256" cy="591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max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⁡(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𝐷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⃗"/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∈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sub>
                              <m:sup/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⃗"/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044E1B-C4FD-4293-B8DF-A81CD71B7B2B}"/>
                </a:ext>
              </a:extLst>
            </xdr:cNvPr>
            <xdr:cNvSpPr txBox="1"/>
          </xdr:nvSpPr>
          <xdr:spPr>
            <a:xfrm>
              <a:off x="14577229" y="9600607"/>
              <a:ext cx="2199256" cy="591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 ⃗_𝑚=𝛼𝑞 ⃗_0+∑24_(𝑖=1)^(max⁡(𝐺))▒(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𝛽_𝑖  1/|𝐷_𝑖 |  ∑_(𝑑 ⃗_𝑗∈𝐷_𝑖)▒𝑑 ⃗_𝑗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203887</xdr:colOff>
      <xdr:row>41</xdr:row>
      <xdr:rowOff>2317</xdr:rowOff>
    </xdr:from>
    <xdr:ext cx="1977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27388DE-922B-47AA-9057-3D6F154EE8EF}"/>
                </a:ext>
              </a:extLst>
            </xdr:cNvPr>
            <xdr:cNvSpPr txBox="1"/>
          </xdr:nvSpPr>
          <xdr:spPr>
            <a:xfrm>
              <a:off x="14024662" y="10498867"/>
              <a:ext cx="197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27388DE-922B-47AA-9057-3D6F154EE8EF}"/>
                </a:ext>
              </a:extLst>
            </xdr:cNvPr>
            <xdr:cNvSpPr txBox="1"/>
          </xdr:nvSpPr>
          <xdr:spPr>
            <a:xfrm>
              <a:off x="14024662" y="10498867"/>
              <a:ext cx="197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𝐷_𝑖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227571</xdr:colOff>
      <xdr:row>42</xdr:row>
      <xdr:rowOff>181231</xdr:rowOff>
    </xdr:from>
    <xdr:ext cx="171072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254D523-948D-4F22-9642-08CE9E03DB27}"/>
                </a:ext>
              </a:extLst>
            </xdr:cNvPr>
            <xdr:cNvSpPr txBox="1"/>
          </xdr:nvSpPr>
          <xdr:spPr>
            <a:xfrm>
              <a:off x="12373233" y="11116961"/>
              <a:ext cx="1710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254D523-948D-4F22-9642-08CE9E03DB27}"/>
                </a:ext>
              </a:extLst>
            </xdr:cNvPr>
            <xdr:cNvSpPr txBox="1"/>
          </xdr:nvSpPr>
          <xdr:spPr>
            <a:xfrm>
              <a:off x="12373233" y="11116961"/>
              <a:ext cx="171072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𝑔_𝑗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55</xdr:row>
      <xdr:rowOff>87527</xdr:rowOff>
    </xdr:from>
    <xdr:ext cx="2942665" cy="4770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C19E77A-A5C0-4C73-89DA-D12A945D6CA5}"/>
                </a:ext>
              </a:extLst>
            </xdr:cNvPr>
            <xdr:cNvSpPr txBox="1"/>
          </xdr:nvSpPr>
          <xdr:spPr>
            <a:xfrm>
              <a:off x="14430375" y="12212852"/>
              <a:ext cx="2942665" cy="47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𝛽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den>
                        </m:f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𝛾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𝑛𝑟</m:t>
                                </m:r>
                              </m:sub>
                            </m:sSub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𝑛𝑟</m:t>
                            </m:r>
                          </m:sub>
                        </m:sSub>
                      </m:sub>
                      <m:sup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den>
                        </m:f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C19E77A-A5C0-4C73-89DA-D12A945D6CA5}"/>
                </a:ext>
              </a:extLst>
            </xdr:cNvPr>
            <xdr:cNvSpPr txBox="1"/>
          </xdr:nvSpPr>
          <xdr:spPr>
            <a:xfrm>
              <a:off x="14430375" y="12212852"/>
              <a:ext cx="2942665" cy="477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 ⃗_𝑚=𝛼𝑞 ⃗_0+𝛽 1/|𝐷_𝑟 |  ∑_(𝑑 ⃗_𝑗∈𝐷_𝑟)▒〖1/𝑟_𝑗  𝑑 ⃗_𝑗 〗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−𝛾 1/|𝐷_𝑛𝑟 |  ∑_(𝑑 ⃗_𝑗∈𝐷_𝑛𝑟)▒〖1/𝑟_𝑗  𝑑 ⃗_𝑗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178144</xdr:colOff>
      <xdr:row>59</xdr:row>
      <xdr:rowOff>8238</xdr:rowOff>
    </xdr:from>
    <xdr:ext cx="2158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14F6C97-4876-4F81-9AED-5512EED58823}"/>
                </a:ext>
              </a:extLst>
            </xdr:cNvPr>
            <xdr:cNvSpPr txBox="1"/>
          </xdr:nvSpPr>
          <xdr:spPr>
            <a:xfrm>
              <a:off x="12323806" y="13168184"/>
              <a:ext cx="2158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14F6C97-4876-4F81-9AED-5512EED58823}"/>
                </a:ext>
              </a:extLst>
            </xdr:cNvPr>
            <xdr:cNvSpPr txBox="1"/>
          </xdr:nvSpPr>
          <xdr:spPr>
            <a:xfrm>
              <a:off x="12323806" y="13168184"/>
              <a:ext cx="2158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𝐷_𝑟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176085</xdr:colOff>
      <xdr:row>60</xdr:row>
      <xdr:rowOff>181233</xdr:rowOff>
    </xdr:from>
    <xdr:ext cx="159659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77210EB-F074-4F5D-9A0E-E630441716CD}"/>
                </a:ext>
              </a:extLst>
            </xdr:cNvPr>
            <xdr:cNvSpPr txBox="1"/>
          </xdr:nvSpPr>
          <xdr:spPr>
            <a:xfrm>
              <a:off x="12321747" y="13526530"/>
              <a:ext cx="15965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77210EB-F074-4F5D-9A0E-E630441716CD}"/>
                </a:ext>
              </a:extLst>
            </xdr:cNvPr>
            <xdr:cNvSpPr txBox="1"/>
          </xdr:nvSpPr>
          <xdr:spPr>
            <a:xfrm>
              <a:off x="12321747" y="13526530"/>
              <a:ext cx="15965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𝑟_𝑗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222008</xdr:colOff>
      <xdr:row>70</xdr:row>
      <xdr:rowOff>82827</xdr:rowOff>
    </xdr:from>
    <xdr:ext cx="1388649" cy="4328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6634EEC-557B-47E9-A4E1-A567E6FC8DC7}"/>
                </a:ext>
              </a:extLst>
            </xdr:cNvPr>
            <xdr:cNvSpPr txBox="1"/>
          </xdr:nvSpPr>
          <xdr:spPr>
            <a:xfrm>
              <a:off x="13025117" y="14206233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@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6634EEC-557B-47E9-A4E1-A567E6FC8DC7}"/>
                </a:ext>
              </a:extLst>
            </xdr:cNvPr>
            <xdr:cNvSpPr txBox="1"/>
          </xdr:nvSpPr>
          <xdr:spPr>
            <a:xfrm>
              <a:off x="13025117" y="14206233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𝐴𝑃(𝑞)=1/|𝑅|  ∑_(𝑖:𝑑_𝑖∈𝑅)▒〖𝑃@𝑖〗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214185</xdr:colOff>
      <xdr:row>73</xdr:row>
      <xdr:rowOff>59958</xdr:rowOff>
    </xdr:from>
    <xdr:ext cx="1091709" cy="362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F504843-D938-4DEB-ACA3-976BAEC0F899}"/>
                </a:ext>
              </a:extLst>
            </xdr:cNvPr>
            <xdr:cNvSpPr txBox="1"/>
          </xdr:nvSpPr>
          <xdr:spPr>
            <a:xfrm>
              <a:off x="14657549" y="15022867"/>
              <a:ext cx="1091709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@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p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F504843-D938-4DEB-ACA3-976BAEC0F899}"/>
                </a:ext>
              </a:extLst>
            </xdr:cNvPr>
            <xdr:cNvSpPr txBox="1"/>
          </xdr:nvSpPr>
          <xdr:spPr>
            <a:xfrm>
              <a:off x="14657549" y="15022867"/>
              <a:ext cx="1091709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𝑃@𝑖=(∑_(𝑗=1)^𝑖▒𝐼(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)/𝑖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287417</xdr:colOff>
      <xdr:row>75</xdr:row>
      <xdr:rowOff>148033</xdr:rowOff>
    </xdr:from>
    <xdr:ext cx="159018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913CCB3-DEF1-45E9-8FAB-ED736250F401}"/>
                </a:ext>
              </a:extLst>
            </xdr:cNvPr>
            <xdr:cNvSpPr txBox="1"/>
          </xdr:nvSpPr>
          <xdr:spPr>
            <a:xfrm>
              <a:off x="13090526" y="15176785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913CCB3-DEF1-45E9-8FAB-ED736250F401}"/>
                </a:ext>
              </a:extLst>
            </xdr:cNvPr>
            <xdr:cNvSpPr txBox="1"/>
          </xdr:nvSpPr>
          <xdr:spPr>
            <a:xfrm>
              <a:off x="13090526" y="15176785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𝑟_𝑗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122883</xdr:colOff>
      <xdr:row>85</xdr:row>
      <xdr:rowOff>125545</xdr:rowOff>
    </xdr:from>
    <xdr:ext cx="1585434" cy="4328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228BF09-326E-4E53-8818-55654B95F229}"/>
                </a:ext>
              </a:extLst>
            </xdr:cNvPr>
            <xdr:cNvSpPr txBox="1"/>
          </xdr:nvSpPr>
          <xdr:spPr>
            <a:xfrm>
              <a:off x="14121747" y="15827363"/>
              <a:ext cx="1585434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</m:e>
                    </m:d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@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228BF09-326E-4E53-8818-55654B95F229}"/>
                </a:ext>
              </a:extLst>
            </xdr:cNvPr>
            <xdr:cNvSpPr txBox="1"/>
          </xdr:nvSpPr>
          <xdr:spPr>
            <a:xfrm>
              <a:off x="14121747" y="15827363"/>
              <a:ext cx="1585434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(𝐴𝑃(𝑞)) ̃=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∑_(𝑖:𝑑_𝑖∈𝑅)▒〖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𝑅@𝑖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74651</xdr:colOff>
      <xdr:row>89</xdr:row>
      <xdr:rowOff>73812</xdr:rowOff>
    </xdr:from>
    <xdr:ext cx="886204" cy="362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C6C594-BF21-4B9A-91F3-47D19F1A83BB}"/>
                </a:ext>
              </a:extLst>
            </xdr:cNvPr>
            <xdr:cNvSpPr txBox="1"/>
          </xdr:nvSpPr>
          <xdr:spPr>
            <a:xfrm>
              <a:off x="14073515" y="16514539"/>
              <a:ext cx="886204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@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C6C594-BF21-4B9A-91F3-47D19F1A83BB}"/>
                </a:ext>
              </a:extLst>
            </xdr:cNvPr>
            <xdr:cNvSpPr txBox="1"/>
          </xdr:nvSpPr>
          <xdr:spPr>
            <a:xfrm>
              <a:off x="14073515" y="16514539"/>
              <a:ext cx="886204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𝑅@𝑖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=(∑_(𝑗=1)^𝑖▒𝑟_𝑗 )/𝑖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471979</xdr:colOff>
      <xdr:row>92</xdr:row>
      <xdr:rowOff>172610</xdr:rowOff>
    </xdr:from>
    <xdr:ext cx="159018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173D33E-64E3-49DD-8A05-F86BFC85A916}"/>
                </a:ext>
              </a:extLst>
            </xdr:cNvPr>
            <xdr:cNvSpPr txBox="1"/>
          </xdr:nvSpPr>
          <xdr:spPr>
            <a:xfrm>
              <a:off x="14470843" y="17167519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173D33E-64E3-49DD-8A05-F86BFC85A916}"/>
                </a:ext>
              </a:extLst>
            </xdr:cNvPr>
            <xdr:cNvSpPr txBox="1"/>
          </xdr:nvSpPr>
          <xdr:spPr>
            <a:xfrm>
              <a:off x="14470843" y="17167519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𝑟_𝑗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71266</xdr:colOff>
      <xdr:row>98</xdr:row>
      <xdr:rowOff>82230</xdr:rowOff>
    </xdr:from>
    <xdr:ext cx="1388649" cy="432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1396F54-01B8-4A16-8E64-91B8D2BA5286}"/>
                </a:ext>
              </a:extLst>
            </xdr:cNvPr>
            <xdr:cNvSpPr txBox="1"/>
          </xdr:nvSpPr>
          <xdr:spPr>
            <a:xfrm>
              <a:off x="12833395" y="17811065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@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1396F54-01B8-4A16-8E64-91B8D2BA5286}"/>
                </a:ext>
              </a:extLst>
            </xdr:cNvPr>
            <xdr:cNvSpPr txBox="1"/>
          </xdr:nvSpPr>
          <xdr:spPr>
            <a:xfrm>
              <a:off x="12833395" y="17811065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𝐴𝑃(𝑞)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|𝑅|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𝑖:𝑑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𝑃@𝑖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71267</xdr:colOff>
      <xdr:row>101</xdr:row>
      <xdr:rowOff>21928</xdr:rowOff>
    </xdr:from>
    <xdr:ext cx="7098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B704DA7-138F-49AD-8060-A0448A17BE32}"/>
                </a:ext>
              </a:extLst>
            </xdr:cNvPr>
            <xdr:cNvSpPr txBox="1"/>
          </xdr:nvSpPr>
          <xdr:spPr>
            <a:xfrm>
              <a:off x="12833396" y="18293482"/>
              <a:ext cx="7098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 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B704DA7-138F-49AD-8060-A0448A17BE32}"/>
                </a:ext>
              </a:extLst>
            </xdr:cNvPr>
            <xdr:cNvSpPr txBox="1"/>
          </xdr:nvSpPr>
          <xdr:spPr>
            <a:xfrm>
              <a:off x="12833396" y="18293482"/>
              <a:ext cx="7098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𝑅𝑅(𝑞)=  1/𝑘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350848</xdr:colOff>
      <xdr:row>104</xdr:row>
      <xdr:rowOff>16447</xdr:rowOff>
    </xdr:from>
    <xdr:ext cx="1138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1528540-B847-45E0-BC77-0D5232184221}"/>
                </a:ext>
              </a:extLst>
            </xdr:cNvPr>
            <xdr:cNvSpPr txBox="1"/>
          </xdr:nvSpPr>
          <xdr:spPr>
            <a:xfrm>
              <a:off x="13112977" y="18830720"/>
              <a:ext cx="1138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1528540-B847-45E0-BC77-0D5232184221}"/>
                </a:ext>
              </a:extLst>
            </xdr:cNvPr>
            <xdr:cNvSpPr txBox="1"/>
          </xdr:nvSpPr>
          <xdr:spPr>
            <a:xfrm>
              <a:off x="13112977" y="18830720"/>
              <a:ext cx="1138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109640</xdr:colOff>
      <xdr:row>107</xdr:row>
      <xdr:rowOff>27410</xdr:rowOff>
    </xdr:from>
    <xdr:ext cx="1332865" cy="4293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25A77F1-7677-4823-A97E-D7E1430D2A23}"/>
                </a:ext>
              </a:extLst>
            </xdr:cNvPr>
            <xdr:cNvSpPr txBox="1"/>
          </xdr:nvSpPr>
          <xdr:spPr>
            <a:xfrm>
              <a:off x="12871769" y="19384403"/>
              <a:ext cx="1332865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𝑀𝐴𝑃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25A77F1-7677-4823-A97E-D7E1430D2A23}"/>
                </a:ext>
              </a:extLst>
            </xdr:cNvPr>
            <xdr:cNvSpPr txBox="1"/>
          </xdr:nvSpPr>
          <xdr:spPr>
            <a:xfrm>
              <a:off x="12871769" y="19384403"/>
              <a:ext cx="1332865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𝑀𝐴𝑃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|𝑄|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𝐴𝑃(𝑞)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119509</xdr:colOff>
      <xdr:row>110</xdr:row>
      <xdr:rowOff>53724</xdr:rowOff>
    </xdr:from>
    <xdr:ext cx="1371209" cy="4293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958B439-B0F6-4CF0-A7F5-28030CE32549}"/>
                </a:ext>
              </a:extLst>
            </xdr:cNvPr>
            <xdr:cNvSpPr txBox="1"/>
          </xdr:nvSpPr>
          <xdr:spPr>
            <a:xfrm>
              <a:off x="12881638" y="19953436"/>
              <a:ext cx="1371209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𝑀𝑅𝑅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958B439-B0F6-4CF0-A7F5-28030CE32549}"/>
                </a:ext>
              </a:extLst>
            </xdr:cNvPr>
            <xdr:cNvSpPr txBox="1"/>
          </xdr:nvSpPr>
          <xdr:spPr>
            <a:xfrm>
              <a:off x="12881638" y="19953436"/>
              <a:ext cx="1371209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𝑀𝑅𝑅=  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|𝑄|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∑8_(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𝑞∈𝑄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)▒〖𝑅𝑅(𝑞)〗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208316</xdr:colOff>
      <xdr:row>115</xdr:row>
      <xdr:rowOff>0</xdr:rowOff>
    </xdr:from>
    <xdr:ext cx="819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755E88D-AEE5-4FDB-BD93-D1AA4CD8F739}"/>
                </a:ext>
              </a:extLst>
            </xdr:cNvPr>
            <xdr:cNvSpPr txBox="1"/>
          </xdr:nvSpPr>
          <xdr:spPr>
            <a:xfrm>
              <a:off x="12970445" y="20804245"/>
              <a:ext cx="819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𝑀𝐴𝑃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𝑀𝑅𝑅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755E88D-AEE5-4FDB-BD93-D1AA4CD8F739}"/>
                </a:ext>
              </a:extLst>
            </xdr:cNvPr>
            <xdr:cNvSpPr txBox="1"/>
          </xdr:nvSpPr>
          <xdr:spPr>
            <a:xfrm>
              <a:off x="12970445" y="20804245"/>
              <a:ext cx="819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𝑀𝐴𝑃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𝑀𝑅𝑅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608503</xdr:colOff>
      <xdr:row>118</xdr:row>
      <xdr:rowOff>0</xdr:rowOff>
    </xdr:from>
    <xdr:ext cx="1853200" cy="4293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A297909-1CD1-4B21-9BBA-7D9D0F9CA45B}"/>
                </a:ext>
              </a:extLst>
            </xdr:cNvPr>
            <xdr:cNvSpPr txBox="1"/>
          </xdr:nvSpPr>
          <xdr:spPr>
            <a:xfrm>
              <a:off x="12762129" y="21346964"/>
              <a:ext cx="1853200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A297909-1CD1-4B21-9BBA-7D9D0F9CA45B}"/>
                </a:ext>
              </a:extLst>
            </xdr:cNvPr>
            <xdr:cNvSpPr txBox="1"/>
          </xdr:nvSpPr>
          <xdr:spPr>
            <a:xfrm>
              <a:off x="12762129" y="21346964"/>
              <a:ext cx="1853200" cy="429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|𝑄|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𝐴𝑃(𝑞)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1/|𝑄|  ∑_(𝑞∈𝑄)▒〖𝑅𝑅(𝑞)〗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601924</xdr:colOff>
      <xdr:row>121</xdr:row>
      <xdr:rowOff>179811</xdr:rowOff>
    </xdr:from>
    <xdr:ext cx="2463110" cy="4592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130E325-77F2-4CEA-81C0-19E7C3EC1192}"/>
                </a:ext>
              </a:extLst>
            </xdr:cNvPr>
            <xdr:cNvSpPr txBox="1"/>
          </xdr:nvSpPr>
          <xdr:spPr>
            <a:xfrm>
              <a:off x="14745106" y="22531811"/>
              <a:ext cx="2463110" cy="459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: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∈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𝑞</m:t>
                                    </m:r>
                                  </m:sub>
                                </m:sSub>
                              </m:sub>
                              <m:sup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@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</m:nary>
                          </m:e>
                        </m:d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𝑞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130E325-77F2-4CEA-81C0-19E7C3EC1192}"/>
                </a:ext>
              </a:extLst>
            </xdr:cNvPr>
            <xdr:cNvSpPr txBox="1"/>
          </xdr:nvSpPr>
          <xdr:spPr>
            <a:xfrm>
              <a:off x="14745106" y="22531811"/>
              <a:ext cx="2463110" cy="459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1/|𝑄|  ∑_(𝑞∈𝑄)▒(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1/|𝑅_𝑞 |  ∑_(𝑖:𝑑_𝑖∈𝑅_𝑞)▒〖𝑃@𝑖〗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=1/|𝑄|  ∑_(𝑞∈𝑄)▒(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1/𝑘_𝑞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268619</xdr:colOff>
      <xdr:row>129</xdr:row>
      <xdr:rowOff>175425</xdr:rowOff>
    </xdr:from>
    <xdr:ext cx="183704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C716D4-42F2-4E29-8F8A-E18EA945C3BA}"/>
                </a:ext>
              </a:extLst>
            </xdr:cNvPr>
            <xdr:cNvSpPr txBox="1"/>
          </xdr:nvSpPr>
          <xdr:spPr>
            <a:xfrm>
              <a:off x="13030748" y="22788734"/>
              <a:ext cx="18370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3C716D4-42F2-4E29-8F8A-E18EA945C3BA}"/>
                </a:ext>
              </a:extLst>
            </xdr:cNvPr>
            <xdr:cNvSpPr txBox="1"/>
          </xdr:nvSpPr>
          <xdr:spPr>
            <a:xfrm>
              <a:off x="13030748" y="22788734"/>
              <a:ext cx="18370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𝑅_𝑞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306993</xdr:colOff>
      <xdr:row>131</xdr:row>
      <xdr:rowOff>169943</xdr:rowOff>
    </xdr:from>
    <xdr:ext cx="174087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F31F52B-BB05-4A06-BAE1-952952007006}"/>
                </a:ext>
              </a:extLst>
            </xdr:cNvPr>
            <xdr:cNvSpPr txBox="1"/>
          </xdr:nvSpPr>
          <xdr:spPr>
            <a:xfrm>
              <a:off x="13069122" y="23145065"/>
              <a:ext cx="17408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F31F52B-BB05-4A06-BAE1-952952007006}"/>
                </a:ext>
              </a:extLst>
            </xdr:cNvPr>
            <xdr:cNvSpPr txBox="1"/>
          </xdr:nvSpPr>
          <xdr:spPr>
            <a:xfrm>
              <a:off x="13069122" y="23145065"/>
              <a:ext cx="17408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𝑘_𝑞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86213</xdr:colOff>
      <xdr:row>79</xdr:row>
      <xdr:rowOff>82827</xdr:rowOff>
    </xdr:from>
    <xdr:ext cx="1388649" cy="4328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F5B4C6A-6C35-4533-8C48-D759F389451F}"/>
                </a:ext>
              </a:extLst>
            </xdr:cNvPr>
            <xdr:cNvSpPr txBox="1"/>
          </xdr:nvSpPr>
          <xdr:spPr>
            <a:xfrm>
              <a:off x="5767263" y="14387302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@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F5B4C6A-6C35-4533-8C48-D759F389451F}"/>
                </a:ext>
              </a:extLst>
            </xdr:cNvPr>
            <xdr:cNvSpPr txBox="1"/>
          </xdr:nvSpPr>
          <xdr:spPr>
            <a:xfrm>
              <a:off x="5767263" y="14387302"/>
              <a:ext cx="1388649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𝐴𝑃(𝑞)=1/|𝑅|  ∑_(𝑖:𝑑_𝑖∈𝑅)▒〖𝑃@𝑖〗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78390</xdr:colOff>
      <xdr:row>82</xdr:row>
      <xdr:rowOff>59958</xdr:rowOff>
    </xdr:from>
    <xdr:ext cx="883127" cy="362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C0612B6-0937-4F91-92D1-D1B318ED2179}"/>
                </a:ext>
              </a:extLst>
            </xdr:cNvPr>
            <xdr:cNvSpPr txBox="1"/>
          </xdr:nvSpPr>
          <xdr:spPr>
            <a:xfrm>
              <a:off x="5759440" y="14907641"/>
              <a:ext cx="883127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@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C0612B6-0937-4F91-92D1-D1B318ED2179}"/>
                </a:ext>
              </a:extLst>
            </xdr:cNvPr>
            <xdr:cNvSpPr txBox="1"/>
          </xdr:nvSpPr>
          <xdr:spPr>
            <a:xfrm>
              <a:off x="5759440" y="14907641"/>
              <a:ext cx="883127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𝑃@𝑖=(∑_(𝑗=1)^𝑖▒𝑟_𝑗 )/𝑖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151622</xdr:colOff>
      <xdr:row>84</xdr:row>
      <xdr:rowOff>148033</xdr:rowOff>
    </xdr:from>
    <xdr:ext cx="159018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39F2CA1-3D82-42C8-BE75-5FB4A2C3D9AE}"/>
                </a:ext>
              </a:extLst>
            </xdr:cNvPr>
            <xdr:cNvSpPr txBox="1"/>
          </xdr:nvSpPr>
          <xdr:spPr>
            <a:xfrm>
              <a:off x="5832672" y="15357855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39F2CA1-3D82-42C8-BE75-5FB4A2C3D9AE}"/>
                </a:ext>
              </a:extLst>
            </xdr:cNvPr>
            <xdr:cNvSpPr txBox="1"/>
          </xdr:nvSpPr>
          <xdr:spPr>
            <a:xfrm>
              <a:off x="5832672" y="15357855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𝑟_𝑗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53324</xdr:colOff>
      <xdr:row>88</xdr:row>
      <xdr:rowOff>62045</xdr:rowOff>
    </xdr:from>
    <xdr:ext cx="1729448" cy="4328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8EC2191-F4AE-4CD5-BF82-20DE2F02169C}"/>
                </a:ext>
              </a:extLst>
            </xdr:cNvPr>
            <xdr:cNvSpPr txBox="1"/>
          </xdr:nvSpPr>
          <xdr:spPr>
            <a:xfrm>
              <a:off x="5734374" y="15996144"/>
              <a:ext cx="1729448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: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∈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: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/>
                      <m:e>
                        <m:acc>
                          <m:accPr>
                            <m:chr m:val="̃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@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</m:acc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8EC2191-F4AE-4CD5-BF82-20DE2F02169C}"/>
                </a:ext>
              </a:extLst>
            </xdr:cNvPr>
            <xdr:cNvSpPr txBox="1"/>
          </xdr:nvSpPr>
          <xdr:spPr>
            <a:xfrm>
              <a:off x="5734374" y="15996144"/>
              <a:ext cx="1729448" cy="43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(𝐴𝑃(𝑞)) ̃=1/(∑_(𝑖:𝑑_𝑖∈𝑅)▒𝑟_𝑖 ) ∑_(𝑖:𝑑_𝑖∈𝑅)▒(𝑃@𝑖) ̃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45501</xdr:colOff>
      <xdr:row>91</xdr:row>
      <xdr:rowOff>39176</xdr:rowOff>
    </xdr:from>
    <xdr:ext cx="883126" cy="362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8719EA6E-B015-43CF-8BAF-F4F1249C21B8}"/>
                </a:ext>
              </a:extLst>
            </xdr:cNvPr>
            <xdr:cNvSpPr txBox="1"/>
          </xdr:nvSpPr>
          <xdr:spPr>
            <a:xfrm>
              <a:off x="5726551" y="16516483"/>
              <a:ext cx="883126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@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8719EA6E-B015-43CF-8BAF-F4F1249C21B8}"/>
                </a:ext>
              </a:extLst>
            </xdr:cNvPr>
            <xdr:cNvSpPr txBox="1"/>
          </xdr:nvSpPr>
          <xdr:spPr>
            <a:xfrm>
              <a:off x="5726551" y="16516483"/>
              <a:ext cx="883126" cy="362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(𝑃@𝑖) ̃=(∑_(𝑗=1)^𝑖▒𝑟_𝑗 )/𝑖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148421</xdr:colOff>
      <xdr:row>93</xdr:row>
      <xdr:rowOff>132200</xdr:rowOff>
    </xdr:from>
    <xdr:ext cx="159018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44A87A77-98B3-49D6-A758-7D9283A2C2DD}"/>
                </a:ext>
              </a:extLst>
            </xdr:cNvPr>
            <xdr:cNvSpPr txBox="1"/>
          </xdr:nvSpPr>
          <xdr:spPr>
            <a:xfrm>
              <a:off x="5829471" y="16971646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44A87A77-98B3-49D6-A758-7D9283A2C2DD}"/>
                </a:ext>
              </a:extLst>
            </xdr:cNvPr>
            <xdr:cNvSpPr txBox="1"/>
          </xdr:nvSpPr>
          <xdr:spPr>
            <a:xfrm>
              <a:off x="5829471" y="16971646"/>
              <a:ext cx="159018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𝑟_𝑗  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22</xdr:col>
      <xdr:colOff>0</xdr:colOff>
      <xdr:row>17</xdr:row>
      <xdr:rowOff>0</xdr:rowOff>
    </xdr:from>
    <xdr:to>
      <xdr:col>26</xdr:col>
      <xdr:colOff>436450</xdr:colOff>
      <xdr:row>20</xdr:row>
      <xdr:rowOff>153408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177A2C9-F7AF-4603-8F3D-126BFA8A8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55366" y="3078178"/>
          <a:ext cx="3461818" cy="696616"/>
        </a:xfrm>
        <a:prstGeom prst="rect">
          <a:avLst/>
        </a:prstGeom>
      </xdr:spPr>
    </xdr:pic>
    <xdr:clientData/>
  </xdr:twoCellAnchor>
  <xdr:oneCellAnchor>
    <xdr:from>
      <xdr:col>22</xdr:col>
      <xdr:colOff>47625</xdr:colOff>
      <xdr:row>45</xdr:row>
      <xdr:rowOff>176213</xdr:rowOff>
    </xdr:from>
    <xdr:ext cx="4984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5ECA571E-3743-4D8A-B164-3AF2EC071721}"/>
                </a:ext>
              </a:extLst>
            </xdr:cNvPr>
            <xdr:cNvSpPr txBox="1"/>
          </xdr:nvSpPr>
          <xdr:spPr>
            <a:xfrm>
              <a:off x="13868400" y="11396663"/>
              <a:ext cx="4984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max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5ECA571E-3743-4D8A-B164-3AF2EC071721}"/>
                </a:ext>
              </a:extLst>
            </xdr:cNvPr>
            <xdr:cNvSpPr txBox="1"/>
          </xdr:nvSpPr>
          <xdr:spPr>
            <a:xfrm>
              <a:off x="13868400" y="11396663"/>
              <a:ext cx="4984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max⁡(𝐺)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242888</xdr:colOff>
      <xdr:row>47</xdr:row>
      <xdr:rowOff>157163</xdr:rowOff>
    </xdr:from>
    <xdr:ext cx="1538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A6900C-5D31-4128-97EB-E0E578EF5871}"/>
                </a:ext>
              </a:extLst>
            </xdr:cNvPr>
            <xdr:cNvSpPr txBox="1"/>
          </xdr:nvSpPr>
          <xdr:spPr>
            <a:xfrm>
              <a:off x="14063663" y="11739563"/>
              <a:ext cx="153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A6900C-5D31-4128-97EB-E0E578EF5871}"/>
                </a:ext>
              </a:extLst>
            </xdr:cNvPr>
            <xdr:cNvSpPr txBox="1"/>
          </xdr:nvSpPr>
          <xdr:spPr>
            <a:xfrm>
              <a:off x="14063663" y="11739563"/>
              <a:ext cx="1538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167408</xdr:colOff>
      <xdr:row>54</xdr:row>
      <xdr:rowOff>18254</xdr:rowOff>
    </xdr:from>
    <xdr:ext cx="3500638" cy="5924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8CD1AF6-1E58-4540-8E64-89535F47656A}"/>
                </a:ext>
              </a:extLst>
            </xdr:cNvPr>
            <xdr:cNvSpPr txBox="1"/>
          </xdr:nvSpPr>
          <xdr:spPr>
            <a:xfrm>
              <a:off x="19656135" y="9993527"/>
              <a:ext cx="3500638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⃗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max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sup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𝐷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𝑟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den>
                            </m:f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⃗"/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∈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sub>
                                </m:sSub>
                              </m:sub>
                              <m:sup/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⃗"/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𝐷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𝑛𝑟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den>
                            </m:f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⃗"/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∈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sub>
                                </m:sSub>
                              </m:sub>
                              <m:sup/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⃗"/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8CD1AF6-1E58-4540-8E64-89535F47656A}"/>
                </a:ext>
              </a:extLst>
            </xdr:cNvPr>
            <xdr:cNvSpPr txBox="1"/>
          </xdr:nvSpPr>
          <xdr:spPr>
            <a:xfrm>
              <a:off x="19656135" y="9993527"/>
              <a:ext cx="3500638" cy="592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 ⃗_𝑚=𝛼𝑞 ⃗_0+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∑_(𝑖=1)^(max(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))▒〖(𝛽_𝑖  1/|𝐷_(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 |  ∑_(𝑑 ⃗_𝑗∈𝐷_(𝑟_𝑖 ))▒𝑑 ⃗_𝑗 −𝛾_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1/|𝐷_(〖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|  ∑_(𝑑 ⃗_𝑗∈𝐷_(〖𝑛𝑟〗_𝑖 ))▒𝑑 ⃗_𝑗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178144</xdr:colOff>
      <xdr:row>59</xdr:row>
      <xdr:rowOff>8238</xdr:rowOff>
    </xdr:from>
    <xdr:ext cx="1579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57420DF2-B824-4A4A-BC1D-124401F5A6F8}"/>
                </a:ext>
              </a:extLst>
            </xdr:cNvPr>
            <xdr:cNvSpPr txBox="1"/>
          </xdr:nvSpPr>
          <xdr:spPr>
            <a:xfrm>
              <a:off x="19666871" y="10907147"/>
              <a:ext cx="15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57420DF2-B824-4A4A-BC1D-124401F5A6F8}"/>
                </a:ext>
              </a:extLst>
            </xdr:cNvPr>
            <xdr:cNvSpPr txBox="1"/>
          </xdr:nvSpPr>
          <xdr:spPr>
            <a:xfrm>
              <a:off x="19666871" y="10907147"/>
              <a:ext cx="15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176085</xdr:colOff>
      <xdr:row>60</xdr:row>
      <xdr:rowOff>181233</xdr:rowOff>
    </xdr:from>
    <xdr:ext cx="217624" cy="186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65E5F36A-2BCE-4DED-974B-78B33E8E2549}"/>
                </a:ext>
              </a:extLst>
            </xdr:cNvPr>
            <xdr:cNvSpPr txBox="1"/>
          </xdr:nvSpPr>
          <xdr:spPr>
            <a:xfrm>
              <a:off x="19664812" y="11264869"/>
              <a:ext cx="217624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65E5F36A-2BCE-4DED-974B-78B33E8E2549}"/>
                </a:ext>
              </a:extLst>
            </xdr:cNvPr>
            <xdr:cNvSpPr txBox="1"/>
          </xdr:nvSpPr>
          <xdr:spPr>
            <a:xfrm>
              <a:off x="19664812" y="11264869"/>
              <a:ext cx="217624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𝐷_(𝑟_𝑖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196272</xdr:colOff>
      <xdr:row>62</xdr:row>
      <xdr:rowOff>161636</xdr:rowOff>
    </xdr:from>
    <xdr:ext cx="268856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33774EB-0042-42EE-B9AE-EC3FB83ED8C6}"/>
                </a:ext>
              </a:extLst>
            </xdr:cNvPr>
            <xdr:cNvSpPr txBox="1"/>
          </xdr:nvSpPr>
          <xdr:spPr>
            <a:xfrm>
              <a:off x="19684999" y="11614727"/>
              <a:ext cx="268856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𝑛𝑟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33774EB-0042-42EE-B9AE-EC3FB83ED8C6}"/>
                </a:ext>
              </a:extLst>
            </xdr:cNvPr>
            <xdr:cNvSpPr txBox="1"/>
          </xdr:nvSpPr>
          <xdr:spPr>
            <a:xfrm>
              <a:off x="19684999" y="11614727"/>
              <a:ext cx="268856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𝐷_(〖𝑛𝑟〗_𝑖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204354</xdr:colOff>
      <xdr:row>64</xdr:row>
      <xdr:rowOff>175492</xdr:rowOff>
    </xdr:from>
    <xdr:ext cx="1538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21DF3323-6569-4FA3-9B9C-0441B0A38659}"/>
                </a:ext>
              </a:extLst>
            </xdr:cNvPr>
            <xdr:cNvSpPr txBox="1"/>
          </xdr:nvSpPr>
          <xdr:spPr>
            <a:xfrm>
              <a:off x="19693081" y="11998037"/>
              <a:ext cx="153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21DF3323-6569-4FA3-9B9C-0441B0A38659}"/>
                </a:ext>
              </a:extLst>
            </xdr:cNvPr>
            <xdr:cNvSpPr txBox="1"/>
          </xdr:nvSpPr>
          <xdr:spPr>
            <a:xfrm>
              <a:off x="19693081" y="11998037"/>
              <a:ext cx="153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184727</xdr:colOff>
      <xdr:row>66</xdr:row>
      <xdr:rowOff>173181</xdr:rowOff>
    </xdr:from>
    <xdr:ext cx="1467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5A0FEA0-7CF3-4B31-A9A7-A6DADE0BA389}"/>
                </a:ext>
              </a:extLst>
            </xdr:cNvPr>
            <xdr:cNvSpPr txBox="1"/>
          </xdr:nvSpPr>
          <xdr:spPr>
            <a:xfrm>
              <a:off x="19673454" y="12365181"/>
              <a:ext cx="1467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5A0FEA0-7CF3-4B31-A9A7-A6DADE0BA389}"/>
                </a:ext>
              </a:extLst>
            </xdr:cNvPr>
            <xdr:cNvSpPr txBox="1"/>
          </xdr:nvSpPr>
          <xdr:spPr>
            <a:xfrm>
              <a:off x="19673454" y="12365181"/>
              <a:ext cx="1467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200025</xdr:colOff>
      <xdr:row>77</xdr:row>
      <xdr:rowOff>179240</xdr:rowOff>
    </xdr:from>
    <xdr:ext cx="312650" cy="1974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6254ABF3-2AF8-4113-AAEC-2488CF8E25A6}"/>
                </a:ext>
              </a:extLst>
            </xdr:cNvPr>
            <xdr:cNvSpPr txBox="1"/>
          </xdr:nvSpPr>
          <xdr:spPr>
            <a:xfrm>
              <a:off x="14643389" y="14218513"/>
              <a:ext cx="312650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𝐼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6254ABF3-2AF8-4113-AAEC-2488CF8E25A6}"/>
                </a:ext>
              </a:extLst>
            </xdr:cNvPr>
            <xdr:cNvSpPr txBox="1"/>
          </xdr:nvSpPr>
          <xdr:spPr>
            <a:xfrm>
              <a:off x="14643389" y="14218513"/>
              <a:ext cx="312650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𝐼(𝑟_𝑗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150090</xdr:colOff>
      <xdr:row>85</xdr:row>
      <xdr:rowOff>178953</xdr:rowOff>
    </xdr:from>
    <xdr:ext cx="409471" cy="186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2923BA58-68E1-4103-8155-896A15032A11}"/>
                </a:ext>
              </a:extLst>
            </xdr:cNvPr>
            <xdr:cNvSpPr txBox="1"/>
          </xdr:nvSpPr>
          <xdr:spPr>
            <a:xfrm>
              <a:off x="14905181" y="16250226"/>
              <a:ext cx="409471" cy="186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2923BA58-68E1-4103-8155-896A15032A11}"/>
                </a:ext>
              </a:extLst>
            </xdr:cNvPr>
            <xdr:cNvSpPr txBox="1"/>
          </xdr:nvSpPr>
          <xdr:spPr>
            <a:xfrm>
              <a:off x="14905181" y="16250226"/>
              <a:ext cx="409471" cy="186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(𝐴𝑃(𝑞)) 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152399</xdr:colOff>
      <xdr:row>86</xdr:row>
      <xdr:rowOff>8082</xdr:rowOff>
    </xdr:from>
    <xdr:ext cx="4094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BBB13BF-97B1-42BD-8A42-A4499DE0874B}"/>
                </a:ext>
              </a:extLst>
            </xdr:cNvPr>
            <xdr:cNvSpPr txBox="1"/>
          </xdr:nvSpPr>
          <xdr:spPr>
            <a:xfrm>
              <a:off x="14295581" y="16264082"/>
              <a:ext cx="4094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BBB13BF-97B1-42BD-8A42-A4499DE0874B}"/>
                </a:ext>
              </a:extLst>
            </xdr:cNvPr>
            <xdr:cNvSpPr txBox="1"/>
          </xdr:nvSpPr>
          <xdr:spPr>
            <a:xfrm>
              <a:off x="14295581" y="16264082"/>
              <a:ext cx="4094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150090</xdr:colOff>
      <xdr:row>93</xdr:row>
      <xdr:rowOff>178953</xdr:rowOff>
    </xdr:from>
    <xdr:ext cx="409471" cy="186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E80CBA92-E8E5-4AF5-BAFE-236DA367539C}"/>
                </a:ext>
              </a:extLst>
            </xdr:cNvPr>
            <xdr:cNvSpPr txBox="1"/>
          </xdr:nvSpPr>
          <xdr:spPr>
            <a:xfrm>
              <a:off x="14905181" y="15880771"/>
              <a:ext cx="409471" cy="186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E80CBA92-E8E5-4AF5-BAFE-236DA367539C}"/>
                </a:ext>
              </a:extLst>
            </xdr:cNvPr>
            <xdr:cNvSpPr txBox="1"/>
          </xdr:nvSpPr>
          <xdr:spPr>
            <a:xfrm>
              <a:off x="14905181" y="15880771"/>
              <a:ext cx="409471" cy="186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(𝐴𝑃(𝑞)) 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152399</xdr:colOff>
      <xdr:row>94</xdr:row>
      <xdr:rowOff>8082</xdr:rowOff>
    </xdr:from>
    <xdr:ext cx="4094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8FE4797-2CCC-4429-B110-5230FF7D8365}"/>
                </a:ext>
              </a:extLst>
            </xdr:cNvPr>
            <xdr:cNvSpPr txBox="1"/>
          </xdr:nvSpPr>
          <xdr:spPr>
            <a:xfrm>
              <a:off x="14295581" y="15894627"/>
              <a:ext cx="4094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𝑞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8FE4797-2CCC-4429-B110-5230FF7D8365}"/>
                </a:ext>
              </a:extLst>
            </xdr:cNvPr>
            <xdr:cNvSpPr txBox="1"/>
          </xdr:nvSpPr>
          <xdr:spPr>
            <a:xfrm>
              <a:off x="14295581" y="15894627"/>
              <a:ext cx="4094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604234</xdr:colOff>
      <xdr:row>126</xdr:row>
      <xdr:rowOff>14711</xdr:rowOff>
    </xdr:from>
    <xdr:ext cx="2032351" cy="4592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851D7613-0769-480C-AAE7-A1485C195FF0}"/>
                </a:ext>
              </a:extLst>
            </xdr:cNvPr>
            <xdr:cNvSpPr txBox="1"/>
          </xdr:nvSpPr>
          <xdr:spPr>
            <a:xfrm>
              <a:off x="14747416" y="23290347"/>
              <a:ext cx="2032351" cy="459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: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∈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𝑞</m:t>
                                    </m:r>
                                  </m:sub>
                                </m:sSub>
                              </m:sub>
                              <m:sup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@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</m:nary>
                          </m:e>
                        </m:d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  <m:sup/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𝑞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851D7613-0769-480C-AAE7-A1485C195FF0}"/>
                </a:ext>
              </a:extLst>
            </xdr:cNvPr>
            <xdr:cNvSpPr txBox="1"/>
          </xdr:nvSpPr>
          <xdr:spPr>
            <a:xfrm>
              <a:off x="14747416" y="23290347"/>
              <a:ext cx="2032351" cy="459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∑_(𝑞∈𝑄)▒(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1/|𝑅_𝑞 |  ∑_(𝑖:𝑑_𝑖∈𝑅_𝑞)▒〖𝑃@𝑖〗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=∑_(𝑞∈𝑄)▒(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1/𝑘_𝑞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2</xdr:col>
      <xdr:colOff>173465</xdr:colOff>
      <xdr:row>118</xdr:row>
      <xdr:rowOff>117706</xdr:rowOff>
    </xdr:from>
    <xdr:to>
      <xdr:col>5</xdr:col>
      <xdr:colOff>315952</xdr:colOff>
      <xdr:row>121</xdr:row>
      <xdr:rowOff>95791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6C0B99-CFDA-4CF5-93FF-5D85A1857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7709" y="22048438"/>
          <a:ext cx="1963853" cy="535646"/>
        </a:xfrm>
        <a:prstGeom prst="rect">
          <a:avLst/>
        </a:prstGeom>
      </xdr:spPr>
    </xdr:pic>
    <xdr:clientData/>
  </xdr:twoCellAnchor>
  <xdr:oneCellAnchor>
    <xdr:from>
      <xdr:col>6</xdr:col>
      <xdr:colOff>33867</xdr:colOff>
      <xdr:row>118</xdr:row>
      <xdr:rowOff>115146</xdr:rowOff>
    </xdr:from>
    <xdr:ext cx="8015977" cy="8319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7E9A8BF9-DFAC-475C-9ECA-80DE01A3760F}"/>
                </a:ext>
              </a:extLst>
            </xdr:cNvPr>
            <xdr:cNvSpPr txBox="1"/>
          </xdr:nvSpPr>
          <xdr:spPr>
            <a:xfrm>
              <a:off x="3680247" y="21628790"/>
              <a:ext cx="8015977" cy="831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𝑒𝑢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𝑐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_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𝑑𝑖𝑠𝑡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nary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nary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nary>
                      </m:e>
                    </m:rad>
                  </m:oMath>
                </m:oMathPara>
              </a14:m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7E9A8BF9-DFAC-475C-9ECA-80DE01A3760F}"/>
                </a:ext>
              </a:extLst>
            </xdr:cNvPr>
            <xdr:cNvSpPr txBox="1"/>
          </xdr:nvSpPr>
          <xdr:spPr>
            <a:xfrm>
              <a:off x="3680247" y="21628790"/>
              <a:ext cx="8015977" cy="831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𝑐_𝑑𝑖𝑠𝑡(𝑑_𝑗,𝑑_𝑘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=|𝑑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 |=√(∑24_(𝑖=1)^𝑛▒(𝑤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𝑗)−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√(∑_(𝑖=1)^𝑛▒(〖𝑤_(𝑖,𝑗)〗^2−2𝑤_(𝑖,𝑗) 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)+〖𝑤_(𝑖,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)〗^2 ) )=√(∑_(𝑖=1)^𝑛▒(〖𝑤_(𝑖,𝑗)〗^2 )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∑_(𝑖=1)^𝑛▒(2𝑤_(𝑖,𝑗) 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∑_(𝑖=1)^𝑛▒(〖𝑤_(𝑖,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)〗^2 ) )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55756</xdr:colOff>
      <xdr:row>123</xdr:row>
      <xdr:rowOff>27934</xdr:rowOff>
    </xdr:from>
    <xdr:to>
      <xdr:col>5</xdr:col>
      <xdr:colOff>326192</xdr:colOff>
      <xdr:row>126</xdr:row>
      <xdr:rowOff>30977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C5C0B12-1463-4478-965D-F5CEB293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878" y="22887934"/>
          <a:ext cx="2698924" cy="560604"/>
        </a:xfrm>
        <a:prstGeom prst="rect">
          <a:avLst/>
        </a:prstGeom>
      </xdr:spPr>
    </xdr:pic>
    <xdr:clientData/>
  </xdr:twoCellAnchor>
  <xdr:oneCellAnchor>
    <xdr:from>
      <xdr:col>6</xdr:col>
      <xdr:colOff>542029</xdr:colOff>
      <xdr:row>123</xdr:row>
      <xdr:rowOff>53798</xdr:rowOff>
    </xdr:from>
    <xdr:ext cx="3010311" cy="5806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594B0F7B-BEBC-41D8-ADA9-B3E53A5DACFE}"/>
                </a:ext>
              </a:extLst>
            </xdr:cNvPr>
            <xdr:cNvSpPr txBox="1"/>
          </xdr:nvSpPr>
          <xdr:spPr>
            <a:xfrm>
              <a:off x="4188409" y="22479037"/>
              <a:ext cx="3010311" cy="580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𝑠𝑖𝑚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acc>
                          <m:accPr>
                            <m:chr m:val="⃗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acc>
                          <m:accPr>
                            <m:chr m:val="⃗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acc>
                      </m:num>
                      <m:den>
                        <m:d>
                          <m:dPr>
                            <m:begChr m:val="‖"/>
                            <m:endChr m:val="‖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begChr m:val="‖"/>
                            <m:endChr m:val="‖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594B0F7B-BEBC-41D8-ADA9-B3E53A5DACFE}"/>
                </a:ext>
              </a:extLst>
            </xdr:cNvPr>
            <xdr:cNvSpPr txBox="1"/>
          </xdr:nvSpPr>
          <xdr:spPr>
            <a:xfrm>
              <a:off x="4188409" y="22479037"/>
              <a:ext cx="3010311" cy="580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𝑠𝑖𝑚(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 ) ⃗∙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(𝑑_𝑘 ) 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‖‖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‖ =(∑24_(𝑖=1)^𝑛▒〖𝑤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_(𝑖,𝑗)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〗)/(√(∑24_(𝑖=1)^𝑛▒〖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𝑤_(𝑖,𝑗)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〗^2 ) 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∑_(𝑖=1)^𝑛▒〖𝑤_(𝑖,𝑘)〗^2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610322</xdr:colOff>
      <xdr:row>129</xdr:row>
      <xdr:rowOff>184180</xdr:rowOff>
    </xdr:from>
    <xdr:ext cx="3672608" cy="41440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9B3E1D19-CD4B-4A1A-BABC-31D39E277878}"/>
                </a:ext>
              </a:extLst>
            </xdr:cNvPr>
            <xdr:cNvSpPr txBox="1"/>
          </xdr:nvSpPr>
          <xdr:spPr>
            <a:xfrm>
              <a:off x="3051611" y="23943412"/>
              <a:ext cx="3672608" cy="4144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𝑒𝑢𝑐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𝑑𝑖𝑠𝑡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𝑠𝑖𝑚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  <a:p>
              <a:pPr/>
              <a:r>
                <a:rPr lang="en-US" sz="1100"/>
                <a:t> 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/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nary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9B3E1D19-CD4B-4A1A-BABC-31D39E277878}"/>
                </a:ext>
              </a:extLst>
            </xdr:cNvPr>
            <xdr:cNvSpPr txBox="1"/>
          </xdr:nvSpPr>
          <xdr:spPr>
            <a:xfrm>
              <a:off x="3051611" y="23943412"/>
              <a:ext cx="3672608" cy="4144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𝑒𝑢𝑐_𝑑𝑖𝑠𝑡(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𝑠𝑖𝑚(𝑑_𝑗,𝑑_𝑘 )</a:t>
              </a:r>
              <a:endParaRPr lang="en-US" sz="1100"/>
            </a:p>
            <a:p>
              <a:pPr/>
              <a:r>
                <a:rPr lang="en-US" sz="1100"/>
                <a:t> </a:t>
              </a: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√(∑_(𝑖=1)^𝑛▒(𝑤_(𝑖,𝑗)−𝑤_(𝑖,𝑘) )^2 )=(∑_(𝑖=1)^𝑛▒〖𝑤_(𝑖,𝑗) 𝑤_(𝑖,𝑘) 〗)/(√(∑_(𝑖=1)^𝑛▒〖𝑤_(𝑖,𝑗)〗^2 ) √(∑_(𝑖=1)^𝑛▒〖𝑤_(𝑖,𝑘)〗^2 ))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√(∑_(𝑖=1)^𝑛▒(𝑤_(𝑖,𝑗)−𝑤_(𝑖,𝑘) )^2 )=(∑_(𝑖=1)^𝑛▒〖𝑤_(𝑖,𝑗) 𝑤_(𝑖,𝑘) 〗)/(√(∑_(𝑖=1)^𝑛▒〖𝑤_(𝑖,𝑗)〗^2 ) √(∑_(𝑖=1)^𝑛▒〖𝑤_(𝑖,𝑘)〗^2 ))</a:t>
              </a:r>
              <a:endParaRPr lang="en-US">
                <a:effectLst/>
              </a:endParaRPr>
            </a:p>
            <a:p>
              <a:pPr/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√(∑_(𝑖=1)^𝑛▒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〖𝑤_(𝑖,𝑗)〗^2−2𝑤_(𝑖,𝑗) 𝑤_(𝑖,𝑘)+〖𝑤_(𝑖,𝑘)〗^2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)=(∑_(𝑖=1)^𝑛▒〖𝑤_(𝑖,𝑗) 𝑤_(𝑖,𝑘) 〗)/(√(∑_(𝑖=1)^𝑛▒〖𝑤_(𝑖,𝑗)〗^2 ) √(∑_(𝑖=1)^𝑛▒〖𝑤_(𝑖,𝑘)〗^2 ))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∑_(𝑖=1)^𝑛▒(〖𝑤_(𝑖,𝑗)〗^2−2𝑤_(𝑖,𝑗) 𝑤_(𝑖,𝑘)+〖𝑤_(𝑖,𝑘)〗^2 )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∑_(𝑖=1)^𝑛▒〖𝑤_(𝑖,𝑗) 𝑤_(𝑖,𝑘) 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∑_(𝑖=1)^𝑛▒〖𝑤_(𝑖,𝑗)〗^2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∑_(𝑖=1)^𝑛▒〖𝑤_(𝑖,𝑘)〗^2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623252</xdr:colOff>
      <xdr:row>129</xdr:row>
      <xdr:rowOff>150799</xdr:rowOff>
    </xdr:from>
    <xdr:ext cx="3672608" cy="41440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9A96C619-5046-4FA2-A2E2-D9D752272B64}"/>
                </a:ext>
              </a:extLst>
            </xdr:cNvPr>
            <xdr:cNvSpPr txBox="1"/>
          </xdr:nvSpPr>
          <xdr:spPr>
            <a:xfrm>
              <a:off x="7654434" y="23384872"/>
              <a:ext cx="3672608" cy="4144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𝑒𝑢𝑐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𝑑𝑖𝑠𝑡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𝑠𝑖𝑚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</m:e>
                    </m:d>
                  </m:oMath>
                </m:oMathPara>
              </a14:m>
              <a:endParaRPr lang="en-US" sz="1100"/>
            </a:p>
            <a:p>
              <a:pPr/>
              <a:r>
                <a:rPr lang="en-US" sz="1100"/>
                <a:t> 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/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𝑞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nary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𝑞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nary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𝑤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𝑞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9A96C619-5046-4FA2-A2E2-D9D752272B64}"/>
                </a:ext>
              </a:extLst>
            </xdr:cNvPr>
            <xdr:cNvSpPr txBox="1"/>
          </xdr:nvSpPr>
          <xdr:spPr>
            <a:xfrm>
              <a:off x="7654434" y="23384872"/>
              <a:ext cx="3672608" cy="4144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𝑒𝑢𝑐_𝑑𝑖𝑠𝑡(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,𝑞)=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𝑠𝑖𝑚(𝑑_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  <a:p>
              <a:pPr/>
              <a:r>
                <a:rPr lang="en-US" sz="1100"/>
                <a:t> </a:t>
              </a: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√(∑_(𝑖=1)^𝑛▒(𝑤_(𝑖,𝑗)−𝑤_(𝑖,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)^2 )=(∑_(𝑖=1)^𝑛▒〖𝑤_(𝑖,𝑗) 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〗)/(√(∑_(𝑖=1)^𝑛▒〖𝑤_(𝑖,𝑗)〗^2 ) √(∑_(𝑖=1)^𝑛▒〖𝑤_(𝑖,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)〗^2 ))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√(∑_(𝑖=1)^𝑛▒(𝑤_(𝑖,𝑗)−𝑤_(𝑖,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)^2 )=(∑_(𝑖=1)^𝑛▒〖𝑤_(𝑖,𝑗) 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〗)/(√(∑_(𝑖=1)^𝑛▒〖𝑤_(𝑖,𝑗)〗^2 ) √(∑_(𝑖=1)^𝑛▒〖𝑤_(𝑖,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)〗^2 ))</a:t>
              </a:r>
              <a:endParaRPr lang="en-US">
                <a:effectLst/>
              </a:endParaRPr>
            </a:p>
            <a:p>
              <a:pPr/>
              <a:endParaRPr lang="en-US" sz="1100"/>
            </a:p>
            <a:p>
              <a:pPr/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√(∑_(𝑖=1)^𝑛▒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〖𝑤_(𝑖,𝑗)〗^2−2𝑤_(𝑖,𝑗) 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)+〖𝑤_(𝑖,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)=(∑_(𝑖=1)^𝑛▒〖𝑤_(𝑖,𝑗) 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〗)/(√(∑_(𝑖=1)^𝑛▒〖𝑤_(𝑖,𝑗)〗^2 ) √(∑_(𝑖=1)^𝑛▒〖𝑤_(𝑖,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)〗^2 ))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∑_(𝑖=1)^𝑛▒(〖𝑤_(𝑖,𝑗)〗^2−2𝑤_(𝑖,𝑗) 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)+〖𝑤_(𝑖,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)〗^2 ) 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∑_(𝑖=1)^𝑛▒〖𝑤_(𝑖,𝑗) 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∑_(𝑖=1)^𝑛▒〖𝑤_(𝑖,𝑗)〗^2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∑_(𝑖=1)^𝑛▒〖𝑤_(𝑖,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9E8B-5654-463E-BB4C-0D23447AFA53}">
  <dimension ref="D4:AT133"/>
  <sheetViews>
    <sheetView tabSelected="1" topLeftCell="F107" zoomScale="143" zoomScaleNormal="175" workbookViewId="0">
      <selection activeCell="R126" sqref="R126"/>
    </sheetView>
  </sheetViews>
  <sheetFormatPr defaultRowHeight="14.4" x14ac:dyDescent="0.3"/>
  <cols>
    <col min="8" max="8" width="8.44140625" customWidth="1"/>
    <col min="9" max="9" width="9.44140625" customWidth="1"/>
    <col min="10" max="10" width="11.5546875" customWidth="1"/>
    <col min="11" max="11" width="10.77734375" customWidth="1"/>
    <col min="12" max="12" width="12.88671875" customWidth="1"/>
    <col min="14" max="14" width="13.5546875" customWidth="1"/>
    <col min="16" max="16" width="9.88671875" customWidth="1"/>
    <col min="17" max="17" width="8.109375" customWidth="1"/>
    <col min="18" max="18" width="13" customWidth="1"/>
    <col min="19" max="19" width="9.6640625" customWidth="1"/>
    <col min="20" max="20" width="9.33203125" bestFit="1" customWidth="1"/>
    <col min="21" max="21" width="9.44140625" bestFit="1" customWidth="1"/>
    <col min="23" max="24" width="10" customWidth="1"/>
    <col min="25" max="25" width="12.44140625" customWidth="1"/>
    <col min="26" max="26" width="11.6640625" customWidth="1"/>
    <col min="29" max="29" width="11.5546875" customWidth="1"/>
    <col min="32" max="32" width="13.77734375" customWidth="1"/>
    <col min="33" max="33" width="13.5546875" customWidth="1"/>
  </cols>
  <sheetData>
    <row r="4" spans="4:31" x14ac:dyDescent="0.3">
      <c r="D4" s="2"/>
      <c r="E4" s="4" t="s">
        <v>9</v>
      </c>
      <c r="F4" s="4" t="s">
        <v>38</v>
      </c>
      <c r="G4" s="4" t="s">
        <v>8</v>
      </c>
      <c r="H4" s="3" t="s">
        <v>6</v>
      </c>
      <c r="I4" s="3" t="s">
        <v>7</v>
      </c>
      <c r="J4" s="3" t="s">
        <v>36</v>
      </c>
      <c r="K4" s="3" t="s">
        <v>37</v>
      </c>
      <c r="L4" s="4" t="s">
        <v>39</v>
      </c>
      <c r="M4" s="4" t="s">
        <v>40</v>
      </c>
      <c r="N4" s="4" t="s">
        <v>41</v>
      </c>
      <c r="R4" s="2"/>
      <c r="S4" s="4" t="s">
        <v>9</v>
      </c>
      <c r="T4" s="4" t="s">
        <v>38</v>
      </c>
      <c r="U4" s="4" t="s">
        <v>8</v>
      </c>
      <c r="V4" s="3" t="s">
        <v>6</v>
      </c>
      <c r="W4" s="3" t="s">
        <v>7</v>
      </c>
      <c r="X4" s="3" t="s">
        <v>11</v>
      </c>
      <c r="Y4" s="3" t="s">
        <v>36</v>
      </c>
      <c r="Z4" s="3" t="s">
        <v>37</v>
      </c>
      <c r="AA4" s="4" t="s">
        <v>39</v>
      </c>
      <c r="AB4" s="4" t="s">
        <v>40</v>
      </c>
      <c r="AC4" s="4" t="s">
        <v>42</v>
      </c>
      <c r="AD4" s="4" t="s">
        <v>43</v>
      </c>
      <c r="AE4" s="4" t="s">
        <v>44</v>
      </c>
    </row>
    <row r="5" spans="4:31" x14ac:dyDescent="0.3">
      <c r="D5" s="3" t="s">
        <v>0</v>
      </c>
      <c r="E5" s="5">
        <v>0.1</v>
      </c>
      <c r="F5" s="6">
        <f>1/E5</f>
        <v>10</v>
      </c>
      <c r="G5" s="7">
        <f>LN(F5)</f>
        <v>2.3025850929940459</v>
      </c>
      <c r="H5" s="6">
        <v>0</v>
      </c>
      <c r="I5" s="6">
        <v>1</v>
      </c>
      <c r="J5" s="7">
        <f>H5*G5</f>
        <v>0</v>
      </c>
      <c r="K5" s="7">
        <f>I5*G5</f>
        <v>2.3025850929940459</v>
      </c>
      <c r="L5" s="20">
        <f>J5*J5</f>
        <v>0</v>
      </c>
      <c r="M5" s="20">
        <f>K5*K5</f>
        <v>5.3018981104783993</v>
      </c>
      <c r="N5" s="22">
        <f>J5*K5</f>
        <v>0</v>
      </c>
      <c r="R5" s="3" t="s">
        <v>0</v>
      </c>
      <c r="S5" s="5">
        <v>0.1</v>
      </c>
      <c r="T5" s="6">
        <f>1/S5</f>
        <v>10</v>
      </c>
      <c r="U5" s="7">
        <f>LN(T5)</f>
        <v>2.3025850929940459</v>
      </c>
      <c r="V5" s="6">
        <v>5</v>
      </c>
      <c r="W5" s="6">
        <v>5</v>
      </c>
      <c r="X5" s="6">
        <v>1</v>
      </c>
      <c r="Y5" s="7">
        <f>V5*U5</f>
        <v>11.51292546497023</v>
      </c>
      <c r="Z5" s="7">
        <f>W5*U5</f>
        <v>11.51292546497023</v>
      </c>
      <c r="AA5" s="20">
        <f>Y5*Y5</f>
        <v>132.54745276195999</v>
      </c>
      <c r="AB5" s="20">
        <f>Z5*Z5</f>
        <v>132.54745276195999</v>
      </c>
      <c r="AC5" s="6">
        <v>1</v>
      </c>
      <c r="AD5" s="27">
        <f>Y5*X5</f>
        <v>11.51292546497023</v>
      </c>
      <c r="AE5" s="27">
        <f>Z5*X5</f>
        <v>11.51292546497023</v>
      </c>
    </row>
    <row r="6" spans="4:31" x14ac:dyDescent="0.3">
      <c r="D6" s="3" t="s">
        <v>1</v>
      </c>
      <c r="E6" s="26">
        <v>0.1</v>
      </c>
      <c r="F6" s="3">
        <f t="shared" ref="F6:F10" si="0">1/E6</f>
        <v>10</v>
      </c>
      <c r="G6" s="9">
        <f>LN(F6)</f>
        <v>2.3025850929940459</v>
      </c>
      <c r="H6" s="3">
        <v>1</v>
      </c>
      <c r="I6" s="3">
        <v>2</v>
      </c>
      <c r="J6" s="9">
        <f t="shared" ref="J6:J10" si="1">H6*G6</f>
        <v>2.3025850929940459</v>
      </c>
      <c r="K6" s="9">
        <f t="shared" ref="K6:K10" si="2">I6*G6</f>
        <v>4.6051701859880918</v>
      </c>
      <c r="L6" s="21">
        <f t="shared" ref="L6:L10" si="3">J6*J6</f>
        <v>5.3018981104783993</v>
      </c>
      <c r="M6" s="21">
        <f t="shared" ref="M6:M10" si="4">K6*K6</f>
        <v>21.207592441913597</v>
      </c>
      <c r="N6" s="23">
        <f t="shared" ref="N6:N10" si="5">J6*K6</f>
        <v>10.603796220956799</v>
      </c>
      <c r="R6" s="3" t="s">
        <v>1</v>
      </c>
      <c r="S6" s="26">
        <v>0.1</v>
      </c>
      <c r="T6" s="3">
        <f t="shared" ref="T6:T10" si="6">1/S6</f>
        <v>10</v>
      </c>
      <c r="U6" s="9">
        <f>LN(T6)</f>
        <v>2.3025850929940459</v>
      </c>
      <c r="V6" s="3">
        <v>1</v>
      </c>
      <c r="W6" s="3">
        <v>12</v>
      </c>
      <c r="X6" s="3">
        <v>0</v>
      </c>
      <c r="Y6" s="9">
        <f t="shared" ref="Y6:Y10" si="7">V6*U6</f>
        <v>2.3025850929940459</v>
      </c>
      <c r="Z6" s="9">
        <f t="shared" ref="Z6:Z10" si="8">W6*U6</f>
        <v>27.631021115928551</v>
      </c>
      <c r="AA6" s="21">
        <f t="shared" ref="AA6:AA10" si="9">Y6*Y6</f>
        <v>5.3018981104783993</v>
      </c>
      <c r="AB6" s="21">
        <f t="shared" ref="AB6:AB10" si="10">Z6*Z6</f>
        <v>763.47332790888947</v>
      </c>
      <c r="AC6" s="3">
        <v>0</v>
      </c>
      <c r="AD6" s="28">
        <f t="shared" ref="AD6:AD10" si="11">Y6*X6</f>
        <v>0</v>
      </c>
      <c r="AE6" s="28">
        <f t="shared" ref="AE6:AE10" si="12">Z6*X6</f>
        <v>0</v>
      </c>
    </row>
    <row r="7" spans="4:31" x14ac:dyDescent="0.3">
      <c r="D7" s="3" t="s">
        <v>2</v>
      </c>
      <c r="E7" s="26">
        <v>0.2</v>
      </c>
      <c r="F7" s="3">
        <f t="shared" si="0"/>
        <v>5</v>
      </c>
      <c r="G7" s="9">
        <f>LN(F7)</f>
        <v>1.6094379124341003</v>
      </c>
      <c r="H7" s="3">
        <v>2</v>
      </c>
      <c r="I7" s="3">
        <v>0</v>
      </c>
      <c r="J7" s="9">
        <f t="shared" si="1"/>
        <v>3.2188758248682006</v>
      </c>
      <c r="K7" s="9">
        <f t="shared" si="2"/>
        <v>0</v>
      </c>
      <c r="L7" s="21">
        <f t="shared" si="3"/>
        <v>10.361161575920939</v>
      </c>
      <c r="M7" s="21">
        <f t="shared" si="4"/>
        <v>0</v>
      </c>
      <c r="N7" s="23">
        <f t="shared" si="5"/>
        <v>0</v>
      </c>
      <c r="R7" s="3" t="s">
        <v>2</v>
      </c>
      <c r="S7" s="26">
        <v>0.2</v>
      </c>
      <c r="T7" s="3">
        <f t="shared" si="6"/>
        <v>5</v>
      </c>
      <c r="U7" s="9">
        <f>LN(T7)</f>
        <v>1.6094379124341003</v>
      </c>
      <c r="V7" s="3">
        <v>1</v>
      </c>
      <c r="W7" s="3">
        <v>6</v>
      </c>
      <c r="X7" s="3">
        <v>0</v>
      </c>
      <c r="Y7" s="9">
        <f t="shared" si="7"/>
        <v>1.6094379124341003</v>
      </c>
      <c r="Z7" s="9">
        <f t="shared" si="8"/>
        <v>9.6566274746046012</v>
      </c>
      <c r="AA7" s="21">
        <f t="shared" si="9"/>
        <v>2.5902903939802346</v>
      </c>
      <c r="AB7" s="21">
        <f t="shared" si="10"/>
        <v>93.25045418328844</v>
      </c>
      <c r="AC7" s="3">
        <v>0</v>
      </c>
      <c r="AD7" s="28">
        <f t="shared" si="11"/>
        <v>0</v>
      </c>
      <c r="AE7" s="28">
        <f t="shared" si="12"/>
        <v>0</v>
      </c>
    </row>
    <row r="8" spans="4:31" x14ac:dyDescent="0.3">
      <c r="D8" s="3" t="s">
        <v>3</v>
      </c>
      <c r="E8" s="26">
        <v>0.05</v>
      </c>
      <c r="F8" s="3">
        <f t="shared" si="0"/>
        <v>20</v>
      </c>
      <c r="G8" s="9">
        <f>LN(F8)</f>
        <v>2.9957322735539909</v>
      </c>
      <c r="H8" s="3">
        <v>0</v>
      </c>
      <c r="I8" s="3">
        <v>0</v>
      </c>
      <c r="J8" s="9">
        <f t="shared" si="1"/>
        <v>0</v>
      </c>
      <c r="K8" s="9">
        <f t="shared" si="2"/>
        <v>0</v>
      </c>
      <c r="L8" s="21">
        <f t="shared" si="3"/>
        <v>0</v>
      </c>
      <c r="M8" s="21">
        <f t="shared" si="4"/>
        <v>0</v>
      </c>
      <c r="N8" s="23">
        <f t="shared" si="5"/>
        <v>0</v>
      </c>
      <c r="R8" s="3" t="s">
        <v>3</v>
      </c>
      <c r="S8" s="26">
        <v>0.05</v>
      </c>
      <c r="T8" s="3">
        <f t="shared" si="6"/>
        <v>20</v>
      </c>
      <c r="U8" s="9">
        <f>LN(T8)</f>
        <v>2.9957322735539909</v>
      </c>
      <c r="V8" s="3">
        <v>0</v>
      </c>
      <c r="W8" s="3">
        <v>4</v>
      </c>
      <c r="X8" s="3">
        <v>0</v>
      </c>
      <c r="Y8" s="9">
        <f t="shared" si="7"/>
        <v>0</v>
      </c>
      <c r="Z8" s="9">
        <f t="shared" si="8"/>
        <v>11.982929094215963</v>
      </c>
      <c r="AA8" s="21">
        <f t="shared" si="9"/>
        <v>0</v>
      </c>
      <c r="AB8" s="21">
        <f t="shared" si="10"/>
        <v>143.59058967700742</v>
      </c>
      <c r="AC8" s="3">
        <v>0</v>
      </c>
      <c r="AD8" s="28">
        <f t="shared" si="11"/>
        <v>0</v>
      </c>
      <c r="AE8" s="28">
        <f t="shared" si="12"/>
        <v>0</v>
      </c>
    </row>
    <row r="9" spans="4:31" x14ac:dyDescent="0.3">
      <c r="D9" s="3" t="s">
        <v>4</v>
      </c>
      <c r="E9" s="26">
        <v>0.5</v>
      </c>
      <c r="F9" s="3">
        <f t="shared" si="0"/>
        <v>2</v>
      </c>
      <c r="G9" s="9">
        <f>LN(F9)</f>
        <v>0.69314718055994529</v>
      </c>
      <c r="H9" s="3">
        <v>1</v>
      </c>
      <c r="I9" s="3">
        <v>0</v>
      </c>
      <c r="J9" s="9">
        <f t="shared" si="1"/>
        <v>0.69314718055994529</v>
      </c>
      <c r="K9" s="9">
        <f t="shared" si="2"/>
        <v>0</v>
      </c>
      <c r="L9" s="21">
        <f t="shared" si="3"/>
        <v>0.48045301391820139</v>
      </c>
      <c r="M9" s="21">
        <f t="shared" si="4"/>
        <v>0</v>
      </c>
      <c r="N9" s="23">
        <f t="shared" si="5"/>
        <v>0</v>
      </c>
      <c r="R9" s="3" t="s">
        <v>4</v>
      </c>
      <c r="S9" s="26">
        <v>0.5</v>
      </c>
      <c r="T9" s="3">
        <f t="shared" si="6"/>
        <v>2</v>
      </c>
      <c r="U9" s="9">
        <f>LN(T9)</f>
        <v>0.69314718055994529</v>
      </c>
      <c r="V9" s="3">
        <v>5</v>
      </c>
      <c r="W9" s="3">
        <v>5</v>
      </c>
      <c r="X9" s="3">
        <v>1</v>
      </c>
      <c r="Y9" s="9">
        <f t="shared" si="7"/>
        <v>3.4657359027997265</v>
      </c>
      <c r="Z9" s="9">
        <f t="shared" si="8"/>
        <v>3.4657359027997265</v>
      </c>
      <c r="AA9" s="21">
        <f t="shared" si="9"/>
        <v>12.011325347955035</v>
      </c>
      <c r="AB9" s="21">
        <f t="shared" si="10"/>
        <v>12.011325347955035</v>
      </c>
      <c r="AC9" s="3">
        <v>1</v>
      </c>
      <c r="AD9" s="28">
        <f t="shared" si="11"/>
        <v>3.4657359027997265</v>
      </c>
      <c r="AE9" s="28">
        <f t="shared" si="12"/>
        <v>3.4657359027997265</v>
      </c>
    </row>
    <row r="10" spans="4:31" x14ac:dyDescent="0.3">
      <c r="D10" s="3" t="s">
        <v>5</v>
      </c>
      <c r="E10" s="26">
        <v>0.9</v>
      </c>
      <c r="F10" s="9">
        <f t="shared" si="0"/>
        <v>1.1111111111111112</v>
      </c>
      <c r="G10" s="9">
        <f>LN(F10)</f>
        <v>0.10536051565782635</v>
      </c>
      <c r="H10" s="3">
        <v>7</v>
      </c>
      <c r="I10" s="3">
        <v>5</v>
      </c>
      <c r="J10" s="9">
        <f t="shared" si="1"/>
        <v>0.73752360960478447</v>
      </c>
      <c r="K10" s="9">
        <f t="shared" si="2"/>
        <v>0.5268025782891318</v>
      </c>
      <c r="L10" s="21">
        <f t="shared" si="3"/>
        <v>0.54394107472447051</v>
      </c>
      <c r="M10" s="21">
        <f t="shared" si="4"/>
        <v>0.27752095649207681</v>
      </c>
      <c r="N10" s="23">
        <f t="shared" si="5"/>
        <v>0.38852933908890752</v>
      </c>
      <c r="R10" s="3" t="s">
        <v>5</v>
      </c>
      <c r="S10" s="26">
        <v>0.9</v>
      </c>
      <c r="T10" s="9">
        <f t="shared" si="6"/>
        <v>1.1111111111111112</v>
      </c>
      <c r="U10" s="9">
        <f>LN(T10)</f>
        <v>0.10536051565782635</v>
      </c>
      <c r="V10" s="3">
        <v>2</v>
      </c>
      <c r="W10" s="3">
        <v>13</v>
      </c>
      <c r="X10" s="3">
        <v>0</v>
      </c>
      <c r="Y10" s="9">
        <f t="shared" si="7"/>
        <v>0.2107210313156527</v>
      </c>
      <c r="Z10" s="9">
        <f t="shared" si="8"/>
        <v>1.3696867035517426</v>
      </c>
      <c r="AA10" s="21">
        <f t="shared" si="9"/>
        <v>4.4403353038732288E-2</v>
      </c>
      <c r="AB10" s="21">
        <f t="shared" si="10"/>
        <v>1.8760416658864392</v>
      </c>
      <c r="AC10" s="3">
        <v>0</v>
      </c>
      <c r="AD10" s="28">
        <f t="shared" si="11"/>
        <v>0</v>
      </c>
      <c r="AE10" s="28">
        <f t="shared" si="12"/>
        <v>0</v>
      </c>
    </row>
    <row r="11" spans="4:31" x14ac:dyDescent="0.3">
      <c r="J11" s="25"/>
      <c r="K11" s="25"/>
      <c r="Y11" s="25"/>
      <c r="Z11" s="25"/>
    </row>
    <row r="13" spans="4:31" x14ac:dyDescent="0.3">
      <c r="H13" s="8" t="s">
        <v>10</v>
      </c>
    </row>
    <row r="14" spans="4:31" x14ac:dyDescent="0.3">
      <c r="H14" s="24">
        <f>SUM(N5:N10)/(SQRT(SUM(L5:L10))*SQRT(SUM(M5:M10)))</f>
        <v>0.51991507786835733</v>
      </c>
      <c r="Y14" s="8" t="s">
        <v>12</v>
      </c>
      <c r="Z14" s="8" t="s">
        <v>13</v>
      </c>
    </row>
    <row r="15" spans="4:31" x14ac:dyDescent="0.3">
      <c r="Y15" s="29">
        <f>SUM(AD5:AD10)/(SQRT(SUM(AA5:AA10))*SQRT(SUM(AC5:AC10)))</f>
        <v>0.85768867512942049</v>
      </c>
      <c r="Z15" s="29">
        <f>SUM(AE5:AE10)/(SQRT(SUM(AB5:AB10))*SQRT(SUM(AC5:AC10)))</f>
        <v>0.31276905891331758</v>
      </c>
    </row>
    <row r="17" spans="11:46" x14ac:dyDescent="0.3"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</row>
    <row r="18" spans="11:46" x14ac:dyDescent="0.3"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</row>
    <row r="19" spans="11:46" x14ac:dyDescent="0.3">
      <c r="AJ19" s="30"/>
      <c r="AK19" s="2"/>
      <c r="AL19" s="3"/>
      <c r="AM19" s="3"/>
      <c r="AN19" s="3"/>
      <c r="AO19" s="4"/>
      <c r="AP19" s="10"/>
      <c r="AQ19" s="10"/>
      <c r="AR19" s="10"/>
      <c r="AS19" s="10"/>
      <c r="AT19" s="30"/>
    </row>
    <row r="20" spans="11:46" x14ac:dyDescent="0.3">
      <c r="AJ20" s="30"/>
      <c r="AK20" s="3"/>
      <c r="AL20" s="3"/>
      <c r="AM20" s="3"/>
      <c r="AN20" s="3"/>
      <c r="AO20" s="2"/>
      <c r="AP20" s="11"/>
      <c r="AQ20" s="12"/>
      <c r="AR20" s="13"/>
      <c r="AS20" s="13"/>
      <c r="AT20" s="30"/>
    </row>
    <row r="21" spans="11:46" x14ac:dyDescent="0.3">
      <c r="AJ21" s="30"/>
      <c r="AK21" s="3"/>
      <c r="AL21" s="3"/>
      <c r="AM21" s="3"/>
      <c r="AN21" s="3"/>
      <c r="AO21" s="2"/>
      <c r="AP21" s="11"/>
      <c r="AQ21" s="12"/>
      <c r="AR21" s="13"/>
      <c r="AS21" s="13"/>
      <c r="AT21" s="30"/>
    </row>
    <row r="22" spans="11:46" x14ac:dyDescent="0.3">
      <c r="K22" s="1"/>
      <c r="Z22" s="1"/>
      <c r="AJ22" s="30"/>
      <c r="AK22" s="3"/>
      <c r="AL22" s="3"/>
      <c r="AM22" s="3"/>
      <c r="AN22" s="3"/>
      <c r="AO22" s="2"/>
      <c r="AP22" s="11"/>
      <c r="AQ22" s="12"/>
      <c r="AR22" s="13"/>
      <c r="AS22" s="13"/>
      <c r="AT22" s="30"/>
    </row>
    <row r="23" spans="11:46" x14ac:dyDescent="0.3">
      <c r="AJ23" s="30"/>
      <c r="AK23" s="3"/>
      <c r="AL23" s="3"/>
      <c r="AM23" s="3"/>
      <c r="AN23" s="3"/>
      <c r="AO23" s="2"/>
      <c r="AP23" s="11"/>
      <c r="AQ23" s="12"/>
      <c r="AR23" s="13"/>
      <c r="AS23" s="13"/>
      <c r="AT23" s="30"/>
    </row>
    <row r="24" spans="11:46" x14ac:dyDescent="0.3">
      <c r="AJ24" s="30"/>
      <c r="AK24" s="3"/>
      <c r="AL24" s="3"/>
      <c r="AM24" s="3"/>
      <c r="AN24" s="3"/>
      <c r="AO24" s="2"/>
      <c r="AP24" s="11"/>
      <c r="AQ24" s="12"/>
      <c r="AR24" s="13"/>
      <c r="AS24" s="13"/>
      <c r="AT24" s="30"/>
    </row>
    <row r="25" spans="11:46" x14ac:dyDescent="0.3">
      <c r="AJ25" s="30"/>
      <c r="AK25" s="3"/>
      <c r="AL25" s="3"/>
      <c r="AM25" s="3"/>
      <c r="AN25" s="3"/>
      <c r="AO25" s="2"/>
      <c r="AP25" s="11"/>
      <c r="AQ25" s="12"/>
      <c r="AR25" s="13"/>
      <c r="AS25" s="13"/>
      <c r="AT25" s="30"/>
    </row>
    <row r="26" spans="11:46" x14ac:dyDescent="0.3"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</row>
    <row r="27" spans="11:46" x14ac:dyDescent="0.3"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</row>
    <row r="28" spans="11:46" x14ac:dyDescent="0.3"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</row>
    <row r="29" spans="11:46" x14ac:dyDescent="0.3"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</row>
    <row r="30" spans="11:46" x14ac:dyDescent="0.3">
      <c r="W30" s="17" t="s">
        <v>23</v>
      </c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</row>
    <row r="31" spans="11:46" x14ac:dyDescent="0.3"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</row>
    <row r="32" spans="11:46" x14ac:dyDescent="0.3"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</row>
    <row r="33" spans="11:46" x14ac:dyDescent="0.3"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</row>
    <row r="34" spans="11:46" x14ac:dyDescent="0.3">
      <c r="N34" t="s">
        <v>21</v>
      </c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</row>
    <row r="35" spans="11:46" x14ac:dyDescent="0.3">
      <c r="N35" t="s">
        <v>20</v>
      </c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</row>
    <row r="36" spans="11:46" x14ac:dyDescent="0.3">
      <c r="K36" s="14" t="s">
        <v>14</v>
      </c>
      <c r="L36" s="14" t="s">
        <v>15</v>
      </c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</row>
    <row r="37" spans="11:46" x14ac:dyDescent="0.3">
      <c r="K37" s="15">
        <v>5</v>
      </c>
      <c r="L37" s="15">
        <v>4</v>
      </c>
      <c r="N37" s="16" t="s">
        <v>16</v>
      </c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</row>
    <row r="38" spans="11:46" x14ac:dyDescent="0.3">
      <c r="K38" s="15">
        <v>2</v>
      </c>
      <c r="L38" s="15">
        <v>1</v>
      </c>
      <c r="N38" t="s">
        <v>19</v>
      </c>
    </row>
    <row r="39" spans="11:46" x14ac:dyDescent="0.3">
      <c r="K39" s="15">
        <v>1</v>
      </c>
      <c r="L39" s="15">
        <v>1</v>
      </c>
    </row>
    <row r="40" spans="11:46" x14ac:dyDescent="0.3">
      <c r="K40" s="15">
        <v>3</v>
      </c>
      <c r="L40" s="15">
        <v>3</v>
      </c>
      <c r="N40" s="16" t="s">
        <v>17</v>
      </c>
    </row>
    <row r="41" spans="11:46" x14ac:dyDescent="0.3">
      <c r="K41" s="15">
        <v>4</v>
      </c>
      <c r="L41" s="15">
        <v>0</v>
      </c>
      <c r="N41" t="s">
        <v>18</v>
      </c>
    </row>
    <row r="42" spans="11:46" x14ac:dyDescent="0.3">
      <c r="X42" t="s">
        <v>46</v>
      </c>
    </row>
    <row r="43" spans="11:46" x14ac:dyDescent="0.3">
      <c r="N43" s="17" t="s">
        <v>22</v>
      </c>
    </row>
    <row r="44" spans="11:46" x14ac:dyDescent="0.3">
      <c r="X44" t="s">
        <v>24</v>
      </c>
    </row>
    <row r="45" spans="11:46" x14ac:dyDescent="0.3">
      <c r="X45" t="s">
        <v>27</v>
      </c>
    </row>
    <row r="47" spans="11:46" x14ac:dyDescent="0.3">
      <c r="X47" t="s">
        <v>45</v>
      </c>
    </row>
    <row r="49" spans="22:31" x14ac:dyDescent="0.3">
      <c r="X49" t="s">
        <v>47</v>
      </c>
    </row>
    <row r="60" spans="22:31" x14ac:dyDescent="0.3">
      <c r="V60" t="s">
        <v>25</v>
      </c>
      <c r="AE60" t="s">
        <v>48</v>
      </c>
    </row>
    <row r="62" spans="22:31" x14ac:dyDescent="0.3">
      <c r="V62" t="s">
        <v>26</v>
      </c>
      <c r="AE62" t="s">
        <v>49</v>
      </c>
    </row>
    <row r="64" spans="22:31" x14ac:dyDescent="0.3">
      <c r="AE64" t="s">
        <v>50</v>
      </c>
    </row>
    <row r="66" spans="9:31" x14ac:dyDescent="0.3">
      <c r="AE66" t="s">
        <v>51</v>
      </c>
    </row>
    <row r="68" spans="9:31" x14ac:dyDescent="0.3">
      <c r="AE68" t="s">
        <v>52</v>
      </c>
    </row>
    <row r="69" spans="9:31" x14ac:dyDescent="0.3">
      <c r="S69" s="17" t="s">
        <v>33</v>
      </c>
      <c r="T69" s="17"/>
    </row>
    <row r="71" spans="9:31" x14ac:dyDescent="0.3">
      <c r="S71" s="14" t="s">
        <v>14</v>
      </c>
      <c r="T71" s="14" t="s">
        <v>15</v>
      </c>
    </row>
    <row r="72" spans="9:31" x14ac:dyDescent="0.3">
      <c r="S72" s="15">
        <v>5</v>
      </c>
      <c r="T72" s="15">
        <v>1</v>
      </c>
    </row>
    <row r="73" spans="9:31" x14ac:dyDescent="0.3">
      <c r="S73" s="15">
        <v>2</v>
      </c>
      <c r="T73" s="15">
        <v>0</v>
      </c>
    </row>
    <row r="74" spans="9:31" x14ac:dyDescent="0.3">
      <c r="S74" s="15">
        <v>1</v>
      </c>
      <c r="T74" s="15">
        <v>1</v>
      </c>
    </row>
    <row r="75" spans="9:31" x14ac:dyDescent="0.3">
      <c r="S75" s="15">
        <v>3</v>
      </c>
      <c r="T75" s="15">
        <v>1</v>
      </c>
    </row>
    <row r="76" spans="9:31" x14ac:dyDescent="0.3">
      <c r="S76" s="15">
        <v>4</v>
      </c>
      <c r="T76" s="15">
        <v>0</v>
      </c>
    </row>
    <row r="77" spans="9:31" x14ac:dyDescent="0.3">
      <c r="W77" t="s">
        <v>55</v>
      </c>
    </row>
    <row r="78" spans="9:31" x14ac:dyDescent="0.3">
      <c r="I78" s="17" t="s">
        <v>34</v>
      </c>
    </row>
    <row r="79" spans="9:31" x14ac:dyDescent="0.3">
      <c r="W79" t="s">
        <v>53</v>
      </c>
    </row>
    <row r="80" spans="9:31" x14ac:dyDescent="0.3">
      <c r="W80" t="s">
        <v>54</v>
      </c>
    </row>
    <row r="81" spans="6:28" x14ac:dyDescent="0.3">
      <c r="F81" s="14" t="s">
        <v>14</v>
      </c>
      <c r="G81" s="14" t="s">
        <v>15</v>
      </c>
      <c r="H81" s="19" t="s">
        <v>35</v>
      </c>
    </row>
    <row r="82" spans="6:28" x14ac:dyDescent="0.3">
      <c r="F82" s="15">
        <v>5</v>
      </c>
      <c r="G82" s="15">
        <v>1</v>
      </c>
    </row>
    <row r="83" spans="6:28" x14ac:dyDescent="0.3">
      <c r="F83" s="15">
        <v>2</v>
      </c>
      <c r="G83" s="15">
        <v>0</v>
      </c>
      <c r="I83" s="18"/>
    </row>
    <row r="84" spans="6:28" x14ac:dyDescent="0.3">
      <c r="F84" s="15">
        <v>1</v>
      </c>
      <c r="G84" s="15">
        <v>1</v>
      </c>
    </row>
    <row r="85" spans="6:28" x14ac:dyDescent="0.3">
      <c r="F85" s="15">
        <v>3</v>
      </c>
      <c r="G85" s="15">
        <v>1</v>
      </c>
      <c r="R85" s="14" t="s">
        <v>14</v>
      </c>
      <c r="S85" s="14" t="s">
        <v>15</v>
      </c>
      <c r="T85" s="31" t="s">
        <v>35</v>
      </c>
      <c r="U85" s="31" t="s">
        <v>58</v>
      </c>
    </row>
    <row r="86" spans="6:28" x14ac:dyDescent="0.3">
      <c r="F86" s="15">
        <v>4</v>
      </c>
      <c r="G86" s="15">
        <v>0</v>
      </c>
      <c r="L86" t="s">
        <v>28</v>
      </c>
      <c r="R86" s="15">
        <v>4</v>
      </c>
      <c r="S86" s="15">
        <v>4</v>
      </c>
      <c r="T86" s="8">
        <f>1/1</f>
        <v>1</v>
      </c>
      <c r="U86" s="8">
        <f>4/1</f>
        <v>4</v>
      </c>
    </row>
    <row r="87" spans="6:28" x14ac:dyDescent="0.3">
      <c r="R87" s="15">
        <v>2</v>
      </c>
      <c r="S87" s="15">
        <v>2</v>
      </c>
      <c r="T87" s="8">
        <f>2/2</f>
        <v>1</v>
      </c>
      <c r="U87" s="8">
        <f>6/2</f>
        <v>3</v>
      </c>
    </row>
    <row r="88" spans="6:28" x14ac:dyDescent="0.3">
      <c r="R88" s="15">
        <v>1</v>
      </c>
      <c r="S88" s="15">
        <v>0</v>
      </c>
      <c r="T88" s="32">
        <f>2/3</f>
        <v>0.66666666666666663</v>
      </c>
      <c r="U88" s="8">
        <f>6/3</f>
        <v>2</v>
      </c>
      <c r="V88">
        <f>SUM(T86:T89)/3</f>
        <v>1.1388888888888888</v>
      </c>
      <c r="W88">
        <f>V88*SUM(U86:U89)</f>
        <v>12.243055555555555</v>
      </c>
    </row>
    <row r="89" spans="6:28" x14ac:dyDescent="0.3">
      <c r="R89" s="15">
        <v>3</v>
      </c>
      <c r="S89" s="15">
        <v>1</v>
      </c>
      <c r="T89" s="8">
        <f>3/4</f>
        <v>0.75</v>
      </c>
      <c r="U89" s="8">
        <f>7/4</f>
        <v>1.75</v>
      </c>
    </row>
    <row r="90" spans="6:28" x14ac:dyDescent="0.3">
      <c r="F90" s="14" t="s">
        <v>14</v>
      </c>
      <c r="G90" s="14" t="s">
        <v>15</v>
      </c>
      <c r="H90" s="19" t="s">
        <v>35</v>
      </c>
      <c r="R90" s="15"/>
      <c r="S90" s="15"/>
      <c r="T90" s="8"/>
      <c r="U90" s="8"/>
    </row>
    <row r="91" spans="6:28" x14ac:dyDescent="0.3">
      <c r="F91" s="15">
        <v>5</v>
      </c>
      <c r="G91" s="15">
        <v>4</v>
      </c>
      <c r="AB91" t="s">
        <v>56</v>
      </c>
    </row>
    <row r="92" spans="6:28" x14ac:dyDescent="0.3">
      <c r="F92" s="15">
        <v>2</v>
      </c>
      <c r="G92" s="15">
        <v>0</v>
      </c>
      <c r="I92" s="18"/>
      <c r="AB92" t="s">
        <v>57</v>
      </c>
    </row>
    <row r="93" spans="6:28" x14ac:dyDescent="0.3">
      <c r="F93" s="15">
        <v>1</v>
      </c>
      <c r="G93" s="15">
        <v>1</v>
      </c>
      <c r="R93" s="14" t="s">
        <v>14</v>
      </c>
      <c r="S93" s="14" t="s">
        <v>15</v>
      </c>
      <c r="T93" s="31" t="s">
        <v>35</v>
      </c>
      <c r="U93" s="31" t="s">
        <v>58</v>
      </c>
    </row>
    <row r="94" spans="6:28" x14ac:dyDescent="0.3">
      <c r="F94" s="15">
        <v>3</v>
      </c>
      <c r="G94" s="15">
        <v>3</v>
      </c>
      <c r="R94" s="15">
        <v>4</v>
      </c>
      <c r="S94" s="15">
        <v>2</v>
      </c>
      <c r="T94" s="8">
        <f>1/1</f>
        <v>1</v>
      </c>
      <c r="U94" s="8">
        <f>2/1</f>
        <v>2</v>
      </c>
      <c r="AB94" t="s">
        <v>55</v>
      </c>
    </row>
    <row r="95" spans="6:28" x14ac:dyDescent="0.3">
      <c r="F95" s="15">
        <v>4</v>
      </c>
      <c r="G95" s="15">
        <v>0</v>
      </c>
      <c r="L95" t="s">
        <v>29</v>
      </c>
      <c r="R95" s="15">
        <v>2</v>
      </c>
      <c r="S95" s="15">
        <v>4</v>
      </c>
      <c r="T95" s="8">
        <f>2/2</f>
        <v>1</v>
      </c>
      <c r="U95" s="8">
        <f>6/2</f>
        <v>3</v>
      </c>
    </row>
    <row r="96" spans="6:28" x14ac:dyDescent="0.3">
      <c r="R96" s="15">
        <v>1</v>
      </c>
      <c r="S96" s="15">
        <v>0</v>
      </c>
      <c r="T96" s="32">
        <f>2/3</f>
        <v>0.66666666666666663</v>
      </c>
      <c r="U96" s="8">
        <f>6/3</f>
        <v>2</v>
      </c>
      <c r="V96">
        <f>SUM(T94:T97)/3</f>
        <v>1.1388888888888888</v>
      </c>
      <c r="W96">
        <f>V96*SUM(U94:U97)</f>
        <v>9.9652777777777768</v>
      </c>
    </row>
    <row r="97" spans="18:25" x14ac:dyDescent="0.3">
      <c r="R97" s="15">
        <v>3</v>
      </c>
      <c r="S97" s="15">
        <v>1</v>
      </c>
      <c r="T97" s="8">
        <f>3/4</f>
        <v>0.75</v>
      </c>
      <c r="U97" s="8">
        <f>7/4</f>
        <v>1.75</v>
      </c>
    </row>
    <row r="98" spans="18:25" x14ac:dyDescent="0.3">
      <c r="R98" s="15"/>
      <c r="S98" s="15"/>
      <c r="T98" s="8"/>
      <c r="U98" s="8"/>
    </row>
    <row r="105" spans="18:25" x14ac:dyDescent="0.3">
      <c r="Y105" t="s">
        <v>30</v>
      </c>
    </row>
    <row r="131" spans="25:25" x14ac:dyDescent="0.3">
      <c r="Y131" t="s">
        <v>31</v>
      </c>
    </row>
    <row r="133" spans="25:25" x14ac:dyDescent="0.3">
      <c r="Y133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Dubov, Evgeni</dc:creator>
  <cp:keywords>CTPClassification=CTP_NT</cp:keywords>
  <cp:lastModifiedBy>Dubov, Evgeni</cp:lastModifiedBy>
  <dcterms:created xsi:type="dcterms:W3CDTF">2019-12-01T18:54:21Z</dcterms:created>
  <dcterms:modified xsi:type="dcterms:W3CDTF">2019-12-16T19:03:08Z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8d6547c7-542b-4897-ad02-10d44a89be0f</vt:lpwstr>
  </property>
  <property fmtid="{D5CDD505-2E9C-101B-9397-08002B2CF9AE}" pid="3" name="CTP_TimeStamp">
    <vt:lpwstr>2019-12-16 19:03:07Z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